
<file path=[Content_Types].xml><?xml version="1.0" encoding="utf-8"?>
<Types xmlns="http://schemas.openxmlformats.org/package/2006/content-types">
  <Override PartName="/xl/charts/chart6.xml" ContentType="application/vnd.openxmlformats-officedocument.drawingml.chart+xml"/>
  <Override PartName="/xl/pivotTables/pivotTable6.xml" ContentType="application/vnd.openxmlformats-officedocument.spreadsheetml.pivotTable+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theme/themeOverride2.xml" ContentType="application/vnd.openxmlformats-officedocument.themeOverride+xml"/>
  <Override PartName="/xl/pivotTables/pivotTable4.xml" ContentType="application/vnd.openxmlformats-officedocument.spreadsheetml.pivotTable+xml"/>
  <Override PartName="/xl/drawings/drawing6.xml" ContentType="application/vnd.openxmlformats-officedocument.drawingml.chartshapes+xml"/>
  <Override PartName="/xl/slicerCaches/slicerCache2.xml" ContentType="application/vnd.ms-excel.slicerCache+xml"/>
  <Override PartName="/xl/charts/style6.xml" ContentType="application/vnd.ms-office.chartstyle+xml"/>
  <Override PartName="/xl/externalLinks/externalLink7.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Override PartName="/xl/pivotTables/pivotTable2.xml" ContentType="application/vnd.openxmlformats-officedocument.spreadsheetml.pivotTable+xml"/>
  <Override PartName="/xl/charts/style4.xml" ContentType="application/vnd.ms-office.chartstyle+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drawings/drawing2.xml" ContentType="application/vnd.openxmlformats-officedocument.drawingml.chartshapes+xml"/>
  <Override PartName="/xl/charts/style2.xml" ContentType="application/vnd.ms-office.chartstyle+xml"/>
  <Override PartName="/xl/worksheets/sheet3.xml" ContentType="application/vnd.openxmlformats-officedocument.spreadsheetml.worksheet+xml"/>
  <Override PartName="/xl/externalLinks/externalLink3.xml" ContentType="application/vnd.openxmlformats-officedocument.spreadsheetml.externalLink+xml"/>
  <Override PartName="/xl/pivotCache/pivotCacheDefinition2.xml" ContentType="application/vnd.openxmlformats-officedocument.spreadsheetml.pivotCacheDefinition+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harts/colors5.xml" ContentType="application/vnd.ms-office.chartcolorstyle+xml"/>
  <Override PartName="/xl/charts/colors4.xml" ContentType="application/vnd.ms-office.chartcolorstyle+xml"/>
  <Override PartName="/xl/sharedStrings.xml" ContentType="application/vnd.openxmlformats-officedocument.spreadsheetml.sharedStrings+xml"/>
  <Override PartName="/xl/charts/colors2.xml" ContentType="application/vnd.ms-office.chartcolorstyle+xml"/>
  <Override PartName="/xl/charts/colors3.xml" ContentType="application/vnd.ms-office.chartcolorstyle+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7.xml" ContentType="application/vnd.openxmlformats-officedocument.spreadsheetml.pivotTable+xml"/>
  <Override PartName="/xl/pivotTables/pivotTable8.xml" ContentType="application/vnd.openxmlformats-officedocument.spreadsheetml.pivotTable+xml"/>
  <Override PartName="/xl/charts/chart8.xml" ContentType="application/vnd.openxmlformats-officedocument.drawingml.chart+xml"/>
  <Override PartName="/xl/slicers/slicer1.xml" ContentType="application/vnd.ms-excel.slicer+xml"/>
  <Override PartName="/xl/charts/colors1.xml" ContentType="application/vnd.ms-office.chartcolorstyle+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Default Extension="png" ContentType="image/png"/>
  <Override PartName="/xl/pivotTables/pivotTable5.xml" ContentType="application/vnd.openxmlformats-officedocument.spreadsheetml.pivotTable+xml"/>
  <Override PartName="/xl/charts/chart7.xml" ContentType="application/vnd.openxmlformats-officedocument.drawingml.chart+xml"/>
  <Override PartName="/xl/slicerCaches/slicerCache3.xml" ContentType="application/vnd.ms-excel.slicerCache+xml"/>
  <Override PartName="/xl/externalLinks/externalLink8.xml" ContentType="application/vnd.openxmlformats-officedocument.spreadsheetml.externalLink+xml"/>
  <Override PartName="/xl/charts/chart5.xml" ContentType="application/vnd.openxmlformats-officedocument.drawingml.chart+xml"/>
  <Override PartName="/xl/pivotTables/pivotTable3.xml" ContentType="application/vnd.openxmlformats-officedocument.spreadsheetml.pivotTable+xml"/>
  <Override PartName="/xl/theme/themeOverride3.xml" ContentType="application/vnd.openxmlformats-officedocument.themeOverride+xml"/>
  <Override PartName="/xl/drawings/drawing7.xml" ContentType="application/vnd.openxmlformats-officedocument.drawing+xml"/>
  <Override PartName="/xl/slicerCaches/slicerCache1.xml" ContentType="application/vnd.ms-excel.slicerCache+xml"/>
  <Override PartName="/xl/externalLinks/externalLink6.xml" ContentType="application/vnd.openxmlformats-officedocument.spreadsheetml.externalLink+xml"/>
  <Override PartName="/xl/pivotTables/pivotTable1.xml" ContentType="application/vnd.openxmlformats-officedocument.spreadsheetml.pivotTable+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xml"/>
  <Override PartName="/xl/charts/style5.xml" ContentType="application/vnd.ms-office.chartstyle+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xl/charts/style3.xml" ContentType="application/vnd.ms-office.chartstyle+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harts/colors6.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hidePivotFieldList="1" defaultThemeVersion="124226"/>
  <bookViews>
    <workbookView xWindow="0" yWindow="0" windowWidth="23040" windowHeight="9195" tabRatio="717" firstSheet="1" activeTab="1"/>
  </bookViews>
  <sheets>
    <sheet name="Indicadores" sheetId="15" state="hidden" r:id="rId1"/>
    <sheet name="PLAN DE ACCIÓN 2020 Producto" sheetId="9" r:id="rId2"/>
    <sheet name="PLAN DE ACCIÓN 2020 Actividades" sheetId="14" r:id="rId3"/>
    <sheet name="Tablas" sheetId="8" state="hidden" r:id="rId4"/>
    <sheet name="PLAN DE DESARROLLO 2020" sheetId="3"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2" hidden="1">'PLAN DE ACCIÓN 2020 Actividades'!$B$5:$Z$253</definedName>
    <definedName name="_xlnm._FilterDatabase" localSheetId="1" hidden="1">'PLAN DE ACCIÓN 2020 Producto'!$B$6:$AB$84</definedName>
    <definedName name="_xlnm._FilterDatabase" localSheetId="4" hidden="1">'PLAN DE DESARROLLO 2020'!$A$5:$R$25</definedName>
    <definedName name="_xlnm.Print_Area" localSheetId="1">'PLAN DE ACCIÓN 2020 Producto'!$S$6:$Z$43</definedName>
    <definedName name="_xlnm.Print_Area" localSheetId="4">'PLAN DE DESARROLLO 2020'!$E$5:$P$25</definedName>
    <definedName name="SegmentaciónDeDatos_DEPENDENCIA">#N/A</definedName>
    <definedName name="SegmentaciónDeDatos_Estado_del_Producto">#N/A</definedName>
    <definedName name="SegmentaciónDeDatos_Tipo_de_resultado">#N/A</definedName>
  </definedNames>
  <calcPr calcId="125725"/>
  <pivotCaches>
    <pivotCache cacheId="0" r:id="rId14"/>
    <pivotCache cacheId="1" r:id="rId15"/>
  </pivotCaches>
  <extLst xmlns:x14="http://schemas.microsoft.com/office/spreadsheetml/2009/9/main">
    <ext uri="{BBE1A952-AA13-448e-AADC-164F8A28A991}">
      <x14:slicerCaches>
        <x14:slicerCache r:id="rId16"/>
        <x14:slicerCache r:id="rId17"/>
        <x14:slicerCache r:id="rId18"/>
      </x14:slicerCaches>
    </ext>
    <ext uri="{79F54976-1DA5-4618-B147-4CDE4B953A38}">
      <x14:workbookPr/>
    </ext>
  </extLst>
</workbook>
</file>

<file path=xl/calcChain.xml><?xml version="1.0" encoding="utf-8"?>
<calcChain xmlns="http://schemas.openxmlformats.org/spreadsheetml/2006/main">
  <c r="Z122" i="14"/>
  <c r="Y122"/>
  <c r="Z123" l="1"/>
  <c r="Y123"/>
  <c r="Z121"/>
  <c r="Y121"/>
  <c r="Z115"/>
  <c r="Y115"/>
  <c r="Z114"/>
  <c r="Y114"/>
  <c r="Z113"/>
  <c r="Y113"/>
  <c r="Z109"/>
  <c r="Y109"/>
  <c r="Y105"/>
  <c r="Z105"/>
  <c r="Y42" i="9"/>
  <c r="Z42" s="1"/>
  <c r="Y41"/>
  <c r="Z41" s="1"/>
  <c r="Y40"/>
  <c r="Z40" s="1"/>
  <c r="Y39"/>
  <c r="Z39" s="1"/>
  <c r="Y38"/>
  <c r="Z38" s="1"/>
  <c r="AB38" l="1"/>
  <c r="AB39"/>
  <c r="AB40"/>
  <c r="AB41"/>
  <c r="AB42"/>
  <c r="AA38"/>
  <c r="AA39"/>
  <c r="AA40"/>
  <c r="AA41"/>
  <c r="AA42"/>
  <c r="J219" i="14" l="1"/>
  <c r="T219" s="1"/>
  <c r="J218"/>
  <c r="T218" s="1"/>
  <c r="J217"/>
  <c r="T217" s="1"/>
  <c r="Q216"/>
  <c r="J216"/>
  <c r="Q215"/>
  <c r="J215"/>
  <c r="T215" s="1"/>
  <c r="X214"/>
  <c r="Q214"/>
  <c r="J214"/>
  <c r="T214" s="1"/>
  <c r="J213"/>
  <c r="T213" s="1"/>
  <c r="J212"/>
  <c r="T212" s="1"/>
  <c r="J211"/>
  <c r="T211" s="1"/>
  <c r="J210"/>
  <c r="T210" s="1"/>
  <c r="J209"/>
  <c r="T209" s="1"/>
  <c r="Y208"/>
  <c r="X208"/>
  <c r="J208"/>
  <c r="T208" s="1"/>
  <c r="Q207"/>
  <c r="J207"/>
  <c r="Q206"/>
  <c r="J206"/>
  <c r="T206" s="1"/>
  <c r="Q205"/>
  <c r="J205"/>
  <c r="T205" s="1"/>
  <c r="Q204"/>
  <c r="J204"/>
  <c r="T204" s="1"/>
  <c r="X203"/>
  <c r="Y203" s="1"/>
  <c r="Q203"/>
  <c r="J203"/>
  <c r="T203" s="1"/>
  <c r="X202"/>
  <c r="Y202" s="1"/>
  <c r="Q202"/>
  <c r="J202"/>
  <c r="T202" s="1"/>
  <c r="T201"/>
  <c r="Q201"/>
  <c r="J201"/>
  <c r="Q200"/>
  <c r="J200"/>
  <c r="T200" s="1"/>
  <c r="Q199"/>
  <c r="J199"/>
  <c r="T199" s="1"/>
  <c r="Q198"/>
  <c r="J198"/>
  <c r="T198" s="1"/>
  <c r="X197"/>
  <c r="Y197" s="1"/>
  <c r="Q197"/>
  <c r="J197"/>
  <c r="T197" s="1"/>
  <c r="X196"/>
  <c r="Y196" s="1"/>
  <c r="Q196"/>
  <c r="J196"/>
  <c r="T196" s="1"/>
  <c r="T195"/>
  <c r="J195"/>
  <c r="J194"/>
  <c r="T194" s="1"/>
  <c r="T193"/>
  <c r="J193"/>
  <c r="J192"/>
  <c r="T192" s="1"/>
  <c r="Q191"/>
  <c r="J191"/>
  <c r="Q190"/>
  <c r="T190" s="1"/>
  <c r="J190"/>
  <c r="Q189"/>
  <c r="J189"/>
  <c r="J188"/>
  <c r="T188" s="1"/>
  <c r="J187"/>
  <c r="T187" s="1"/>
  <c r="J186"/>
  <c r="T186" s="1"/>
  <c r="J185"/>
  <c r="T185" s="1"/>
  <c r="J184"/>
  <c r="T184" s="1"/>
  <c r="J183"/>
  <c r="T183" s="1"/>
  <c r="J182"/>
  <c r="T182" s="1"/>
  <c r="J181"/>
  <c r="T181" s="1"/>
  <c r="J180"/>
  <c r="T180" s="1"/>
  <c r="Y71" i="9"/>
  <c r="Z71" s="1"/>
  <c r="J71"/>
  <c r="Y70"/>
  <c r="AA70" s="1"/>
  <c r="J70"/>
  <c r="Y69"/>
  <c r="J69"/>
  <c r="Y68"/>
  <c r="AA68" s="1"/>
  <c r="J68"/>
  <c r="AB68" s="1"/>
  <c r="Y67"/>
  <c r="Z67" s="1"/>
  <c r="J67"/>
  <c r="Y66"/>
  <c r="AA66" s="1"/>
  <c r="J66"/>
  <c r="AB66" s="1"/>
  <c r="AA65"/>
  <c r="Y65"/>
  <c r="J65"/>
  <c r="AA64"/>
  <c r="Z64"/>
  <c r="Y64"/>
  <c r="J64"/>
  <c r="AB64" s="1"/>
  <c r="Y63"/>
  <c r="Z63" s="1"/>
  <c r="J63"/>
  <c r="Y62"/>
  <c r="AA62" s="1"/>
  <c r="J62"/>
  <c r="AB62" s="1"/>
  <c r="AA61"/>
  <c r="Y61"/>
  <c r="AB61" s="1"/>
  <c r="J61"/>
  <c r="Z60"/>
  <c r="Y60"/>
  <c r="AA60" s="1"/>
  <c r="J60"/>
  <c r="Y59"/>
  <c r="Z59" s="1"/>
  <c r="J59"/>
  <c r="AB69" l="1"/>
  <c r="AB60"/>
  <c r="AB65"/>
  <c r="Z68"/>
  <c r="AB70"/>
  <c r="T207" i="14"/>
  <c r="Z208"/>
  <c r="T189"/>
  <c r="T191"/>
  <c r="Z197"/>
  <c r="Z203"/>
  <c r="Z214"/>
  <c r="T216"/>
  <c r="Z62" i="9"/>
  <c r="Z66"/>
  <c r="Z70"/>
  <c r="AA69"/>
  <c r="Y214" i="14"/>
  <c r="Z196"/>
  <c r="Z202"/>
  <c r="AB59" i="9"/>
  <c r="Z61"/>
  <c r="AB63"/>
  <c r="Z65"/>
  <c r="AB67"/>
  <c r="Z69"/>
  <c r="AB71"/>
  <c r="AA67"/>
  <c r="AA59"/>
  <c r="AA63"/>
  <c r="AA71"/>
  <c r="Y158" i="14" l="1"/>
  <c r="Z163"/>
  <c r="Y163"/>
  <c r="Z162"/>
  <c r="Y162"/>
  <c r="Z161"/>
  <c r="Y161"/>
  <c r="Z160"/>
  <c r="Y160"/>
  <c r="Z159"/>
  <c r="Y159"/>
  <c r="Z158"/>
  <c r="Z157"/>
  <c r="Y157"/>
  <c r="Z156"/>
  <c r="Y156"/>
  <c r="Z155"/>
  <c r="Y155"/>
  <c r="Z153"/>
  <c r="Y153"/>
  <c r="Z152"/>
  <c r="Y152"/>
  <c r="Z134"/>
  <c r="Y134"/>
  <c r="Z133"/>
  <c r="Y133"/>
  <c r="J233" l="1"/>
  <c r="J234"/>
  <c r="J235"/>
  <c r="Z62" l="1"/>
  <c r="Y62"/>
  <c r="Z61"/>
  <c r="Y61"/>
  <c r="Z60"/>
  <c r="Y60"/>
  <c r="J32"/>
  <c r="J33"/>
  <c r="J34"/>
  <c r="J35"/>
  <c r="J36"/>
  <c r="J37"/>
  <c r="J38"/>
  <c r="J39"/>
  <c r="J40"/>
  <c r="J41"/>
  <c r="J42"/>
  <c r="J43"/>
  <c r="J50"/>
  <c r="J51"/>
  <c r="J52"/>
  <c r="Z31" l="1"/>
  <c r="T31"/>
  <c r="Y31" s="1"/>
  <c r="Z30"/>
  <c r="T30"/>
  <c r="Y30" s="1"/>
  <c r="S30"/>
  <c r="S31" s="1"/>
  <c r="Z29"/>
  <c r="T29"/>
  <c r="Y29" s="1"/>
  <c r="Z28"/>
  <c r="T28"/>
  <c r="Y28" s="1"/>
  <c r="Z27"/>
  <c r="T27"/>
  <c r="Y27" s="1"/>
  <c r="Z26"/>
  <c r="Z25"/>
  <c r="Z24"/>
  <c r="Y7" i="9" l="1"/>
  <c r="Z7" s="1"/>
  <c r="Y8"/>
  <c r="Z8" s="1"/>
  <c r="Y9"/>
  <c r="Z9" s="1"/>
  <c r="Y10"/>
  <c r="Z10" s="1"/>
  <c r="Y11"/>
  <c r="Z11" s="1"/>
  <c r="Y12"/>
  <c r="Z12" s="1"/>
  <c r="Y13"/>
  <c r="Z13" s="1"/>
  <c r="Y14"/>
  <c r="Z14" s="1"/>
  <c r="Y15"/>
  <c r="Z15" s="1"/>
  <c r="J16"/>
  <c r="Y16"/>
  <c r="Z16" s="1"/>
  <c r="J17"/>
  <c r="Y17"/>
  <c r="Z17" s="1"/>
  <c r="J18"/>
  <c r="Y18"/>
  <c r="Z18" s="1"/>
  <c r="J19"/>
  <c r="Y19"/>
  <c r="Z19" s="1"/>
  <c r="J20"/>
  <c r="Y20"/>
  <c r="Z20" s="1"/>
  <c r="Y21"/>
  <c r="Z21" s="1"/>
  <c r="Y22"/>
  <c r="Z22" s="1"/>
  <c r="J23"/>
  <c r="Y23"/>
  <c r="Z23" s="1"/>
  <c r="Y53"/>
  <c r="AA11" l="1"/>
  <c r="Y24"/>
  <c r="Y25"/>
  <c r="Y26"/>
  <c r="Y27"/>
  <c r="Y28"/>
  <c r="Y29"/>
  <c r="Y30"/>
  <c r="Y31"/>
  <c r="Y32"/>
  <c r="Y33"/>
  <c r="Y34"/>
  <c r="Y36"/>
  <c r="AB36" s="1"/>
  <c r="Y37"/>
  <c r="AB37" s="1"/>
  <c r="Y43"/>
  <c r="Y44"/>
  <c r="Y54"/>
  <c r="Y55"/>
  <c r="Y56"/>
  <c r="Y57"/>
  <c r="Y58"/>
  <c r="Y72"/>
  <c r="Y73"/>
  <c r="Y74"/>
  <c r="Y75"/>
  <c r="Y76"/>
  <c r="Y77"/>
  <c r="Y78"/>
  <c r="Y79"/>
  <c r="Y80"/>
  <c r="Y81"/>
  <c r="S35"/>
  <c r="Y35" s="1"/>
  <c r="AA21"/>
  <c r="AA37" l="1"/>
  <c r="Z37"/>
  <c r="AB11"/>
  <c r="Z35"/>
  <c r="AB35"/>
  <c r="AA35"/>
  <c r="AA36"/>
  <c r="Z36"/>
  <c r="AA22"/>
  <c r="AB21"/>
  <c r="AB22"/>
  <c r="T34"/>
  <c r="T33"/>
  <c r="T32"/>
  <c r="T31"/>
  <c r="T30"/>
  <c r="T29"/>
  <c r="AA29" l="1"/>
  <c r="AB29"/>
  <c r="Z29"/>
  <c r="X176" i="14"/>
  <c r="Y165"/>
  <c r="Y166"/>
  <c r="Y167"/>
  <c r="Z165"/>
  <c r="Z166"/>
  <c r="Z167"/>
  <c r="X168"/>
  <c r="Z168" s="1"/>
  <c r="AA57" i="9" l="1"/>
  <c r="Z57"/>
  <c r="AB57"/>
  <c r="AA56"/>
  <c r="Z56"/>
  <c r="AB56"/>
  <c r="Y168" i="14"/>
  <c r="M12" i="3" l="1"/>
  <c r="M11"/>
  <c r="X128" i="14"/>
  <c r="V128"/>
  <c r="AB43" i="9" l="1"/>
  <c r="Z43"/>
  <c r="AA43"/>
  <c r="L21" i="3"/>
  <c r="K21"/>
  <c r="Y33" i="14"/>
  <c r="AB19" i="9" l="1"/>
  <c r="AA19"/>
  <c r="AA17"/>
  <c r="AB17"/>
  <c r="AA20"/>
  <c r="AB20"/>
  <c r="AB18"/>
  <c r="AA18"/>
  <c r="AB23"/>
  <c r="AA23"/>
  <c r="AA24"/>
  <c r="Z24"/>
  <c r="T20" i="14"/>
  <c r="T21"/>
  <c r="T22"/>
  <c r="T23"/>
  <c r="T24"/>
  <c r="Y24" s="1"/>
  <c r="T25"/>
  <c r="Y25" s="1"/>
  <c r="T26"/>
  <c r="Y26" s="1"/>
  <c r="T32"/>
  <c r="T33"/>
  <c r="T34"/>
  <c r="T35"/>
  <c r="T36"/>
  <c r="T37"/>
  <c r="T38"/>
  <c r="T39"/>
  <c r="T40"/>
  <c r="T41"/>
  <c r="T42"/>
  <c r="T43"/>
  <c r="T44"/>
  <c r="T45"/>
  <c r="T46"/>
  <c r="T47"/>
  <c r="T48"/>
  <c r="T49"/>
  <c r="T50"/>
  <c r="T51"/>
  <c r="T60"/>
  <c r="T61"/>
  <c r="T62"/>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Q57" l="1"/>
  <c r="Q56"/>
  <c r="Q55"/>
  <c r="Q54"/>
  <c r="T54" s="1"/>
  <c r="Q53"/>
  <c r="T53" s="1"/>
  <c r="Q52"/>
  <c r="T52" s="1"/>
  <c r="J66"/>
  <c r="T66" s="1"/>
  <c r="J65"/>
  <c r="T65" s="1"/>
  <c r="J64"/>
  <c r="T64" s="1"/>
  <c r="J63"/>
  <c r="T63" s="1"/>
  <c r="J59"/>
  <c r="T59" s="1"/>
  <c r="J58"/>
  <c r="T58" s="1"/>
  <c r="J57"/>
  <c r="T57" s="1"/>
  <c r="J56"/>
  <c r="T56" s="1"/>
  <c r="J55"/>
  <c r="T55" s="1"/>
  <c r="J28" i="9" l="1"/>
  <c r="J27"/>
  <c r="J26"/>
  <c r="J25"/>
  <c r="J24"/>
  <c r="AB24" s="1"/>
  <c r="J221" i="14" l="1"/>
  <c r="J222"/>
  <c r="J226"/>
  <c r="T226" s="1"/>
  <c r="J227"/>
  <c r="T227" s="1"/>
  <c r="J228"/>
  <c r="T228" s="1"/>
  <c r="J229"/>
  <c r="T246"/>
  <c r="T247"/>
  <c r="T248"/>
  <c r="J249"/>
  <c r="T249" s="1"/>
  <c r="J250"/>
  <c r="T250" s="1"/>
  <c r="J251"/>
  <c r="T251" s="1"/>
  <c r="J253"/>
  <c r="T253" s="1"/>
  <c r="J220"/>
  <c r="Y32" l="1"/>
  <c r="Z32"/>
  <c r="Z33"/>
  <c r="Y34"/>
  <c r="Z34"/>
  <c r="Y35"/>
  <c r="Z35"/>
  <c r="Y36"/>
  <c r="Z36"/>
  <c r="Y37"/>
  <c r="Z37"/>
  <c r="Y38"/>
  <c r="Z38"/>
  <c r="Y39"/>
  <c r="Z39"/>
  <c r="Y40"/>
  <c r="Z40"/>
  <c r="Y41"/>
  <c r="Z41"/>
  <c r="Y42"/>
  <c r="Z42"/>
  <c r="Y43"/>
  <c r="Z43"/>
  <c r="Y44"/>
  <c r="Z44"/>
  <c r="Y45"/>
  <c r="Z45"/>
  <c r="Y46"/>
  <c r="Z46"/>
  <c r="Y59"/>
  <c r="Z59"/>
  <c r="Y63"/>
  <c r="Z63"/>
  <c r="Y64"/>
  <c r="Z64"/>
  <c r="Y65"/>
  <c r="Z65"/>
  <c r="Y66"/>
  <c r="Z66"/>
  <c r="Y124"/>
  <c r="Z124"/>
  <c r="Y125"/>
  <c r="Z125"/>
  <c r="Y126"/>
  <c r="Z126"/>
  <c r="Y127"/>
  <c r="Z127"/>
  <c r="Y128"/>
  <c r="Z128"/>
  <c r="Y129"/>
  <c r="Z129"/>
  <c r="Y130"/>
  <c r="Z130"/>
  <c r="Y131"/>
  <c r="Z131"/>
  <c r="Y164"/>
  <c r="Z164"/>
  <c r="Y174"/>
  <c r="Z174"/>
  <c r="Y175"/>
  <c r="Z175"/>
  <c r="Y176"/>
  <c r="Z176"/>
  <c r="Y177"/>
  <c r="Z177"/>
  <c r="Y178"/>
  <c r="Z178"/>
  <c r="Y179"/>
  <c r="Z179"/>
  <c r="Y20"/>
  <c r="Z20"/>
  <c r="Y21"/>
  <c r="Z21"/>
  <c r="Y22"/>
  <c r="Z22"/>
  <c r="Y23"/>
  <c r="Z23"/>
  <c r="Z226"/>
  <c r="Y226"/>
  <c r="Z227"/>
  <c r="Y227"/>
  <c r="Z228"/>
  <c r="Y228"/>
  <c r="Z246"/>
  <c r="Y246"/>
  <c r="Z247"/>
  <c r="Y247"/>
  <c r="Z248"/>
  <c r="Y248"/>
  <c r="Z249"/>
  <c r="Y249"/>
  <c r="Z250"/>
  <c r="Y250"/>
  <c r="Z251"/>
  <c r="Y251"/>
  <c r="Z253"/>
  <c r="Y253"/>
  <c r="Q67"/>
  <c r="T67" s="1"/>
  <c r="Y67"/>
  <c r="Z67"/>
  <c r="Q68"/>
  <c r="T68" s="1"/>
  <c r="Y68"/>
  <c r="Z68"/>
  <c r="Q69"/>
  <c r="T69" s="1"/>
  <c r="Y69"/>
  <c r="Z69"/>
  <c r="Q70"/>
  <c r="T70" s="1"/>
  <c r="Y70"/>
  <c r="Z70"/>
  <c r="Q71"/>
  <c r="T71" s="1"/>
  <c r="Y71"/>
  <c r="Z71"/>
  <c r="Q72"/>
  <c r="T72" s="1"/>
  <c r="Y72"/>
  <c r="Z72"/>
  <c r="Q73"/>
  <c r="T73" s="1"/>
  <c r="Y73"/>
  <c r="Z73"/>
  <c r="Q74"/>
  <c r="T74" s="1"/>
  <c r="Y74"/>
  <c r="Z74"/>
  <c r="Q75"/>
  <c r="T75" s="1"/>
  <c r="Y75"/>
  <c r="Z75"/>
  <c r="Q76"/>
  <c r="T76" s="1"/>
  <c r="Y76"/>
  <c r="Z76"/>
  <c r="Q77"/>
  <c r="T77" s="1"/>
  <c r="Y77"/>
  <c r="Z77"/>
  <c r="Q78"/>
  <c r="T78" s="1"/>
  <c r="Y78"/>
  <c r="Z78"/>
  <c r="Q79"/>
  <c r="T79" s="1"/>
  <c r="Y79"/>
  <c r="Z79"/>
  <c r="Q80"/>
  <c r="T80" s="1"/>
  <c r="Y80"/>
  <c r="Z80"/>
  <c r="Q81"/>
  <c r="T81" s="1"/>
  <c r="Y81"/>
  <c r="Z81"/>
  <c r="Q82"/>
  <c r="T82" s="1"/>
  <c r="Y82"/>
  <c r="Z82"/>
  <c r="Q83"/>
  <c r="T83" s="1"/>
  <c r="Y83"/>
  <c r="Z83"/>
  <c r="Q84"/>
  <c r="T84" s="1"/>
  <c r="Y84"/>
  <c r="Z84"/>
  <c r="Q85"/>
  <c r="T85" s="1"/>
  <c r="Y85"/>
  <c r="Z85"/>
  <c r="Q86"/>
  <c r="T86" s="1"/>
  <c r="Y86"/>
  <c r="Z86"/>
  <c r="Q87"/>
  <c r="T87" s="1"/>
  <c r="Y87"/>
  <c r="Z87"/>
  <c r="Q88"/>
  <c r="T88" s="1"/>
  <c r="Y88"/>
  <c r="Z88"/>
  <c r="Q89"/>
  <c r="T89" s="1"/>
  <c r="Y89"/>
  <c r="Z89"/>
  <c r="Q90"/>
  <c r="T90" s="1"/>
  <c r="Y90"/>
  <c r="Z90"/>
  <c r="Y99"/>
  <c r="Z99"/>
  <c r="Y100"/>
  <c r="Z100"/>
  <c r="Y101"/>
  <c r="Z101"/>
  <c r="Y102"/>
  <c r="Z102"/>
  <c r="Y103"/>
  <c r="Z103"/>
  <c r="Y104"/>
  <c r="Z104"/>
  <c r="S25"/>
  <c r="S26" s="1"/>
  <c r="S27" s="1"/>
  <c r="S28" s="1"/>
  <c r="P30"/>
  <c r="P31"/>
  <c r="AB27" i="9" l="1"/>
  <c r="Z27"/>
  <c r="AA27"/>
  <c r="AA33"/>
  <c r="AB33"/>
  <c r="Z33"/>
  <c r="Z74"/>
  <c r="AB74"/>
  <c r="AA74"/>
  <c r="AB79"/>
  <c r="Z79"/>
  <c r="AA79"/>
  <c r="Z54"/>
  <c r="AB54"/>
  <c r="AA54"/>
  <c r="AA44"/>
  <c r="Z44"/>
  <c r="AB44"/>
  <c r="AA16"/>
  <c r="AB16"/>
  <c r="AB14"/>
  <c r="AA14"/>
  <c r="AA53"/>
  <c r="Z53"/>
  <c r="AB53"/>
  <c r="AB15"/>
  <c r="AA15"/>
  <c r="AB30"/>
  <c r="Z30"/>
  <c r="AA30"/>
  <c r="Z80"/>
  <c r="AA80"/>
  <c r="AB80"/>
  <c r="AA25"/>
  <c r="AB25"/>
  <c r="Z25"/>
  <c r="AA28"/>
  <c r="AB28"/>
  <c r="Z28"/>
  <c r="Z78"/>
  <c r="AB78"/>
  <c r="AA78"/>
  <c r="Z34"/>
  <c r="AB34"/>
  <c r="AA34"/>
  <c r="AA8"/>
  <c r="AB8"/>
  <c r="AB75"/>
  <c r="Z75"/>
  <c r="AA75"/>
  <c r="AA12"/>
  <c r="AB12"/>
  <c r="AB31"/>
  <c r="Z31"/>
  <c r="AA31"/>
  <c r="AA9"/>
  <c r="AB9"/>
  <c r="AA76"/>
  <c r="Z76"/>
  <c r="AB76"/>
  <c r="Z72"/>
  <c r="AA72"/>
  <c r="AB72"/>
  <c r="AB55"/>
  <c r="Z55"/>
  <c r="AA55"/>
  <c r="AA13"/>
  <c r="AB13"/>
  <c r="AA32"/>
  <c r="AB32"/>
  <c r="Z32"/>
  <c r="AB10"/>
  <c r="AA10"/>
  <c r="AA81"/>
  <c r="AB81"/>
  <c r="Z81"/>
  <c r="AA77"/>
  <c r="Z77"/>
  <c r="AB77"/>
  <c r="AA73"/>
  <c r="Z73"/>
  <c r="AB73"/>
  <c r="Z58"/>
  <c r="AB58"/>
  <c r="AA58"/>
  <c r="Z26"/>
  <c r="AB26"/>
  <c r="AA26"/>
  <c r="AB7"/>
  <c r="AA7"/>
  <c r="D465" i="8" l="1"/>
  <c r="E470"/>
  <c r="D467" s="1"/>
  <c r="BU21" i="15"/>
  <c r="CC11"/>
  <c r="CC16" s="1"/>
  <c r="CB11"/>
  <c r="CB16" s="1"/>
  <c r="CA11"/>
  <c r="CA16" s="1"/>
  <c r="BZ11"/>
  <c r="BZ16" s="1"/>
  <c r="BY11"/>
  <c r="BY16" s="1"/>
  <c r="BX11"/>
  <c r="BX16" s="1"/>
  <c r="BW11"/>
  <c r="BW16" s="1"/>
  <c r="BV11"/>
  <c r="BV16" s="1"/>
  <c r="BU11"/>
  <c r="BU16" s="1"/>
  <c r="CF10"/>
  <c r="CE10"/>
  <c r="CF15"/>
  <c r="CF14"/>
  <c r="CF16"/>
  <c r="BU15"/>
  <c r="BV10" l="1"/>
  <c r="BV15" s="1"/>
  <c r="BX10"/>
  <c r="BX15" s="1"/>
  <c r="BU10"/>
  <c r="BW10"/>
  <c r="BW15" s="1"/>
  <c r="CI17"/>
  <c r="CF17"/>
  <c r="D470" i="8"/>
  <c r="C470"/>
  <c r="BY10" i="15" l="1"/>
  <c r="BY15" s="1"/>
  <c r="CC10"/>
  <c r="CC15" s="1"/>
  <c r="BZ10"/>
  <c r="BZ15" s="1"/>
  <c r="CA10"/>
  <c r="CA15" s="1"/>
  <c r="CB10"/>
  <c r="CB15" s="1"/>
</calcChain>
</file>

<file path=xl/comments1.xml><?xml version="1.0" encoding="utf-8"?>
<comments xmlns="http://schemas.openxmlformats.org/spreadsheetml/2006/main">
  <authors>
    <author>Soporte</author>
    <author>Personal</author>
  </authors>
  <commentList>
    <comment ref="AB6" authorId="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O22" authorId="1">
      <text>
        <r>
          <rPr>
            <b/>
            <sz val="9"/>
            <color indexed="81"/>
            <rFont val="Tahoma"/>
            <family val="2"/>
          </rPr>
          <t>Personal:</t>
        </r>
        <r>
          <rPr>
            <sz val="9"/>
            <color indexed="81"/>
            <rFont val="Tahoma"/>
            <family val="2"/>
          </rPr>
          <t xml:space="preserve">
Se incluye el porcentaje de 10 % para el primer trimestre y del 70% para el tercer trimestre, que no estaban incluidos.</t>
        </r>
      </text>
    </comment>
  </commentList>
</comments>
</file>

<file path=xl/comments2.xml><?xml version="1.0" encoding="utf-8"?>
<comments xmlns="http://schemas.openxmlformats.org/spreadsheetml/2006/main">
  <authors>
    <author>Edgar Andrés Ortiz Vivas</author>
    <author>Soporte</author>
    <author>Jennifer Daniela Campos Rozo</author>
  </authors>
  <commentList>
    <comment ref="X5" authorId="0">
      <text>
        <r>
          <rPr>
            <b/>
            <sz val="9"/>
            <color indexed="81"/>
            <rFont val="Tahoma"/>
            <family val="2"/>
          </rPr>
          <t>(AI x AC)</t>
        </r>
        <r>
          <rPr>
            <sz val="9"/>
            <color indexed="81"/>
            <rFont val="Tahoma"/>
            <family val="2"/>
          </rPr>
          <t xml:space="preserve">
</t>
        </r>
      </text>
    </comment>
    <comment ref="Y5" authorId="0">
      <text>
        <r>
          <rPr>
            <b/>
            <sz val="9"/>
            <color indexed="81"/>
            <rFont val="Tahoma"/>
            <family val="2"/>
          </rPr>
          <t>(AF x AH)</t>
        </r>
        <r>
          <rPr>
            <sz val="9"/>
            <color indexed="81"/>
            <rFont val="Tahoma"/>
            <family val="2"/>
          </rPr>
          <t xml:space="preserve">
</t>
        </r>
      </text>
    </comment>
    <comment ref="Z5" authorId="1">
      <text>
        <r>
          <rPr>
            <sz val="9"/>
            <color indexed="81"/>
            <rFont val="Tahoma"/>
            <family val="2"/>
          </rPr>
          <t xml:space="preserve">AVANCE ACUMULADO A LA GESTIÓN DEL PLAN DE ACCIÓN= </t>
        </r>
        <r>
          <rPr>
            <b/>
            <sz val="9"/>
            <color indexed="81"/>
            <rFont val="Tahoma"/>
            <family val="2"/>
          </rPr>
          <t>AVANCE PONDERADO DE TODAS LAS ACTIVIDADES DEL PLAN DE ACCIÓN</t>
        </r>
        <r>
          <rPr>
            <sz val="9"/>
            <color indexed="81"/>
            <rFont val="Tahoma"/>
            <family val="2"/>
          </rPr>
          <t xml:space="preserve">
(AI x I)</t>
        </r>
      </text>
    </comment>
    <comment ref="I183" authorId="2">
      <text>
        <r>
          <rPr>
            <sz val="9"/>
            <color indexed="81"/>
            <rFont val="Tahoma"/>
            <family val="2"/>
          </rPr>
          <t xml:space="preserve">Falta un 8% de este producto que contiene dos actividades.
Faltan contenidos que debe suministrar el área correspondiente o se encuentra en modificación/correcciones.
</t>
        </r>
      </text>
    </comment>
  </commentList>
</comments>
</file>

<file path=xl/sharedStrings.xml><?xml version="1.0" encoding="utf-8"?>
<sst xmlns="http://schemas.openxmlformats.org/spreadsheetml/2006/main" count="3661" uniqueCount="880">
  <si>
    <t>OBJETIVOS ESTRATEGICOS</t>
  </si>
  <si>
    <t>PROCESO</t>
  </si>
  <si>
    <t>DEPENDENCIA</t>
  </si>
  <si>
    <t>No.</t>
  </si>
  <si>
    <t>Nombre del producto</t>
  </si>
  <si>
    <t>% Ponderación Producto</t>
  </si>
  <si>
    <t>Meta Anual</t>
  </si>
  <si>
    <t>Unidad Medida</t>
  </si>
  <si>
    <t>Descripción Meta</t>
  </si>
  <si>
    <t>Responsable Producto</t>
  </si>
  <si>
    <t>1° TRIM</t>
  </si>
  <si>
    <t>2° TRIM</t>
  </si>
  <si>
    <t>3° TRIM</t>
  </si>
  <si>
    <t>4° TRIM</t>
  </si>
  <si>
    <t>ACTIVIDADES DEL PRODUCTO</t>
  </si>
  <si>
    <t>% Ponderación Actividades</t>
  </si>
  <si>
    <t>Fecha Inicio</t>
  </si>
  <si>
    <t>Fecha fin</t>
  </si>
  <si>
    <t>Responsable Actividad</t>
  </si>
  <si>
    <t>4. Fortalecer la capacidad de gestión y desarrollo institucional e interinstitucional, para consolidar la modernización de la UAECOB y llevarla a la excelencia</t>
  </si>
  <si>
    <t>1. Dirección</t>
  </si>
  <si>
    <t>Revista virtual: "Bomberos Hoy el Magazzine".</t>
  </si>
  <si>
    <t>Pdf.</t>
  </si>
  <si>
    <t>En el año se realizarán 12 publicaciones, en las cuales se destacará la  información más importante realizada durante el mes en curso, para de esta forma mantener actualizado al personal de la UAECOB.</t>
  </si>
  <si>
    <t>Oficina Asesora Prensa y Comunicaciones</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</si>
  <si>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</si>
  <si>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2. Oficina de Control Interno</t>
  </si>
  <si>
    <t>Oficina de Control Interno</t>
  </si>
  <si>
    <t>3. Oficina Asesora de Planeación</t>
  </si>
  <si>
    <t>Implementación de un servicio y/o tramite en la ventanilla única de Atención al Ciudadano.</t>
  </si>
  <si>
    <t>Diana Poveda</t>
  </si>
  <si>
    <t>Unidades</t>
  </si>
  <si>
    <t>Unidad</t>
  </si>
  <si>
    <t>4. Oficina Asesora Jurídica</t>
  </si>
  <si>
    <t>Jefe Oficina Asesora Jurídica - Giohana Catarine Gonzalez Turizo</t>
  </si>
  <si>
    <t>2. Generar corresponsabilidad del riesgo mediante la prevención, mitigación, transferencia y preparación con la comunidad ante el riesgo de incendios, incidentes con materiales peligrosos y rescates en general</t>
  </si>
  <si>
    <t>5. Subdirección de Gestión del Riesgo</t>
  </si>
  <si>
    <t>6. Subdirección Operativa</t>
  </si>
  <si>
    <t>7. Subdirección Logística</t>
  </si>
  <si>
    <t>Porcentaje</t>
  </si>
  <si>
    <t>8. Subdirección de Gestión Corporativa</t>
  </si>
  <si>
    <t>Socializar a los funcionarios de la Línea 195, sobre la información de los trámites y servicios con los que cuenta la UAECOB.</t>
  </si>
  <si>
    <t>Capacitaciones</t>
  </si>
  <si>
    <t>Gestionar la adquisición de un predio para la elaboración de estudios, diseños y construcción de una (1) Escuela de Formación Bomberil y una (1) estación de Bomberos.</t>
  </si>
  <si>
    <t>Aprobación de Estudios, Diseños y Estudios Previos para la adecuación y ampliación de la Estación de Bomberos de Marichuela - B10.</t>
  </si>
  <si>
    <t>Gestionar la adquisición de un (1) predio para la implementación de una (1) estación de Bomberos</t>
  </si>
  <si>
    <t>Implementación de (1) estación satélite forestal de bomberos sujeta al proyecto del sendero ambiental en los cerros orientales)</t>
  </si>
  <si>
    <t>Elaboración de los estudios y diseños para la adecuación de la Estación de Bomberos de Ferias - B7.</t>
  </si>
  <si>
    <t>9. Subdirección de Gestión Humana</t>
  </si>
  <si>
    <t>Desarrollar un programa que garantice el 100% del mantenimiento de la infraestructura física de las Estaciones de Bomberos y el Edificio Comando</t>
  </si>
  <si>
    <t>Pilar o Eje Transversal</t>
  </si>
  <si>
    <t>Meta Plan de Desarrollo o de Producto</t>
  </si>
  <si>
    <t>7. Gobierno Legítimo, fortalecimiento Local y eficiencia</t>
  </si>
  <si>
    <t>71. Incrementar a un 90% la sostenibilidad del SIG en el Gobierno Distrital</t>
  </si>
  <si>
    <t>3.  Construcción de comunidad y cultura ciudadana</t>
  </si>
  <si>
    <t>103. Adelantar el 100% de acciones para la prevención y mitigación del riesgo de incidentes forestales (connatos, quemas e incendios)</t>
  </si>
  <si>
    <t>Estado del Producto</t>
  </si>
  <si>
    <t>Evidencia</t>
  </si>
  <si>
    <t>EJECUTADO</t>
  </si>
  <si>
    <t>Tipo de resultado</t>
  </si>
  <si>
    <t>AVENCE PONDERADO</t>
  </si>
  <si>
    <t>AVANCES Y LOGROS</t>
  </si>
  <si>
    <t>BENEFICIOS PARA LA POBLACIÓN</t>
  </si>
  <si>
    <t>EVIDENCIAS</t>
  </si>
  <si>
    <t>PILAR - EJE</t>
  </si>
  <si>
    <t>PROGRAMA</t>
  </si>
  <si>
    <t>PROYECTO ESTRATÉGICO</t>
  </si>
  <si>
    <t>META PRODUCTO</t>
  </si>
  <si>
    <t>Código Proyecto Inversión</t>
  </si>
  <si>
    <t xml:space="preserve">META PROYECTO INVERSIÓN </t>
  </si>
  <si>
    <t>RESPONSABLE</t>
  </si>
  <si>
    <t>META PROGRAMADA</t>
  </si>
  <si>
    <t>META EJECUTADA</t>
  </si>
  <si>
    <t>RECURSOS PROGRAMADOS</t>
  </si>
  <si>
    <t>RECURSOS EJECUTADOS</t>
  </si>
  <si>
    <t>% EJEC. RECURSOS</t>
  </si>
  <si>
    <t>RETRASOS</t>
  </si>
  <si>
    <t xml:space="preserve"> SOLUCIONES</t>
  </si>
  <si>
    <t>1. S2  Adecuar 3 Estaciones de Bomberos</t>
  </si>
  <si>
    <t>SUB. GESTIÓN CORPORATIVA</t>
  </si>
  <si>
    <t>2. K3 Dotar 100 % del equipamiento de bienes programados para el Cuerpo Oficial de Bomberos</t>
  </si>
  <si>
    <t>SUB. OPERATIVA
SUB. GESTIÓN RIESGO
SUB. LOGÍSTICA</t>
  </si>
  <si>
    <t>3. K4 Garantizar 100 % la operación y sostenibilidad del Cuerpo Oficial de Bomberos</t>
  </si>
  <si>
    <t>SUB. LOGÍSTICA
SUB. GESTIÓN HUMANA</t>
  </si>
  <si>
    <t>4. K5 Desarrollar 1 Programa que garantice el 100% del mantenimiento de la infraestructura física de las 17 estaciones de bomberos y el comando</t>
  </si>
  <si>
    <t>SUB. OPERATIVA
SUB. GESTIÓN CORPORATIVA</t>
  </si>
  <si>
    <t>5. K6 Implementar 1 Programa para el fortalecimiento de la gestión del riesgo contraincendio, preparativos, atención de incidentes con materiales peligrosos y rescates</t>
  </si>
  <si>
    <t>SUB. OPERATIVA
SUB. GESTIÓN RIESGO
SUB. LOGÍSTICA
DIRECCIÓN
COMUNICACIONES</t>
  </si>
  <si>
    <t>6. K7 Implementar 1 Plan Institucional de Capacitación (PIC) para el Cuerpo Oficial de Bomberos.</t>
  </si>
  <si>
    <t>SUB. GESTIÓN RIESGO
SUB. GESTIÓN HUMANA</t>
  </si>
  <si>
    <t>8. S8 Crear 1 Escuela de Formación y Capacitación de Bomberos</t>
  </si>
  <si>
    <t>SUB. GESTIÓN HUMANA</t>
  </si>
  <si>
    <t>9. S1 Construir 4 Unidades de Bomberos para el fortalecimiento de la atención de
Emergencias</t>
  </si>
  <si>
    <t>TOTAL</t>
  </si>
  <si>
    <t>Eje 07 Gobierno legítimo, fortalecimiento local y eficiencia</t>
  </si>
  <si>
    <t>Programa 42    Transparencia, gestión pública y servicio a la ciudadanía</t>
  </si>
  <si>
    <t>SUB. GESTIÓN HUMANA
SUB. GESTIÓN CORPORATIVA
OFICINA PLANEACIÓN
OFICINA JURÍDICA
OFICINA CONTROL INTERNO
DIRECCIÓN
COMUNICACIONES</t>
  </si>
  <si>
    <t>Programa 44    Gobierno 
y Ciudadanía digital</t>
  </si>
  <si>
    <t>1. S1 Implementar en 4 fases la infraestructura de tecnología informática y de comunicaciones de la UAECOB</t>
  </si>
  <si>
    <t>OFICINA ASESORA DE PLANEACIÓN</t>
  </si>
  <si>
    <t>PROYECTO - PLAN DE DESARROLLO</t>
  </si>
  <si>
    <t>Descripción Avance y/o justificación del incumplimiento</t>
  </si>
  <si>
    <r>
      <t xml:space="preserve">Acción de mejora 
</t>
    </r>
    <r>
      <rPr>
        <b/>
        <i/>
        <sz val="10"/>
        <rFont val="Calibri"/>
        <family val="2"/>
        <scheme val="minor"/>
      </rPr>
      <t>*aplica si no se presentó avance</t>
    </r>
  </si>
  <si>
    <r>
      <t xml:space="preserve">Avance % 
</t>
    </r>
    <r>
      <rPr>
        <b/>
        <i/>
        <sz val="11"/>
        <color theme="0"/>
        <rFont val="Calibri"/>
        <family val="2"/>
        <scheme val="minor"/>
      </rPr>
      <t>*En escala de 1 a 100%</t>
    </r>
  </si>
  <si>
    <t>Descripción avance y/o justificación del incumplimiento</t>
  </si>
  <si>
    <t>116  Renovar en un 50% la dotación de Equipos de Protección Personal del Cuerpo de Bomberos de Bogotá</t>
  </si>
  <si>
    <t>Gestión de las Comunicaciones Internas y Externas</t>
  </si>
  <si>
    <t>Evaluación Independiente</t>
  </si>
  <si>
    <t>Gestión Tecnológica</t>
  </si>
  <si>
    <t>Gestión de Asuntos Jurídicos</t>
  </si>
  <si>
    <t>Reducción del Riesgo</t>
  </si>
  <si>
    <t>Gestión Integral de Incendios</t>
  </si>
  <si>
    <t>Gestión para la Búsqueda y Rescate</t>
  </si>
  <si>
    <t>Gestión Integrada</t>
  </si>
  <si>
    <t>Gestión de Infraestructura</t>
  </si>
  <si>
    <t xml:space="preserve">Gestión Logística en Emergencias
Gestión Integral de Incendios
</t>
  </si>
  <si>
    <t>Etiquetas de fila</t>
  </si>
  <si>
    <t>Suma de AVENCE PONDERADO</t>
  </si>
  <si>
    <t>CUMPLIMIENTO ACTIVIDADES</t>
  </si>
  <si>
    <t>AVANCE PONDERADO ACUMULADO PA</t>
  </si>
  <si>
    <t>AVANCE PONDERADO PERIODO EVALUADO PA</t>
  </si>
  <si>
    <t>Reponderación actividad calculo en el periodo</t>
  </si>
  <si>
    <t>Suma de AVANCE PONDERADO ACUMULADO PA</t>
  </si>
  <si>
    <t>Avance acumulado en la gestión de las actividades del Plan de Acción Institucional.</t>
  </si>
  <si>
    <t>INDICADORES</t>
  </si>
  <si>
    <t>EN EJECUCIÓN</t>
  </si>
  <si>
    <t>SIN EJECUTAR</t>
  </si>
  <si>
    <t>Cuenta de Estado del Producto</t>
  </si>
  <si>
    <t>Total general</t>
  </si>
  <si>
    <t>Etiquetas de columna</t>
  </si>
  <si>
    <t>Cultura de Servicio</t>
  </si>
  <si>
    <t>PORCENTAJE</t>
  </si>
  <si>
    <t>ESCALA</t>
  </si>
  <si>
    <t>Avance</t>
  </si>
  <si>
    <t>grado</t>
  </si>
  <si>
    <t>Puntos</t>
  </si>
  <si>
    <t>x</t>
  </si>
  <si>
    <t>y</t>
  </si>
  <si>
    <t>Inicio</t>
  </si>
  <si>
    <t>Fin</t>
  </si>
  <si>
    <t>Dependencia</t>
  </si>
  <si>
    <t>Promedio de AVENCE PONDERADO</t>
  </si>
  <si>
    <t>Avance ponderado de las metas de los productos del Plan de acción Institucional.</t>
  </si>
  <si>
    <t>Productos</t>
  </si>
  <si>
    <t>Actividades</t>
  </si>
  <si>
    <t>Titullo grafico</t>
  </si>
  <si>
    <t>Mostrar Productos</t>
  </si>
  <si>
    <t>Mostrar Actividades</t>
  </si>
  <si>
    <t>% alcanzado</t>
  </si>
  <si>
    <t>total</t>
  </si>
  <si>
    <t>ESTADO</t>
  </si>
  <si>
    <t>No. De Producto</t>
  </si>
  <si>
    <t>Noticiero "Bomberos Hoy"</t>
  </si>
  <si>
    <t>Periódico virtual "El Hidrante!</t>
  </si>
  <si>
    <t>Reportaje: Bomberos en acción</t>
  </si>
  <si>
    <t>La foto de la semana</t>
  </si>
  <si>
    <t>Crónica: Historias en Bomberos Bogotá</t>
  </si>
  <si>
    <t>Jornadas de articulación con la Academia</t>
  </si>
  <si>
    <t>Curso Bomberitos 
"Nicolas Quevedo Rizo"</t>
  </si>
  <si>
    <t>Revisión de hidrantes en Bogotá</t>
  </si>
  <si>
    <t>Coordinador Sistema de Gestión Documental- Francisco Rubiano</t>
  </si>
  <si>
    <t>Auditores internos entrenados</t>
  </si>
  <si>
    <t>Certificación ISO 9001-2015</t>
  </si>
  <si>
    <t>CONTROL DE CAMBIO: (Versión No. 11)</t>
  </si>
  <si>
    <t>1. Se realizó la actualización del formato, el cual se divide en tres (3) libros de Excel; Plan de Acción 2019 Producto, Plan de Acción 2019 Actividades, y Plan de Desarrollo 2019 Matriz</t>
  </si>
  <si>
    <t>2. Cada uno de los libros contiene una nueva estructura para su formulación y Seguimiento.</t>
  </si>
  <si>
    <t>3. El Instructivo contiene la metodología para la formulación, seguimiento y evaluación al Plan de Acción y a la Matriz Plan de Desarrollo.</t>
  </si>
  <si>
    <t>Cumplimiento</t>
  </si>
  <si>
    <t>REDUCCION DEL RIESGO</t>
  </si>
  <si>
    <t>Área de Infraestructura</t>
  </si>
  <si>
    <t>MALO</t>
  </si>
  <si>
    <t>Promedio de Cumplimiento</t>
  </si>
  <si>
    <t>Avance Ponderado 4to tri.</t>
  </si>
  <si>
    <t>(Todas)</t>
  </si>
  <si>
    <t>Cumplimiento %</t>
  </si>
  <si>
    <t xml:space="preserve">PROCESO </t>
  </si>
  <si>
    <t xml:space="preserve">PROCESO  </t>
  </si>
  <si>
    <t xml:space="preserve"> PROCESO </t>
  </si>
  <si>
    <t>DEPENDENCIA RESPONSABLE</t>
  </si>
  <si>
    <t>Gestión de Servicio a la Ciudadania</t>
  </si>
  <si>
    <t>Sistema Integrado de Conservación Documental</t>
  </si>
  <si>
    <t>TRD convalidada por el Consejo Distrital de Archivo</t>
  </si>
  <si>
    <t>Resultados de auditorías y seguimientos del Sistema Integrado de Gestión</t>
  </si>
  <si>
    <t>Mantener la Cultura del Sistema Integrado de Gestión- MIPG</t>
  </si>
  <si>
    <t xml:space="preserve">Realizar socializaciones comunicativas a los servidores públicos y/o contratistas del Edificio comando, sobre la  GUÍA DE LENGUAJE CLARO E INCLUYENTE DEL DISTRITO CAPITAL para generar importancia de las respuestas frente a la  coherencia de los requerimientos ciudadanos </t>
  </si>
  <si>
    <t>Coordinador Sistema de Gestión Documental</t>
  </si>
  <si>
    <t>Elaboración de estudios, diseños y obras  de la estación de bomberos las Ferias.</t>
  </si>
  <si>
    <t>META TRI
(celda O)</t>
  </si>
  <si>
    <t>Programado trimestre</t>
  </si>
  <si>
    <t>AVANCE  TRIM</t>
  </si>
  <si>
    <t>PROGRAMADO TRI</t>
  </si>
  <si>
    <t>META Y AVANCE TRE</t>
  </si>
  <si>
    <t>Implementación del SIC (Sistema Integrado de Conservación</t>
  </si>
  <si>
    <t>TRD Convalidada</t>
  </si>
  <si>
    <t>Aprobación de las TRD en el Comité Institucional de Gestión y Desempeño</t>
  </si>
  <si>
    <t>Implementación TRD convalidadas.</t>
  </si>
  <si>
    <t>Elaboración de estudios previos para la construcción del reforzamiento estructural de la Estación de Bomberos de Marichuela - B10</t>
  </si>
  <si>
    <t>Gestión Humana</t>
  </si>
  <si>
    <t>115. Crear (1) escuela de formación y capacitación de bomberos</t>
  </si>
  <si>
    <t xml:space="preserve">Programa de Prevención de accidentes laboraes </t>
  </si>
  <si>
    <t>Seguridad y Salud en el Trabajo</t>
  </si>
  <si>
    <t xml:space="preserve">Realizar un programa de capacitación y reentrenamiento para los integrantes nuevos que ingresaron a la entidad </t>
  </si>
  <si>
    <t>103. Adelantar el 100% de acciones parala prevención y mitigación del riesgo de incidentes forestales (connatos, quemas e incendios)</t>
  </si>
  <si>
    <t>Gestion Integral de Parque Automotor y HEAS</t>
  </si>
  <si>
    <t>Procedimientos Actualizados del Parque Automotor</t>
  </si>
  <si>
    <t>Subdireccion Logistica</t>
  </si>
  <si>
    <t xml:space="preserve">
Plan de Calibracion de Equipo Menor</t>
  </si>
  <si>
    <t>Proceso Pre-contractual Mantenimiento Correctivo y Preventivo de Parque Automotor</t>
  </si>
  <si>
    <t>Realizar Diagnostico del estado actual de los Procedimientos para Parque Automotor</t>
  </si>
  <si>
    <t>Recopilar informacion a traves de Mesas de trabajo con el personal lider en los procedimientos de Parque Automotor con el fin de actualizar los procedimientos.</t>
  </si>
  <si>
    <t xml:space="preserve">Elaborar y/o actualizar los procedimientos de Parque Automotor </t>
  </si>
  <si>
    <t>Subdireccion Logistica -Parque Automotor</t>
  </si>
  <si>
    <t>Plan Anual de Auditoria vigencia 2020</t>
  </si>
  <si>
    <t>Cumplir el 100% de las actividades programadas en el Plan Anual de Auditorías para la vigencia</t>
  </si>
  <si>
    <t>Rubén Antonio Mora Garcés
Jefe Oficina de Control Interno</t>
  </si>
  <si>
    <t>Gestionar el PAA para el 1er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reportes electrónicos, memorandos, a las partes interesadas. 10%</t>
  </si>
  <si>
    <t>Gestionar el PAA para el 2do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</si>
  <si>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Gestionar el PAA para el 3er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</si>
  <si>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Gestionar el PAA para el 4to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</si>
  <si>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Ejercicio de incendios en edificios de gran altura (IEGA)</t>
  </si>
  <si>
    <t>Subdirección Operativa / Comandantes
  y  Jefes de estación</t>
  </si>
  <si>
    <t>Ejercicio práctico de Plan Específico de Respuesta (PER)</t>
  </si>
  <si>
    <t>Subdirección Operativa / Comandantes
y Jefes de estación</t>
  </si>
  <si>
    <t>Ejercicio práctico de rescate por extensión y de aguas rápidas.</t>
  </si>
  <si>
    <t xml:space="preserve">Ejercicio práctico de entrenamiento y reentrenamiento en natación básica  al  personal operativo 
de la Entidad  </t>
  </si>
  <si>
    <t>Atención del riesgo del TRANSPORTE AÉREO MASIVO  
DE PERSONAS</t>
  </si>
  <si>
    <t>Foro Rescate Vehicular</t>
  </si>
  <si>
    <t>Subdirección Operativa / Comandantes  y 
 Sgto.Carlos Alberto Ramirez Parra.</t>
  </si>
  <si>
    <t>Manual Técnico de Rescate</t>
  </si>
  <si>
    <t>Procedimiento de respuesta S.A.R.T.</t>
  </si>
  <si>
    <t xml:space="preserve">Ejercicio de uso efectivo de manejo de aguas en incendios forestales </t>
  </si>
  <si>
    <t>Equipos, herramientas y accesorios (EHA´S) para la atención de incendios y búsqueda y rescate.</t>
  </si>
  <si>
    <t>Adquirir equipos, herramientas y accesorios (EHA´S) para la atención de incendios y búsqueda y rescate.</t>
  </si>
  <si>
    <t>Subdirección Operativa</t>
  </si>
  <si>
    <t>Subdirección Operativa / Comandantes 
  y Jefes de estación</t>
  </si>
  <si>
    <t>Ejercicio práctico de rescate por extensión y aguas rápidas.</t>
  </si>
  <si>
    <t xml:space="preserve">
Resultado estadístico</t>
  </si>
  <si>
    <t>Subdirección Operativa / Comandantes y Jefes de estación</t>
  </si>
  <si>
    <t>Gestión Integral de Incendios, Gestión para la Búsqueda y Rescate, Gestión Logística de Emergencias.</t>
  </si>
  <si>
    <t>Equipos, Herramientas y Accesorios (EHA´S) para la atención de incendios y búsqueda y rescate.</t>
  </si>
  <si>
    <t xml:space="preserve">Elaboración  y entrega de documentos precontractuales radicados en la Oficina Asesora Jurídica de la entidad. </t>
  </si>
  <si>
    <t xml:space="preserve">Conocimiento del Riesgo </t>
  </si>
  <si>
    <t>Implementación de la capacitación virtual sobre “Brigadas Contra Incendios Clase I”.</t>
  </si>
  <si>
    <t>Empresas capacitadas</t>
  </si>
  <si>
    <t>Realizar 5 capacitaciones virtuales objeto de la resolución 256 de 2014.</t>
  </si>
  <si>
    <t>Mesas de trabajo para la articulación del modelo educativo del Proceso de Capacitación acorde con lo establecido por la Academia mediante la Res. 09-70807-11 de 2019.</t>
  </si>
  <si>
    <t>Diseñar la “Capacitación de Reentrenamiento Virtual para las Brigadas Contra Incendio Clase I”.</t>
  </si>
  <si>
    <t>Proyecto de virtualización de “Capacitación Comunitaria”.</t>
  </si>
  <si>
    <t>Proyecto de virtualización de “Capacitación a Empresas de Pirotecnia”.</t>
  </si>
  <si>
    <t>Formulación de una estrategia metodológica para adaptar los contenidos de capacitación comunitaria dirigida a personas en condiciones de discapacidad.</t>
  </si>
  <si>
    <t>Incorporación de la “Gestión del Cambio Climático” en las Oficinas Asesoras y Subdirecciones de la entidad en el marco de la estrategia de gestión de cambio climático.</t>
  </si>
  <si>
    <t xml:space="preserve">Articulación de la estrategia de “Gestión de Cambio Climático” con la estrategia de “Sensibilización de Club Bomberitos”. </t>
  </si>
  <si>
    <t xml:space="preserve">Desarrollo del proyecto de prevención y autoprotección comunitaria ante incendios forestales en las áreas y barrios de las localidades con mayor ocurrencia de incidentes forestales en los últimos 2 años.    </t>
  </si>
  <si>
    <t xml:space="preserve">Desarrollo de una campaña de prevención en el marco del documento de la estrategia "Campañas de reducción del riesgo relacionadas con la prevención y mitigación de riesgos de incendio, MATPEL y otras emergencias competencia de la UAECOB" articulado con los Consejos Locales de Gestión del Riesgo y Cambio Climático en las 20 localidades.  </t>
  </si>
  <si>
    <t>Documento de solicitud para el reconocimiento, certificación y/o acreditación del Equipo de Investigación de Incendios de la UAECOB ante la Dirección Nacional de Bomberos de Colombia, que incluya el análisis y diagnóstico correspondiente.</t>
  </si>
  <si>
    <t xml:space="preserve">Socialización a los oficiales y suboficiales de las diecisiete (17) estaciones, grupos especializados y Central de comunicaciones de la UAECOB; en los temas correspondientes a los procedimientos:
1. Determinación de Origen y causa de los incendios.
2. Expedición de constancias de servicios de emergencia.
</t>
  </si>
  <si>
    <t>Identificación de nuevos requerimientos en el Sistema de Información Misional - Sub-módulo Revisiones Técnicas y Auto revisiones.</t>
  </si>
  <si>
    <t>Formulación y/o Actualización de la Guía Técnica de “Condiciones y Requisitos para Artefactos Pirotécnicos, Fuegos Artificiales, Pólvora y Globos”.</t>
  </si>
  <si>
    <t>Subdirección de Gestión del Riesgo.</t>
  </si>
  <si>
    <t>Elaboración del documento "Reentrenamiento Virtual Brigadas Contra Incendio Clase I”.</t>
  </si>
  <si>
    <t xml:space="preserve">Revisión del material de capacitación para las brigadas contra incendio. </t>
  </si>
  <si>
    <t>Elaboración del documento proyecto de "Virtualización de Capacitación a Brigadas Empresariales".</t>
  </si>
  <si>
    <t xml:space="preserve">Presentación del proyecto al Subdirector de Gestión del riesgo. </t>
  </si>
  <si>
    <t>31/06/2020</t>
  </si>
  <si>
    <t>Gestión de las Comunicaciones</t>
  </si>
  <si>
    <t>PDF enviado por correo electrónico</t>
  </si>
  <si>
    <t>Noticiero en video subido a la plataforma de YouTube de la entidad</t>
  </si>
  <si>
    <t>En el año se realizarán 50 publicaciones, en las cuales se destacará la información de los eventos, actividades y emergencias más relevantes desarrolladas durante la semana en curso en que se emita el noticiero</t>
  </si>
  <si>
    <t>Imagen enviada a través de correo electrónico a las cuentas de la UAECOB</t>
  </si>
  <si>
    <t>En el año se realizarán 50 publicaciones, en las cuales se destacará la información de comunicación interna, para de esta forma mantener actualizado al personal de la UAECOB.</t>
  </si>
  <si>
    <t>Video enviado a través de Redes Sociales y publicado en los noticieros de cada semana de la UAECOB</t>
  </si>
  <si>
    <t>50 Videos enviado a través de Redes Sociales y publicado en los noticieros de cada semana de la UAECOB. De esta forma se mostrará a la comunidad la labor que realizan los Bomberos en materia de atención de incidentes</t>
  </si>
  <si>
    <t>Foto diagramada publicada en redes sociales</t>
  </si>
  <si>
    <t>50 Fotos diagramada publicada en redes sociales. A través de una fotografía mostrar el incidente o hecho que haya sido relevante durante la semana y que por sí misma genere impacto visual</t>
  </si>
  <si>
    <t>50 Video. Contar a través de videos las historias que suceden en las estaciones o a los bomberos y que son dignas de contar</t>
  </si>
  <si>
    <t>Periódico virtual "El Hidrante"</t>
  </si>
  <si>
    <t>Gestionar tres ediciones revista virtual. correspondientes al 1er trimestre, realizando la recopilación de la información, diseño y  publicación.</t>
  </si>
  <si>
    <t>Gestionar tres ediciones revista virtual. correspondientes al 2do trimestre, realizando la recopilación de la información, diseño y  publicación.</t>
  </si>
  <si>
    <t>Gestionar tres ediciones revista virtual. correspondientes al 3er trimestre, realizando la recopilación de la información, diseño y  publicación.</t>
  </si>
  <si>
    <t>Gestionar tres ediciones revista virtual. correspondientes al 4to trimestre, realizando la recopilación de la información, diseño y  publicación.</t>
  </si>
  <si>
    <t>Se realizarán 12 noticieros con su respectivas notas y presentaciones, recopilando la información en los diferentes eventos que se realicen en la entidad, se escribirán los textos y se editarán; para finalmente ser emitidos</t>
  </si>
  <si>
    <t>Se realizarán 13 noticieros con su respectivas notas y presentaciones, recopilando la información en los diferentes eventos que se realicen en la entidad, se escribirán los textos y se editarán; para finalmente ser emitidos</t>
  </si>
  <si>
    <t>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t>
  </si>
  <si>
    <t>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t>
  </si>
  <si>
    <t>Semanalmente se visitarán las estaciones de Bomberos para poder acompañarlos en las emergencias que surjan. Luego se editarán para ser emitidos en el noticiero. Pare este trimestre se tiene una meta de 12 crónicas</t>
  </si>
  <si>
    <t>Semanalmente se visitarán las estaciones de Bomberos para poder acompañarlos en las emergencias que surjan. Luego se editarán para ser emitidos en el noticiero. Pare este trimestre se tiene una meta de 13 crónicas</t>
  </si>
  <si>
    <t>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t>
  </si>
  <si>
    <t>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t>
  </si>
  <si>
    <t>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t>
  </si>
  <si>
    <t>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t>
  </si>
  <si>
    <t xml:space="preserve">Identificar y gestionar a través de cooperación técnica dos transferencias de conocimiento con el fin de fortalecer  procedimientos actuales de la Entidad.  </t>
  </si>
  <si>
    <t>Identificar dos necesidades de transferencia de conocimiento, con el fin de fortalecer  procedimientos actuales de la Entidad. Estas transferencias de conocimientos se podrá realizar a través de un intercambio de experiencias usando los canales de cooperación internacional y la articulación interinstitucional local</t>
  </si>
  <si>
    <t>Grupo Cooperación Internacional y Alianzas Estratégicas</t>
  </si>
  <si>
    <t>Se realizarán en el año 2 actividades de articulación con la Academia, donde se promueve la interlocución con universidades e instituciones de educación superior y técnica sobre temas de interés relacionados con las actividades bomberiles</t>
  </si>
  <si>
    <t>Actualización del modelo de caracterización del relacionamiento de la UAECOB con sus grupos de interés</t>
  </si>
  <si>
    <t>Se entregará el modelo actualizado que describa los elementos fundamentales bajo los cuales se desarrolla la articulación de la UAECOB con sus aliados estratégicos</t>
  </si>
  <si>
    <t xml:space="preserve">Identificar y gestionar a través de cooperación técnica dos transferencias de conocimiento con el fin de fortalecer  procedimientos actuales de la Entidad </t>
  </si>
  <si>
    <t xml:space="preserve">Identificar y sistematizar una necesidades de transferencia de conocimiento, posibles cooperantes y equipo de trabajo </t>
  </si>
  <si>
    <t>Gestionar el enlace y canal formal de cooperación</t>
  </si>
  <si>
    <t>Coordinar y hacer seguimiento a mesas de trabajo para ejecutar la transferencia de conocimiento</t>
  </si>
  <si>
    <t>Informe de la transferencia de conocimiento</t>
  </si>
  <si>
    <t xml:space="preserve">Identificar y sistematizar una necesidades de transferencia de conocimiento a nivel local, posibles cooperantes y equipo de trabajo </t>
  </si>
  <si>
    <t>Realizar una actividad de articulación con la academia correspondientes al 1er semestre, gestionando la participación de al menos una institución, seleccionando el tema y realizar convocatoria.</t>
  </si>
  <si>
    <t>Realizar una actividad de articulación con la academia correspondientes al 1er trimestre, gestionando la participación de al menos una institución, seleccionando el tema y realizar convocatoria.</t>
  </si>
  <si>
    <t>Actualización Grupos de Interés de la UAECOB</t>
  </si>
  <si>
    <t>Atualización la estrategia de cooperación de la UAECOB deacuerdo al nuevo contexto interno y externo de la entidad</t>
  </si>
  <si>
    <t xml:space="preserve">Actualización del  diseño del modelo </t>
  </si>
  <si>
    <t>Solicitud de publicación y socialización del modelo</t>
  </si>
  <si>
    <t xml:space="preserve">Actualización de formatos y procedimientos de las diferentes modalidades de contratación </t>
  </si>
  <si>
    <t>Formatos y procedimientos actualizados</t>
  </si>
  <si>
    <t>Socialización formatos y procedimientos de las diferetes modalidades de contratación</t>
  </si>
  <si>
    <t>Actas de reunión</t>
  </si>
  <si>
    <t>Jornada de Contratación Estatal</t>
  </si>
  <si>
    <t>Memorias jornada</t>
  </si>
  <si>
    <t>Jornada de Defensa Judicial</t>
  </si>
  <si>
    <t>Proyectos de formatos y procedimientos</t>
  </si>
  <si>
    <t>Oficina Asesora Jurídica</t>
  </si>
  <si>
    <t>Publicación de formatos y procedimientos</t>
  </si>
  <si>
    <t>Convocatoria</t>
  </si>
  <si>
    <t>Agenda de la Jornada Acadamica</t>
  </si>
  <si>
    <t>Memorias de la reunión</t>
  </si>
  <si>
    <t xml:space="preserve">Gestión estratégica </t>
  </si>
  <si>
    <t>92. Optimizar sistemas de información implementados y optimizados</t>
  </si>
  <si>
    <t>Afinamiento de los servidores  y de la SAM virtuales de la entidad</t>
  </si>
  <si>
    <t>Migración de la data del misional antiguo al nuevo</t>
  </si>
  <si>
    <t>SICOVI , SIREP, y certificaciones.</t>
  </si>
  <si>
    <t>Sistema del liquidador misional (SLM)</t>
  </si>
  <si>
    <t>Que todas las bases de datos digitales y físicas queden registradas ante el registro Nacional de base de datos</t>
  </si>
  <si>
    <t>Migrar la información que soporte el misional nuevo</t>
  </si>
  <si>
    <t>Facilitar al usuario la liquidación de la nómina mensual</t>
  </si>
  <si>
    <t>Análisis y diagnóstico de la situación actual</t>
  </si>
  <si>
    <t xml:space="preserve">Anexos técnicos de los requerimientos mínimos </t>
  </si>
  <si>
    <t>Levantamiento de información</t>
  </si>
  <si>
    <t>Parametrización y ajustes</t>
  </si>
  <si>
    <t xml:space="preserve">Pruebas </t>
  </si>
  <si>
    <t>Capacitación</t>
  </si>
  <si>
    <t>Determinación si son susceptibles de inscripción</t>
  </si>
  <si>
    <t>Recibir información del modelo de Datos del nuevo misional</t>
  </si>
  <si>
    <t>Establecer la concordancia en tipo de dato y relaciones con el antiguo</t>
  </si>
  <si>
    <t>Construcción de script para la migración</t>
  </si>
  <si>
    <t>Inscribirla ante la Superintendencia de industria y comercio</t>
  </si>
  <si>
    <t>28//02/2020</t>
  </si>
  <si>
    <t>31/04/2020</t>
  </si>
  <si>
    <t>Eberto Palacio Royero</t>
  </si>
  <si>
    <t>Ana Mercedes Orjuela Rodrigrez</t>
  </si>
  <si>
    <t>Luis Alberto Carmona Pertuz</t>
  </si>
  <si>
    <t>Area de Planeación y Gestión Estrategica - OAP</t>
  </si>
  <si>
    <t xml:space="preserve">Ventanilla única de atención ciudadano. </t>
  </si>
  <si>
    <t>Diseño, desarrollo e implementación de la nueva intranet para la UAECOB</t>
  </si>
  <si>
    <t xml:space="preserve">Transición de la Estrategia de Gobierno en linea a la implementacion de la Política de Gobierno Digital </t>
  </si>
  <si>
    <t>Realizar el diseño, desarrollo de la nueva Intranet para la UAECOB</t>
  </si>
  <si>
    <t>Publicacion en la pagina web</t>
  </si>
  <si>
    <t>Socializacion al interior de la Entidad</t>
  </si>
  <si>
    <t>Juan Carlos Camacho</t>
  </si>
  <si>
    <t>Gestión Estrategica</t>
  </si>
  <si>
    <t xml:space="preserve">Puesta y funcionamiento del sistema de información Misional para la UAECOB. </t>
  </si>
  <si>
    <t xml:space="preserve">Registro nacional de bases de datos ante la Superintendencia de Industria y Comercio. </t>
  </si>
  <si>
    <t xml:space="preserve">Migración data del misional antiguo al nuevo. </t>
  </si>
  <si>
    <t xml:space="preserve">(Sistema integrado de admón. de personal) - Nuevo módulo de generación histórico para la liquidación de las demandas) </t>
  </si>
  <si>
    <t xml:space="preserve">(Sistema integrado de admón. de personal) - Nuevo módulo de cálculo de recargos extras y compensatorios para la liquidación mensual de la nómina. </t>
  </si>
  <si>
    <t>Sicovi, Sirep, y Certificaciones.</t>
  </si>
  <si>
    <t>Sistema del Liquidador Misional (SLM)</t>
  </si>
  <si>
    <t>Sistema de administración de capacitación a brigadistas contra incendios empresariales Clase 1 (MISCIO-BRICIM)</t>
  </si>
  <si>
    <t xml:space="preserve">Entregar en funcionamiento el funcionamiento del sistema de información Misional de la UAECOB. </t>
  </si>
  <si>
    <t xml:space="preserve">Que todas las bases de datos digitales y físicas queden registradas ante el registro Nacional de base de datos. </t>
  </si>
  <si>
    <t xml:space="preserve">Migrar la información que soporte el misional nuevo. </t>
  </si>
  <si>
    <t>La extracción automática de la información histórica de las liquidaciones de recargos y horas extras del personal Operativo UAECOB.</t>
  </si>
  <si>
    <t xml:space="preserve">Facilitar al usuario la liquidación de la nómina mensual. </t>
  </si>
  <si>
    <t>Mejoras y actualizaciones de las aplicaciones SICOVI, SIREP, Y Certificaciones.</t>
  </si>
  <si>
    <t xml:space="preserve">Poner en servicio el software para el concepto de revisiones técnicas para el área de atención a la ciudadanía. </t>
  </si>
  <si>
    <t xml:space="preserve">Aplicación lista para salir al ambiente de producción - Sistema del Liquidador Misional (SLM). </t>
  </si>
  <si>
    <t>Presentación de estudios previos para afinamiento de los servidores y de la SAM virtuales de la Entidad.</t>
  </si>
  <si>
    <t>Presentación de estudios previos para afinamiento de los servidores y de la SAM virtuales de la entidad.</t>
  </si>
  <si>
    <t>Entregar en funcionamiento el sistema de información Misional de la UAECOB</t>
  </si>
  <si>
    <t>Aplicación lista para salir al ambiente de producción - Sistema del Liquidador Misional (SLM)</t>
  </si>
  <si>
    <t>Aplicación lista para salir al ambiente de producción el sistema de administración de capacitación a brigadistas contra incendios empresariales clase 1</t>
  </si>
  <si>
    <t xml:space="preserve">Presentación de estudios previos para afinamiento de los servidores y de la SAM virtuales de la Entidad. </t>
  </si>
  <si>
    <t>Diagnóstico y levantamiento de información</t>
  </si>
  <si>
    <t xml:space="preserve">Verificación o validación de la información migrada. </t>
  </si>
  <si>
    <t>Análisis y diagnóstico de la información histórica de las liquidaciones.</t>
  </si>
  <si>
    <t xml:space="preserve">Diseño del módulo de demandas. </t>
  </si>
  <si>
    <t xml:space="preserve">Desarrollo del módulo de demandas. </t>
  </si>
  <si>
    <t xml:space="preserve">Pruebas de liquidación cálculo de las demandas. </t>
  </si>
  <si>
    <t xml:space="preserve">Implementación del módulo de demandas.  </t>
  </si>
  <si>
    <t xml:space="preserve">Puesta en producción del módulo de demandas. </t>
  </si>
  <si>
    <t xml:space="preserve">Análisis y diagnóstico del Procedimiento que se lleva a cabo en las horas extras y recargos. </t>
  </si>
  <si>
    <t xml:space="preserve">Diseño del módulo de cálculo de horas extras.  </t>
  </si>
  <si>
    <t xml:space="preserve">Desarrollo del módulo de cálculo de horas extras. </t>
  </si>
  <si>
    <t xml:space="preserve">Pruebas de liquidación del cálculo de horas extras.  </t>
  </si>
  <si>
    <t xml:space="preserve">Implementación del módulo cálculo de horas extras. </t>
  </si>
  <si>
    <t xml:space="preserve">Puesta en producción del módulo cálculo de horas extras. </t>
  </si>
  <si>
    <t>Levantamiento de información para los requerimientos de las áreas interesadas en cada uno de las aplicaciones respectivas.</t>
  </si>
  <si>
    <t>Desarrollo de los requerimientos aprobados durante el período.</t>
  </si>
  <si>
    <t>Realizar las pruebas unitarias de los cambios de mejoras presentados en las aplicaciones.</t>
  </si>
  <si>
    <t>Actualización de las aplicaciones que se encuentran en ambiente de producción (Servidor de Aplicaciones).</t>
  </si>
  <si>
    <t>Verificación de la formulación implementada en la aplicación contra la formulación plasmada en la resolución de cobros de servicios de la entidad.</t>
  </si>
  <si>
    <t xml:space="preserve">Instalación de la aplicación en ambiente de producción (Servidor de aplicaciones). </t>
  </si>
  <si>
    <t>Realizar el desarrollo de las funcionalidades.</t>
  </si>
  <si>
    <t>Realizar las pruebas unitarias de la aplicación.</t>
  </si>
  <si>
    <t>Seguimiento, mantenimiento e implementación de la politica de Gobierno Digital.</t>
  </si>
  <si>
    <t>OBJETIVOS ESTRATÉGICOS</t>
  </si>
  <si>
    <t>Socialización formatos y procedimientos de las diferentes modalidades de contratación</t>
  </si>
  <si>
    <t>Gestión de Servicio a la Ciudadanía</t>
  </si>
  <si>
    <t xml:space="preserve">Identificar y gestionar a través de cooperación técnica dos transferencias de conocimiento con el fin de fortalecer procedimientos actuales de la Entidad.  </t>
  </si>
  <si>
    <t xml:space="preserve">Identificar dos necesidades de transferencia de conocimiento, con el fin de fortalecer procedimientos actuales de la Entidad. Esta transferencia de conocimientos se podrá realizar a través de un intercambio de experiencias usando los canales de cooperación internacional y la articulación interinstitucional local. </t>
  </si>
  <si>
    <t>Se realizarán en el año 2 actividades de articulación con la Academia, donde se promueve la interlocución con universidades e instituciones de educación superior y técnica sobre temas de interés relacionados con las actividades bomberiles.</t>
  </si>
  <si>
    <t>Área de Planeación y Gestión Estratégica - OAP</t>
  </si>
  <si>
    <t>Gestión Integral de Parque Automotor y HEAS</t>
  </si>
  <si>
    <t>Subdirección Logística</t>
  </si>
  <si>
    <t>Transición de la Estrategia de Gobierno en línea a la implementación de la Política de Gobierno Digital.</t>
  </si>
  <si>
    <t xml:space="preserve">Diseño, Revisión, estructuración e implementación de la Política de Gobierno Digital al interior de la UAECOB.  </t>
  </si>
  <si>
    <t>Implementación de  Cursos virtuales  en el LMS Docebo</t>
  </si>
  <si>
    <t>Publicación de cursos virtuales en el LMS Docebo</t>
  </si>
  <si>
    <t xml:space="preserve"> Implementación de contenidos productos (insumos) en realización, modificaciones y /o revisiones por parte de las àreas que necesiten implementar los cursos virtuales.</t>
  </si>
  <si>
    <t>Prueba piloto del curso virtual para su posterior  salida a producción.</t>
  </si>
  <si>
    <t>Implementación de  Cursos virtuales  en el LMS Docebo</t>
  </si>
  <si>
    <t xml:space="preserve">Estrategia de Transparencia, Gestión Ética y Lucha contra la Corrupción. </t>
  </si>
  <si>
    <t xml:space="preserve">Realizar el seguimiento de las actividades de la Estrategia de Transparencia, Gestión Ética y Lucha contra la Corrupción. </t>
  </si>
  <si>
    <t xml:space="preserve">Transparencia - realizar el seguimiento de la Ley de Transparencia y acceso a la información pública y realizar la Publicación en la página web de la Entidad. </t>
  </si>
  <si>
    <t xml:space="preserve">Gestión Ética - bajo la estrategia: UAECOB ES VALORES - se realizarán publicaciones en los canales de divulgación de la UAECOB para que la ciudadanía conozca la Integridad de la Entidad. </t>
  </si>
  <si>
    <t xml:space="preserve">Socialización del seguimiento del Plan Anticorrupción a la ciudadanía, a los funcionarios y contratistas de la Entidad. </t>
  </si>
  <si>
    <t xml:space="preserve">Fecha: Enero 30 de 2020 </t>
  </si>
  <si>
    <t>UNIDAD ADMINISTRATIVA ESPECIAL CUERPO OFICIAL BOMBEROS DE BOGOTÁ
PLAN DE ACCIÓN INSTITUCIONAL 
VIGENCIA 2020</t>
  </si>
  <si>
    <t>PRODUCTO</t>
  </si>
  <si>
    <t>ACTIVIDADES</t>
  </si>
  <si>
    <t>Gestionar la adquisición de un predio para la construcción de una (1) Escuela de Formación Bomberil.</t>
  </si>
  <si>
    <t>Coordinador de Infraestructura - Marco Hernández</t>
  </si>
  <si>
    <t>Estructuración y elaboración de los estudios previos para la adecuación y ampliación de la Estación de Bomberos de Marichuela - B10.</t>
  </si>
  <si>
    <t xml:space="preserve">Atender las necesidades de mantenimiento de las estaciones de bomberos y el edificio comando. </t>
  </si>
  <si>
    <t xml:space="preserve">Atender las necesidades definidas en el plan de mantenimiento de las estaciones de bomberos y el edificio comando. </t>
  </si>
  <si>
    <t>Gestionar la adquisición de dos predios para la construcción de dos (2) estaciones de Bomberos.</t>
  </si>
  <si>
    <t>Recibir el 100% de los estudios y diseños para la construcción de la estación de bomberos de Ferias.</t>
  </si>
  <si>
    <t>Revisión y ajustes de los procedimientos de Gestión de Servicio a la Ciudadanía.</t>
  </si>
  <si>
    <t>Total de documentos asociados a Gestión de Servicio a la Ciudadanía revisados y ajustados de acuerdo a lo definido.</t>
  </si>
  <si>
    <t>Servicio a la Ciudadanía - Jasbleidi Mojica Cardona</t>
  </si>
  <si>
    <t>Estrategias de formación, sensibilización y divulgación en temas de servicio y trámite de PQRSD.</t>
  </si>
  <si>
    <t>Estrategias de formación, sensibilización y divulgación en temas de servicio y trámite de PQRSD</t>
  </si>
  <si>
    <t xml:space="preserve">Diseño del Sistema Integrado de Conservación Documental </t>
  </si>
  <si>
    <t>Diseño del Sistema Integrado de Conservación Documental</t>
  </si>
  <si>
    <t>Coordinador Sistema de Gestión Documental - Francisco Rubiano</t>
  </si>
  <si>
    <t>Actualización de la TRD</t>
  </si>
  <si>
    <t>Implementación de TRD Actualizadas</t>
  </si>
  <si>
    <t>Actualización del PINAR</t>
  </si>
  <si>
    <t>Socialización de la actualización del PINAR</t>
  </si>
  <si>
    <t>Cierre de hallazgos de auditoría de la Subdirección de Gestión Corporativa</t>
  </si>
  <si>
    <t>Garantizar el acompañamiento a los procesos de la subdirección para el cierre de hallazgos de auditorías ejecutadas en el año 2019 y anteriores (a las que se haga seguimiento por parte del Ente o área que levanta el hallazgo).</t>
  </si>
  <si>
    <t>Coordinadora SIG - Natalia Trujillo Rendón</t>
  </si>
  <si>
    <t>Fortalecimiento de la Cultura del Sistema Integrado de Gestión</t>
  </si>
  <si>
    <t>Garantizar el fortaleciemiento de la cultura SIG en el 80% de los colaboradores operativos y administrativos.</t>
  </si>
  <si>
    <t>Gestión para Certificación ISO 9001-2015</t>
  </si>
  <si>
    <t>Gestionar la ejecución de la Auditoría de Otorgamiento</t>
  </si>
  <si>
    <t xml:space="preserve">Coordinador de Infraestructura </t>
  </si>
  <si>
    <t>Gestionar la adquisición de dos predios para la construcción de dos (2) estaciones de Bomberos</t>
  </si>
  <si>
    <t xml:space="preserve">Total de documentos asociados a Gestión de Servicio a la Ciudadanía revisados y ajustados de acuerdo a lo definido </t>
  </si>
  <si>
    <t>Servicio a la Ciudadanía</t>
  </si>
  <si>
    <t xml:space="preserve">Servicio a la Ciudadanía </t>
  </si>
  <si>
    <t>Identificación de las carcterísticas técnicas que cumpla con las especificaciones mínimas requeridas para la construcción de la escuela bomberil.</t>
  </si>
  <si>
    <t>Gestionar la consecución de un predio</t>
  </si>
  <si>
    <t>Selección del predio para la construcción de la Escuela.</t>
  </si>
  <si>
    <t>Recopilación de la información técnica necesaria para la elaboración de los estudios previos</t>
  </si>
  <si>
    <t xml:space="preserve">Recopilación de las necesidades de mantenimiento de las Estaciones y el Edificio Comando </t>
  </si>
  <si>
    <t>Definir los mantenimiento</t>
  </si>
  <si>
    <t>Atender las necesidades definidas</t>
  </si>
  <si>
    <t>Gestionar la consecución de los predios</t>
  </si>
  <si>
    <t>Listar los documentos asociados a la Gestión de Servicio a la Ciudadanía de la UAECOB</t>
  </si>
  <si>
    <t>Establecer un cronogrma de revisión y ajustes de los documentos.</t>
  </si>
  <si>
    <t>Ajustar los documentos de acuerdo al cronograma</t>
  </si>
  <si>
    <t>Definir los temas y alcance de las estrategias.</t>
  </si>
  <si>
    <t>Diseñar las estrategias de formación, sensibilización y divulgación en temas de servicio y trámite de PQRSD.</t>
  </si>
  <si>
    <t>Implementación y seguimiento de la estrategias de formación, sensibilización y divulgación en temas de servicio y trámite de PQRSD</t>
  </si>
  <si>
    <t>Elaboración del plan de conservación y el plan de preservación documental</t>
  </si>
  <si>
    <t xml:space="preserve">Adopción del Sistema del Sistema Integrado Documental </t>
  </si>
  <si>
    <t>Actualización de TRD</t>
  </si>
  <si>
    <t>Creación de los Anexos</t>
  </si>
  <si>
    <t>Presentación TRD al Consejo Distrital de Archivo para la convalidación.</t>
  </si>
  <si>
    <t>Acto Administrativo de adopción de las TRD convalidadas y publicadas en página Web Institucional.</t>
  </si>
  <si>
    <t>Socialización del PINAR</t>
  </si>
  <si>
    <t>Consolidación y revisión de hallazgos relacionados con los procesos de la Subdirección de Gestión Corporativa.</t>
  </si>
  <si>
    <t>Coordinadora SIG</t>
  </si>
  <si>
    <t>Reuniones con los procesos para analizar los hallazgos y actividades pendientes. Recopilación y análisis de evidencias.</t>
  </si>
  <si>
    <t>Gestionar el cierre de los hallazgos a través de la Oficina de Control Interno.</t>
  </si>
  <si>
    <t>Gestionar la contratación y el diseño del programa de fortalecimiento de la cultura SIG.</t>
  </si>
  <si>
    <t>Dar acompañamiento y garantizar el soporte logístico para el proceso de formación en las 17 estaciones y edificio comando.</t>
  </si>
  <si>
    <t>Gestionar y acompañar la ejecución de la auditoría de certificación.</t>
  </si>
  <si>
    <t>Hacer seguimiento a los planes de mejoramiento resultantes de la auditoría de certificación.</t>
  </si>
  <si>
    <t>Implementación del Sistema de Seguridad y Salud en el trabajo en la UAECOB</t>
  </si>
  <si>
    <t>Darle continuidad a la implementación  del Sistema de Gestión para la Seguridad y Salud en el trabajo con el fin de conseguir la calificacion aceptable frente a los estandares minimos 85%</t>
  </si>
  <si>
    <t>Desarollar el Plan Institucional de Capacitación y dar inicio a la implementación de la Escuela de Formacion Bomberil</t>
  </si>
  <si>
    <t>Durante el año 2020 en el desarrollo del PIC se realizarán  un total de  32 Capactiaciones al personal de la UEACOBB.</t>
  </si>
  <si>
    <t>Formación y Capacitación</t>
  </si>
  <si>
    <t>Durante el año 2020 en el desarrollo del PIC se realizarán  un total de  32 Capactiaciones al personal de la UEACOBB.
Dar inicio a la validación de Metodología a aplicar, perfiles y locaciones para la Escuela Bomberil</t>
  </si>
  <si>
    <t xml:space="preserve">Definicion de los mecanismos para la rendición de cuentas </t>
  </si>
  <si>
    <t xml:space="preserve">Auditoría al Sistema de Gestión </t>
  </si>
  <si>
    <t>12 Capacitaciones en la Línea Basica</t>
  </si>
  <si>
    <t>9 Capacitaciones en línea estratégica</t>
  </si>
  <si>
    <t xml:space="preserve">11 Capacitaciones en la línea administrativa </t>
  </si>
  <si>
    <t>Diagnóstico y levantamiento de información para la implementación de la Escuela de Formación Bomberil</t>
  </si>
  <si>
    <t xml:space="preserve">Ejecutar por turno un (1) ejercicio  de incendios en edificios de gran altura (IEGA) ,
con la participación mínima de seis (6) uniformados por Compañía.
Total tres (3) ejercicios. </t>
  </si>
  <si>
    <t>Ejercicio  Plan Específico de Respuesta (PER)
para Incendios</t>
  </si>
  <si>
    <t>Ejecutar  un ejercicio de
 Plan Específico de Respuesta (PER)  para:
 Riesgo de Incendios en una entidad pública o privada reconocida como patrimonio histórico y cultural de la ciudad
con la participación  mínima de dos uniformados por estación. 
Total un (1) ejercicio.</t>
  </si>
  <si>
    <t>Ejercicio  Plan Específico de Respuesta (PER)
para MATPEL.</t>
  </si>
  <si>
    <t>Ejecutar  un ejercicio de
Plan Específico de Respuesta (PER)  para:
Materiales Peligrosos 
con la participación  mínima de dos uniformados por estación. 
Total un (1) ejercicio.</t>
  </si>
  <si>
    <t>Ejecutar por turno, un (1) ejercicio  de rescate por extensión y de aguas rápidas, 
con la participación mínima de cinco (5) uniformados  por cada Compañía. 
Total tres (3) ejercicios.</t>
  </si>
  <si>
    <t xml:space="preserve">Entrenamiento y reentrenamiento en natación básica  al  personal operativo 
de la Entidad.  </t>
  </si>
  <si>
    <t>Ejecutar por turno el  entrenamiento y  reentrenamiento  en natación básica,
con la participación  mínima de veinte (20) uniformados por turno.
Total tres (3) ejercicios.</t>
  </si>
  <si>
    <t xml:space="preserve">Realizar  un (1) Foro  de Rescate Vehicular para el personal operativo  de la UAECOB con la participación  mínima de treinta y cuatro (34) uniformados  y socializarlo  en medio virtual institucional. </t>
  </si>
  <si>
    <t>Ejecutar por turno un (1) ejercicio  de instalación de sistemas hídricos para el uso efectivo de manejo de aguas en incendios forestales.
 Con la participación mínima de seis (6) uniformados por Compañía.
Total tres (3) ejercicios.</t>
  </si>
  <si>
    <t>Realizar un curso semestral de Bomberitos  "Nicolas Quevedo Rizo" por cada estación,  conforme al cronograma establecido por la Subdirección de Gestión del Riesgo.</t>
  </si>
  <si>
    <t>Revisar el 30%  del total de los hidrantes de la ciudad, según la jurisdicción de cada estación.</t>
  </si>
  <si>
    <r>
      <t xml:space="preserve">Ejecutar  un ejercicio de
</t>
    </r>
    <r>
      <rPr>
        <b/>
        <sz val="12"/>
        <rFont val="Calibri"/>
        <family val="2"/>
      </rPr>
      <t xml:space="preserve"> Plan Específico de Respuesta (PER)</t>
    </r>
    <r>
      <rPr>
        <sz val="12"/>
        <rFont val="Calibri"/>
        <family val="2"/>
      </rPr>
      <t xml:space="preserve">  </t>
    </r>
    <r>
      <rPr>
        <b/>
        <sz val="12"/>
        <rFont val="Calibri"/>
        <family val="2"/>
      </rPr>
      <t>para:
 Riesgo de Incendios en una entidad pública o privada reconocida como patrimonio histórico y cultural de la ciudad</t>
    </r>
    <r>
      <rPr>
        <sz val="12"/>
        <rFont val="Calibri"/>
        <family val="2"/>
      </rPr>
      <t xml:space="preserve">
con la participación  minima de dos uniformados por estación. 
Total un (1) ejercicio.</t>
    </r>
  </si>
  <si>
    <r>
      <t xml:space="preserve">Ejecutar  un ejercicio de
</t>
    </r>
    <r>
      <rPr>
        <b/>
        <sz val="12"/>
        <rFont val="Calibri"/>
        <family val="2"/>
      </rPr>
      <t>Plan Específico de Respuesta (PER)</t>
    </r>
    <r>
      <rPr>
        <sz val="12"/>
        <rFont val="Calibri"/>
        <family val="2"/>
      </rPr>
      <t xml:space="preserve">  </t>
    </r>
    <r>
      <rPr>
        <b/>
        <sz val="12"/>
        <rFont val="Calibri"/>
        <family val="2"/>
      </rPr>
      <t xml:space="preserve">para:
Materiales Peligrosos </t>
    </r>
    <r>
      <rPr>
        <sz val="12"/>
        <rFont val="Calibri"/>
        <family val="2"/>
      </rPr>
      <t xml:space="preserve">
con la participación  mínima de dos uniformados por estación. 
Total un (1) ejercicio.</t>
    </r>
  </si>
  <si>
    <t>Planificar la actividad.</t>
  </si>
  <si>
    <t>Ejecutar el ejercicio IEGA.</t>
  </si>
  <si>
    <t>Evaluación post ejercicio y entrega de Informe final
ante Comandantes y  Subdirector Operativo.</t>
  </si>
  <si>
    <t>Planificar la actividad</t>
  </si>
  <si>
    <t>Ejecutar el ejercicio.</t>
  </si>
  <si>
    <t>Evaluación post ejercicio y entregar de informe 
ante Comandantes y  Subdirector Operativo.</t>
  </si>
  <si>
    <t>Elaborar  documento de planeación.</t>
  </si>
  <si>
    <t>Evaluación POST ejercicio y entregar de informe 
ante Comandantes y  Subdirector Operativo.</t>
  </si>
  <si>
    <t>Ejecutar el  entrenamiento y reentrenamiento en natación básica al personal operativo (un  uniformado
por  estación  y por cada turno).</t>
  </si>
  <si>
    <t>Planificación de la actividad</t>
  </si>
  <si>
    <t>Convocatoria  del  personal operativo 
al Foro de Rescate Vehicular.</t>
  </si>
  <si>
    <t>Ejecutar el foro.</t>
  </si>
  <si>
    <t>Presentar un informe ejecutivo 
ante Comandantes y Subdirector Operativo</t>
  </si>
  <si>
    <t>Convocatoria primer semestre</t>
  </si>
  <si>
    <t>Ejecución primer semestre</t>
  </si>
  <si>
    <t>Convocatoria segundo semestre</t>
  </si>
  <si>
    <t>Ejecución segundo semestre</t>
  </si>
  <si>
    <t>Identificación de las zonas de trabajo por cada estación mediante  el análisis de mapas.</t>
  </si>
  <si>
    <t>Revisión física y  prueba funcional  de los hidrantes para determinar el estado</t>
  </si>
  <si>
    <t>Definición de la necesidad y elaboración de fichas técnicas.</t>
  </si>
  <si>
    <t>Verificación de  la expedición del  certificado de compromiso presupuestal (CRP) correspondiente.</t>
  </si>
  <si>
    <t>Procedimientos y/o Protocolo Actualizado del Parque Automotor</t>
  </si>
  <si>
    <t>Actualizacion de los  Procedimientos y/o Protocolo del Parque Automotor</t>
  </si>
  <si>
    <t>Procedimientos  y/o Protocolo Actualizado del Equipo Menor</t>
  </si>
  <si>
    <t>Actualizacion de los  Procedimientos y/o Protocolo de Equipo Menor</t>
  </si>
  <si>
    <t>Procedimiento y/o Protocolo Actualizado del Suministro de Combustible</t>
  </si>
  <si>
    <t>Actualizacion del  Procedimiento y/o Protocolo del Suministro de Combustible</t>
  </si>
  <si>
    <t xml:space="preserve">
Procedimiento y/o Protocolo del Mantenimiento Predictivo, Preventivo y Correctivo  de Equipos Especiales Pesados en Garantia.</t>
  </si>
  <si>
    <t>Actualizacion  del Procedimiento y/o Protocolo del Mantenimiento Predictivo, Preventivo y Correctivo  de Equipos Especiales Pesados en Garantia.</t>
  </si>
  <si>
    <t>Procedimientos  y/o Protocolo Actualizados del Equipo Menor</t>
  </si>
  <si>
    <t>Publicar en la ruta de la calidad los procedimientos Actualizados del Parque Automotor.</t>
  </si>
  <si>
    <t>Realizar Diagnostico del estado actual de los Procedimientos para Equipo Menor</t>
  </si>
  <si>
    <t xml:space="preserve">Subdireccion Logistica -Equipo Menor </t>
  </si>
  <si>
    <t>Recopilar informacion a traves de Mesas de trabajo con el personal lider en los procedimientos de Equipo Menor con el fin de actualizar los procedimientos.</t>
  </si>
  <si>
    <t>Subdireccion Logistica -Equipo Menor</t>
  </si>
  <si>
    <t>Elaborar y/o actualizar los procedimientos de Equipo Menor</t>
  </si>
  <si>
    <t>Publicar en la ruta de la calidad los procedimientos Actualizados del  Equipo Menor.</t>
  </si>
  <si>
    <t>Realizar Diagnostico del estado actual del Procedimiento de Suministro de Combustible</t>
  </si>
  <si>
    <t>Subdireccion Logistica -Equipo Menor y Parque Automotor</t>
  </si>
  <si>
    <t>Recopilar informacion a traves de Mesas de trabajo con el personal lider en el procedimientos de Suministro de Combustible con el fin de actualizar el procedimiento.</t>
  </si>
  <si>
    <t>Elaborar y/o actualizar el procedimiento de Suministro de Combustible</t>
  </si>
  <si>
    <t>Publicar en la ruta de la calidad el procedimiento Actualizado de Suministro de Combustible</t>
  </si>
  <si>
    <t>Realizar Diagnostico del estado actual del Procedimiento del Mantenimiento Predictivo, Preventivo y Correctivo  de Equipos Especiales Pesados en Garantia.</t>
  </si>
  <si>
    <t>Recopilar informacion a traves de Mesas de trabajo con el personal lider en los Procedimiento del Mantenimiento Predictivo, Preventivo y Correctivo  de Equipos Especiales Pesados en Garantia  con el fin de actualizar el procedimiento.</t>
  </si>
  <si>
    <t>Elaborar y/o actualiza el Procedimiento del Mantenimiento Predictivo, Preventivo y Correctivo  de Equipos Especiales Pesados en Garantia.</t>
  </si>
  <si>
    <t>Publicar en la ruta de la calidad el procedimiento Actualizado del Mantenimiento Predictivo, Preventivo y Correctivo  de Equipos Especiales Pesados en Garantia.</t>
  </si>
  <si>
    <t>Seguimiento y control al presupuesto de inversión.</t>
  </si>
  <si>
    <t>Generar los informes de seguimiento al presupuesto de inversión, vigencia y reserva.</t>
  </si>
  <si>
    <t>Seguimiento a los Planes Institucionales - Referentes Estrategicos</t>
  </si>
  <si>
    <t>Generar y socializar los informes de seguimiento.</t>
  </si>
  <si>
    <t>Formulación Plan de Desarrollo Distrital UAECOB</t>
  </si>
  <si>
    <t>Aportes a la formulación del Plan de Desarrollo Distrtial 2020 - 2024</t>
  </si>
  <si>
    <t>Plan Estrategico 2020 - 2024</t>
  </si>
  <si>
    <t>Documento que contiene la planificación económico-financiera, estratégica y organizativa con la que la entidad va abordar sus objetivos y metas.</t>
  </si>
  <si>
    <t>Área de Planeación y Gestión Estratégica.
Mejora Continua.</t>
  </si>
  <si>
    <t>Generar informe presupuestal corte 31 Dic 2019</t>
  </si>
  <si>
    <t>Generar informe presupuestal corte 30 junio 2020</t>
  </si>
  <si>
    <t>Generar informe presupuestal corte 31 de marzo 2020</t>
  </si>
  <si>
    <t>Generar informe presupuestal corte 30 septiembre 2020</t>
  </si>
  <si>
    <t>Generar el informe de seguimiento al Plan de Acción, Plan de Participación y Tablero de Indicadores corte 31 diciembre 2019</t>
  </si>
  <si>
    <t>Generar el informe de seguimiento al Plan de Acción, Plan de Participación y Tablero de Indicadores corte 30 marzo 2020</t>
  </si>
  <si>
    <t>Generar el informe de seguimiento al Plan de Acción, Plan de Participación y Tablero de Indicadores corte 30 junio 2020</t>
  </si>
  <si>
    <t>Generar el informe de seguimiento al Plan de Acción, Plan de Participación y Tablero de Indicadores corte 30 septiembre 2020</t>
  </si>
  <si>
    <t>Mesas de trabajo para la formulación de metas y necesidades</t>
  </si>
  <si>
    <t>Mesas de trabajo socialización y aprobación metas producto PDD.</t>
  </si>
  <si>
    <t>Formulación proyectos de inversión</t>
  </si>
  <si>
    <t>Armonización Presupuestal</t>
  </si>
  <si>
    <t>Generar y socializar metodologia  para la formulación del Plan Estrategico</t>
  </si>
  <si>
    <t>Mesas de trabajo para la construcción del Plan estrategico.</t>
  </si>
  <si>
    <t>Aprobación del Plan Estrategico 2020 -2024 por la mesa Directiva</t>
  </si>
  <si>
    <t>Socialización Plan estrategico 2020-2024</t>
  </si>
  <si>
    <t>Gestión Estrategica
Mejora Continua</t>
  </si>
  <si>
    <t>Lider Gestión Tecnologica</t>
  </si>
  <si>
    <t xml:space="preserve">Líder Gestión Tecnologíca </t>
  </si>
  <si>
    <r>
      <rPr>
        <b/>
        <u/>
        <sz val="12"/>
        <rFont val="Calibri"/>
        <family val="2"/>
        <scheme val="minor"/>
      </rPr>
      <t>Pilar 03</t>
    </r>
    <r>
      <rPr>
        <b/>
        <sz val="12"/>
        <rFont val="Calibri"/>
        <family val="2"/>
        <scheme val="minor"/>
      </rPr>
      <t xml:space="preserve">
Construcción de comunidad y cultura ciudadana</t>
    </r>
  </si>
  <si>
    <r>
      <rPr>
        <b/>
        <u/>
        <sz val="12"/>
        <rFont val="Calibri"/>
        <family val="2"/>
        <scheme val="minor"/>
      </rPr>
      <t>Programa 19</t>
    </r>
    <r>
      <rPr>
        <b/>
        <sz val="12"/>
        <rFont val="Calibri"/>
        <family val="2"/>
        <scheme val="minor"/>
      </rPr>
      <t xml:space="preserve">    Seguridad y convivencia para todos</t>
    </r>
  </si>
  <si>
    <r>
      <rPr>
        <b/>
        <u/>
        <sz val="12"/>
        <rFont val="Calibri"/>
        <family val="2"/>
        <scheme val="minor"/>
      </rPr>
      <t>Proyecto Estratégico 148</t>
    </r>
    <r>
      <rPr>
        <b/>
        <sz val="12"/>
        <rFont val="Calibri"/>
        <family val="2"/>
        <scheme val="minor"/>
      </rPr>
      <t xml:space="preserve"> Seguridad y Convivencia para Bogotà</t>
    </r>
  </si>
  <si>
    <r>
      <rPr>
        <b/>
        <u/>
        <sz val="12"/>
        <color theme="8" tint="-0.499984740745262"/>
        <rFont val="Calibri"/>
        <family val="2"/>
        <scheme val="minor"/>
      </rPr>
      <t>1.Meta Prod. 103</t>
    </r>
    <r>
      <rPr>
        <b/>
        <sz val="12"/>
        <color theme="8" tint="-0.499984740745262"/>
        <rFont val="Calibri"/>
        <family val="2"/>
        <scheme val="minor"/>
      </rPr>
      <t xml:space="preserve">  Adelantar el 100% de acciones para la prevención y mitigación del riesgo de incidentes forestales</t>
    </r>
  </si>
  <si>
    <r>
      <rPr>
        <b/>
        <u/>
        <sz val="12"/>
        <color theme="8" tint="-0.499984740745262"/>
        <rFont val="Calibri"/>
        <family val="2"/>
        <scheme val="minor"/>
      </rPr>
      <t>2.Meta Prod. 115</t>
    </r>
    <r>
      <rPr>
        <b/>
        <sz val="12"/>
        <color theme="8" tint="-0.499984740745262"/>
        <rFont val="Calibri"/>
        <family val="2"/>
        <scheme val="minor"/>
      </rPr>
      <t xml:space="preserve"> Crear (1) Escuela de Formación y Capacitación de Bomberos</t>
    </r>
  </si>
  <si>
    <r>
      <rPr>
        <b/>
        <u/>
        <sz val="12"/>
        <color theme="8" tint="-0.499984740745262"/>
        <rFont val="Calibri"/>
        <family val="2"/>
        <scheme val="minor"/>
      </rPr>
      <t xml:space="preserve">3.Meta Prod. 116 </t>
    </r>
    <r>
      <rPr>
        <b/>
        <sz val="12"/>
        <color theme="8" tint="-0.499984740745262"/>
        <rFont val="Calibri"/>
        <family val="2"/>
        <scheme val="minor"/>
      </rPr>
      <t xml:space="preserve"> Renovar en un 50% la dotación de Equipos de Protección Personal del Cuerpo de Bomberos de Bogotá</t>
    </r>
  </si>
  <si>
    <r>
      <rPr>
        <b/>
        <u/>
        <sz val="12"/>
        <color theme="8" tint="-0.499984740745262"/>
        <rFont val="Calibri"/>
        <family val="2"/>
        <scheme val="minor"/>
      </rPr>
      <t>4.Meta Prod. 117</t>
    </r>
    <r>
      <rPr>
        <b/>
        <sz val="12"/>
        <color theme="8" tint="-0.499984740745262"/>
        <rFont val="Calibri"/>
        <family val="2"/>
        <scheme val="minor"/>
      </rPr>
      <t xml:space="preserve"> Construcción y puesta en marcha una (1) Academia bomberil de Bogotá</t>
    </r>
  </si>
  <si>
    <r>
      <rPr>
        <b/>
        <u/>
        <sz val="12"/>
        <color theme="8" tint="-0.499984740745262"/>
        <rFont val="Calibri"/>
        <family val="2"/>
        <scheme val="minor"/>
      </rPr>
      <t xml:space="preserve">5.Meta Prod. 118 </t>
    </r>
    <r>
      <rPr>
        <b/>
        <sz val="12"/>
        <color theme="8" tint="-0.499984740745262"/>
        <rFont val="Calibri"/>
        <family val="2"/>
        <scheme val="minor"/>
      </rPr>
      <t>Aumentar en 2 las estaciones de bomberos en Bogotá</t>
    </r>
  </si>
  <si>
    <r>
      <rPr>
        <b/>
        <u/>
        <sz val="12"/>
        <color theme="8" tint="-0.499984740745262"/>
        <rFont val="Calibri"/>
        <family val="2"/>
        <scheme val="minor"/>
      </rPr>
      <t>6.Meta Prod. 119</t>
    </r>
    <r>
      <rPr>
        <b/>
        <sz val="12"/>
        <color theme="8" tint="-0.499984740745262"/>
        <rFont val="Calibri"/>
        <family val="2"/>
        <scheme val="minor"/>
      </rPr>
      <t xml:space="preserve"> Implementar (1) estación satélite forestal de bomberos sujeta al proyecto del sendero ambiental en los
cerros orientales</t>
    </r>
  </si>
  <si>
    <r>
      <rPr>
        <b/>
        <u/>
        <sz val="12"/>
        <rFont val="Calibri"/>
        <family val="2"/>
        <scheme val="minor"/>
      </rPr>
      <t xml:space="preserve">Proyecto Estratégico 185 </t>
    </r>
    <r>
      <rPr>
        <b/>
        <sz val="12"/>
        <rFont val="Calibri"/>
        <family val="2"/>
        <scheme val="minor"/>
      </rPr>
      <t>Fortalecimiento a la gestión pública efectiva y eficiente</t>
    </r>
  </si>
  <si>
    <r>
      <rPr>
        <b/>
        <u/>
        <sz val="12"/>
        <rFont val="Calibri"/>
        <family val="2"/>
        <scheme val="minor"/>
      </rPr>
      <t xml:space="preserve">Proyecto Estratégico 192 </t>
    </r>
    <r>
      <rPr>
        <b/>
        <sz val="12"/>
        <rFont val="Calibri"/>
        <family val="2"/>
        <scheme val="minor"/>
      </rPr>
      <t>Fortalecimiento institucional a través del uso de TIC</t>
    </r>
  </si>
  <si>
    <r>
      <rPr>
        <b/>
        <u/>
        <sz val="12"/>
        <color theme="8" tint="-0.499984740745262"/>
        <rFont val="Calibri"/>
        <family val="2"/>
        <scheme val="minor"/>
      </rPr>
      <t>Meta Prod. 92</t>
    </r>
    <r>
      <rPr>
        <b/>
        <sz val="12"/>
        <color theme="8" tint="-0.499984740745262"/>
        <rFont val="Calibri"/>
        <family val="2"/>
        <scheme val="minor"/>
      </rPr>
      <t xml:space="preserve">  Optimizar sistemas de información para optimizar la gestión (hardware y software)</t>
    </r>
  </si>
  <si>
    <t>12. S9 implementar 1 Escuela de Formación y Capacitación de Bomberos</t>
  </si>
  <si>
    <t>Gestionar el 100% del plan de adecuación y sostenibilidad SIG-MIPG de la UAECOB.</t>
  </si>
  <si>
    <r>
      <rPr>
        <b/>
        <u/>
        <sz val="12"/>
        <color theme="8" tint="-0.499984740745262"/>
        <rFont val="Calibri"/>
        <family val="2"/>
        <scheme val="minor"/>
      </rPr>
      <t>1. Meta Prod. 522</t>
    </r>
    <r>
      <rPr>
        <b/>
        <sz val="12"/>
        <color theme="8" tint="-0.499984740745262"/>
        <rFont val="Calibri"/>
        <family val="2"/>
        <scheme val="minor"/>
      </rPr>
      <t xml:space="preserve"> Gestionar el 100% del plan de adecuación y sostenibilidad SIGD-MIPG </t>
    </r>
  </si>
  <si>
    <t>2. Gestionar 100 % del plan de adecuación de la política de Gobierno Digital de la UAECOB</t>
  </si>
  <si>
    <t>Se tenían programadas 34 actividades que presentan el seguimiento resultado:
Sin iniciar:  5 estaban programadas para iniciar en febrero y marzo y terminarlas en mayo y junio, una actividad que no fue posible realizarla relacionada con la Sensibilización en el uso de la herramienta plan de mejoramiento institucional en la Unidad y Análisis de Causas por la declaración de estado de Emergencia y otra relacionada con la Auditoría a procedimientos de Prensa y Comunicaciones que se tiene prevista terminarla el 30 de abril, así como la auditoría a los procedimientos de Seguros, entre otros, todos por la declaratoria de trabajo en casa no logró iniciar su ejecución. 
En ejecución: 5, tres para cumplir en abril y una en mayo
Cumplidas: 24
En términos: 18
Fuera de términos :6</t>
  </si>
  <si>
    <t>Actas de reunión, video reuniones, informes de seguimiento, correos, certificados de publicación de información, oficios radicados.</t>
  </si>
  <si>
    <t>Con el fin de mejorar el cumplimiento del plan y de liberar la carga de trabajo en los meses siguientes y así iniciar con las actividades que por el aislamiento preventivo no sean realizado, se adelantaran las  siguientes actividades por parte de  los profesionales de la OCI estando trabajo en casa.
1. Plan de seguridad vial: planeada para abril
2. . Ley 1712/2014, planeada para mayo
3. Seguimiento al Comité de sostenibilidad contable: planeada para abril
4. Informe Directiva 003/2013: entregar informe en mayo
5. Seguimiento al Nuevo Marco normativo: programada para mayo
6. Capacitación análisis de causas: planeada para marzo.
Asimismo, se realizarán entrevistas virtuales con los jefes de estación para culminar la auditoría a los procesos de Central de Radio y seguimiento al parque automotor, es posible que se puedan adelantar otras actividades, pero todo depende de como avance el acceso de información de los procesos y de la OCI.
También se tiene previsto programar un CCCI  una vez se reanude el trabajo presencial con el fin de solicitar la modificación y eliminación de actividades PAA 2020.</t>
  </si>
  <si>
    <t>Se realiza busqueda de predios en las paginas web del DADEP y de la Caja de Vivienda Popular, donde se identifica un predio que cumple con las especificaciones técnicas y de operatividad necesarias para la Escuela de Formación Bomberil. Se realiza visita al predio ubicado en la Avenida Circunvalar con calle 33. Posteriormente, Se remite oficio de intención de recibir predio en comodato por parte del DADEP.</t>
  </si>
  <si>
    <t>* Oficio intención de recibir predio dirigido al DADEP - radicado No. 2020E001498 ID: 37512.</t>
  </si>
  <si>
    <t>Se emite concepto técnico y jurídico por parte del Apoyo a la Supervisión y de la OAJ con relación al pago de las expensas.</t>
  </si>
  <si>
    <t>* Concepto técnico emitido por el apoyo a la supervisión.
* Concepto jurídico emitido por la OAJ Radicado No. 2020I005630 ID: 38512.</t>
  </si>
  <si>
    <t>Se adelantan visitas técnicas a las estaciones de bomberos con el fin de verificar el estado actual de su infraestructura y evidenciar las necesidades. Posteriormente, se elaboran fichas tecnicas para la vigencia 2020 con el diagnóstico de las necesidades que se presentan en las estaciones de bomberos.</t>
  </si>
  <si>
    <t>* Fichas técnicas elaboradas para cada estación.</t>
  </si>
  <si>
    <t>Se realiza busqueda de predios en las paginas web del DADEP y de la Caja de Vivienda Popular, donde se debe identificar un predio que cumpla con las especificaciones técnicas y de operatividad necesarias para las nuevas estaciones de bomberos, en ese sentido se realiza la verificación para las UPZs Calandaima y Nuevo Usme. Ubicaciones dispuestas en el Decreto 563 de 2007.</t>
  </si>
  <si>
    <t>Se solicita aclaración del Decreto 563 de 2007 ante la SDP, con el fin de tener claridad en los índices de construcción e índices de ocupación que debe regirse para el diseño de la nueva estación. La SDP da respuesta a la comunicación y se encuentra en estudio por parte de la obra y la interventoría.</t>
  </si>
  <si>
    <t>* Solicitud de aclaración de norma Radicado No. 2020E001013 ID: 34678.
* Respuesta SDP - Concepto de norma Radicado No. 2-2020-17821.</t>
  </si>
  <si>
    <t xml:space="preserve">Se listaron los documentos asociados a la Gestión de Servicio a la Ciudadanía de la UAECOB, definiendo cronogramade revisión y ajustes.
</t>
  </si>
  <si>
    <t>6.1 Cronograma de actualización de documentos asociados a la Gestión de Servicio a la Ciudadanía de la UAECOB.
 6.2 Se realiza revisión y propuesta de ajuste de Procedimiento para Tramite de Requerimientos de la Ciudadanía en la UAECOB.
6.3 Se diseña propuesta de Instructivo de Canales de Interacción en la UAECOB.
 6.4 Dichos documentos fueron remitidos al equipo SGI de la SGC y de calidad de OAP para su revisión y recomendaciones.</t>
  </si>
  <si>
    <t>6.1  Listado y cronograma de actualización
6.2 Propuesta de ajuste de Procedimiento para Tramite de Requerimientos de la Ciudadanía en la UAECOB.
 6.3 Propuesta de Instructivo de Canales de Interacción en la UAECOB.
 6.4 Dichos documentos fueron remitidos al equipo SGI de la SGC y de calidad de OAP para su revisión y recomendaciones.</t>
  </si>
  <si>
    <t>Se cordina el diseño de la estratpégia de sencibilización, formación y divulgación de gestión de servicio a la ciudadanía.</t>
  </si>
  <si>
    <t>7.1 Se adelanta reunión con el equipo de la Oficina de Prensa en la cual se acuerdan los temas a trabajar en la estrategia de divulgación y sensibilización.
7.2 Se adelanta reunión de articulación con la profesional de Cooperación Internacional y Alianzas Estratégicas de la Oficina Asesora de Planeación a fin de articular acciones para desarrollar el proceso de formación de Guía de Lenguaje Claro del Distrito.
7.3 Se realiza inscripción para participar en el Nodo Intersectorial de Lenguaje Claro e Incluyente de la Veeduría Distrital.
7.4 Se diseña estrategia de sensibilización, formación y divulgación de Gestión de Servicio a la Ciudadanía.
7.5 Se socializa con la Subdirectora de Gestión Corporativa la campaña "ojo Ciudadano", quien realiza recomendaciones las cuales son remitidas mediante correo a la Oficina de Prensa.</t>
  </si>
  <si>
    <t>7.1 Video reunión con Prensa
7.1 Correo con información para Prensa
7.2 Correo Veeduría Distrital
7.2 Correo OAP
7.2 Guía de Lenguaje Claro
7.3 Inscripción Nodos Sectoriales
7.4 Estrategia diseñada
7.5. Campaña Ojo Ciudadano
7.5 Correo de retroalimentación campaña Ojo ciudadano</t>
  </si>
  <si>
    <t>0.05%</t>
  </si>
  <si>
    <t>Se diseño el Plan de Trabajo (Cronograma) para la elaboración del Sistema Integrado de Conservación - SIC, donde se contempla la elaboración del Plan de Conservación Documental y Plan de Preservación a largo Plazo</t>
  </si>
  <si>
    <t>Plan de trabajo Actualización Tabla de Retención Documental - TRD y Sistema Integrado de Conservación - SIC.
Correo electrónico</t>
  </si>
  <si>
    <t>7.5%</t>
  </si>
  <si>
    <t>Se compilo la Información Institucional, se  analizo e interpreto y  se hizo  la valoración documental.
Se actualizo la Tabla de Retención Documental – TRD (propuesta) y se puso a consideración de la Subdirección Corporativa para ser remitida a las Dependencias de la UAECOB  para la revisión y comentarios.</t>
  </si>
  <si>
    <t>Plan de trabajo Actualización Tabla de Retención Documental - TRD y Sistema Integrado de Conservación - SIC.
Correo electrónica</t>
  </si>
  <si>
    <t>N/A</t>
  </si>
  <si>
    <t>Se realizó el segundo seguimiento al plan de mejoramiento de la Subdirección de Gestión Corporativa, donde dio como resultado el cierre de ocho (8) acciones. Esto equivale al 3.84% del 40% del compromiso programado  para el segundo trimestre.
Las acciones cerradas corresponden a los procesos de gestión financiera (7) e infraestructura (1).</t>
  </si>
  <si>
    <t>Se puede evidenciar la gestión por medio de el informe presentado por la Oficina de Control Interno, correos electrónicos y reuniones virtuales con los procesos.</t>
  </si>
  <si>
    <t>Se realiza busqueda de predios en las paginas web del DADEP y de la Caja de Vivienda Popular, donde se identifica un predio que cumple con las especificaciones técnicas y de operatividad necesarias para la Escuela de Formación Bomberil.</t>
  </si>
  <si>
    <t>Se remite oficio de intención de recibir predio en comodato por parte del DADEP.</t>
  </si>
  <si>
    <t>Se realiza visita al predio ubicado en la Avenida Circunvalar con calle 33.</t>
  </si>
  <si>
    <t>A la fecha no se cuenta con el presupuesto definitivo para la estructuración de los estudios previos, se debe contar con la Licencia de Construcción para iniciar con el proceso contractual.</t>
  </si>
  <si>
    <t xml:space="preserve">Se adelantan visitas técnicas a las estaciones de bomberos con el fin de verificar el estado actual de su infraestructura y evidenciar las necesidades. </t>
  </si>
  <si>
    <t>Se elaboran fichas tecnicas para la vigencia 2020 con el diagnóstico de las necesidades que se presentan en las estaciones de bomberos.</t>
  </si>
  <si>
    <t>No se encuentran predios con las características necesarias para las nuevas estaciones de bomberos.</t>
  </si>
  <si>
    <t>Se generó a través de Hoja de calculo listado de documentos asociados a la Gestión de Servicio a la Ciudadanía de la UAECOB.</t>
  </si>
  <si>
    <t>Se define cronograma para la revisión y ajustes de documentos asociados a la Gestión de Servicio a la Ciudadanía de la UAECOB.</t>
  </si>
  <si>
    <t>Se realiza revisión y propuesta de ajuste de Procedimiento para Tramite de Requerimientos de la Ciudadanía en la UAECOB.
Se diseña propuesta de Instructivo de Canales de Interacción en la UAECOB.
Dichos documentos fueron remitidos al equipo SGI de la SGC y de calidad de OAP para su revisión y recomendaciones.</t>
  </si>
  <si>
    <t>Se adelanta reunión con el equipo de la Oficina de Prensa en la cual se acuerdan los temas a trabajar en la estrategia de divulgación y sensibilización.
Se adelanta reunión de articulación con la profesional de Cooperación Internacional y Alianzas Estratégicas de la Oficina Asesora de Planeación a fin de articular acciones para desarrollar el proceso de formación de Guía de Lenguaje Claro del Distrito.
Se realiza inscripción para participar en el Nodo Intersectorial de Lenguaje Claro e Incluyente de la Veeduría Distrital.</t>
  </si>
  <si>
    <t>Se diseña estrategia de sensibilización, formación y divulgación de Gestión de Servicio a la Ciudadanía.</t>
  </si>
  <si>
    <t>Se socializa con la Subdirectora de Gestión Corporativa la campaña "ojo Ciudadano", quien realiza recomendaciones las cuales son remitidas mediante correo a la Oficina de Prensa.</t>
  </si>
  <si>
    <t>Se presento el plan de trabajo para la elaboración del Sistema Integrado de Conservación (plan de conservación y Plan de preservación documental)  y crograma respectivo para revisión y aprobación por parte de la Subdirección de Gestión Corpoprativa.</t>
  </si>
  <si>
    <t>Se termino la propuesta de actualización de TRD y se remitio a la Subdirección de Gestión Corporativa  para que sea enviada a las diferentes dependencias para la revisión respectiva.</t>
  </si>
  <si>
    <t>Se realizó la consolidación y revisión de hallazgos para el segundo seguimiento al plan de mejoramiento de la Subdirección de Gestión Corporativa, donde dio como resultado el cierre de ocho (8) acciones. Esto equivale al 4% del 40% del compromiso programado  para el segundo trimestre.
Las acciones cerradas corresponden a los procesos de gestión financiera (7) e infraestructura (1).</t>
  </si>
  <si>
    <r>
      <t>FERIAS: 
* Teniendo en cuenta el contrato No. 436 de 2019 cuyo objeto es "</t>
    </r>
    <r>
      <rPr>
        <b/>
        <u/>
        <sz val="8"/>
        <rFont val="Calibri"/>
        <family val="2"/>
        <scheme val="minor"/>
      </rPr>
      <t>Estudios, diseños y obras de la estación de Bomberos las ferias</t>
    </r>
    <r>
      <rPr>
        <sz val="8"/>
        <rFont val="Calibri"/>
        <family val="2"/>
        <scheme val="minor"/>
      </rPr>
      <t xml:space="preserve">". Después del cumplimiento de requisitos, el contratista de obra elaboró los documentos previos al acta de inicio tales como: Plan de Manejo Ambiental, Plan de Manejo de Tráfico, Programación de Obra, entre otros. Dichos documentos fueron aprobados por la interventoría (Contrato 331-2019), los cuales proceden a firmar el Acta de Inicio el día 11 de marzo de 2020.
KENNEDY:
* Se encuentra en curso la elaboración del Acta de Liquidación por parte de la interventoría.
MARICHUELA:
* El Contrato de Consultoría No. 401 de 2018 y Contrato de Interventoría No. 450 de 2018 cuyo objeto es </t>
    </r>
    <r>
      <rPr>
        <b/>
        <u/>
        <sz val="8"/>
        <rFont val="Calibri"/>
        <family val="2"/>
        <scheme val="minor"/>
      </rPr>
      <t>"Estudios, diseños y demás trámites para la obtención de la Licencia de Construcción para la ampliación y reforzamiento estructural de la Estación de Bomberos Marichuela"</t>
    </r>
    <r>
      <rPr>
        <sz val="8"/>
        <rFont val="Calibri"/>
        <family val="2"/>
        <scheme val="minor"/>
      </rPr>
      <t xml:space="preserve"> se encuentra suspendido debido al trámite de solicitud de Licencia de Construcción que se encuentra en curso.</t>
    </r>
  </si>
  <si>
    <t>El mantenimiento y mejoramiento de las Estaciones de Bomberos beneficia al personal operativo, teniendo en cuenta que mejora las condiciones de habitabilidad, confort y seguridad en su infraestructura física. De igual forma, brinda mayor seguridad a las personas que visitan las estaciones de bomberos que se vienen adecuando.</t>
  </si>
  <si>
    <t>* Acta de Inicio - CTO 436 de 2019.
* Solicitud pago de expensas Curduría No. 3.</t>
  </si>
  <si>
    <t>LAVADORAS: Elaboracion del proceso contractual, para la adquisicioón de las lavadoras que prestarán el servicio en las estaciones de bomberos.
MANTENIMIENTO ESTACIONES: Elaboración de los Estudios Previo y documentos soporte para iniciar el proceso contractual. 
PAGO PASIVOS EXIGIBLES: Se encuentran las cuentas referentes al Contrato No. 462 de 2018 radicadas en el Área Financiera, para proceder con el respectivo pago.</t>
  </si>
  <si>
    <t>La academía proporcionará un lugar para que los Bomberos de Bogotá y Colombia puedan capacitarse en los diferentes campos de entreanamiento que se desean construir.</t>
  </si>
  <si>
    <t>Gran parte de los tiempos han dependido de entidades externa quienes realizan componentes para la entrega del producto final que es la adquisición del predio</t>
  </si>
  <si>
    <t xml:space="preserve">Mediante contrato de obra 470 de 2018 correspondiente a "Construcción Estación Bellavista" que es la implementación de la estación satélite forestal de los cerros orientales; la cual, se encuentra en ejecución y presenta un avance de obra del 20%. </t>
  </si>
  <si>
    <t>La estación espera beneficiar a las localidades de los cerros orientales en cuanto a las quemas, connatos e incendios que generalmente se presentan en las épocas de verado en estos sectores y que a través del desarrollo del proyecto se permitirá la atención oportuna y eficaz en los tiempos de respuesta requeridos.</t>
  </si>
  <si>
    <t>Se han presentado ajustes a los estudios y diseños que han requerido de un tiempo de atención por parte del Consultor y su posterior socialización y trámite ante el Contratista de Obra e Interventoría</t>
  </si>
  <si>
    <t>Se apoya por parte de la entidad y la interventoría en el seguimiento y acompañamiento en la pronta solución a las solicitudes e inconvenientes presentados.</t>
  </si>
  <si>
    <r>
      <rPr>
        <b/>
        <sz val="10"/>
        <rFont val="Arial"/>
        <family val="2"/>
      </rPr>
      <t>Gestión Documental:</t>
    </r>
    <r>
      <rPr>
        <sz val="10"/>
        <rFont val="Arial"/>
        <family val="2"/>
      </rPr>
      <t xml:space="preserve"> Se identificó que la Entidad requiere adelantar la actualización y/o elaboración de los siguientes  Instrumentos Archivísticos necesarios para que los procesos y procedimientos de Gestión Documental faciliten la organización y administración de la información que genera la entidad en virtud de las funciones que adelanta, algunos de los cuales ya están avanzados en su actualización. Estos instrumentos son:
Actualizar Tabla de Retención Documental - TRD
Elaborar el Sistema Integrado de Conservación - SIC Elaborar el Plan de Conservación Documental  y Elaborar el Plan de Preservación a Largo plazo
Elaborar el Diagnóstico Integral de Archivo 
Actualizar Programa de Gestión Documental - PGD
Actualizar Plan Institucional de Archivo - PINAR
</t>
    </r>
    <r>
      <rPr>
        <b/>
        <sz val="10"/>
        <rFont val="Arial"/>
        <family val="2"/>
      </rPr>
      <t>Gestión Ambiental</t>
    </r>
    <r>
      <rPr>
        <sz val="10"/>
        <rFont val="Arial"/>
        <family val="2"/>
      </rPr>
      <t xml:space="preserve">: En cumplimiento al PIGA y los programas integradados en el mismo, se han adelantado capacitaciones en relación a la Gestión de Residuos Peligrosos en la estación B3. 
En cuanto a el uso eficiente de agua, energía, gas y papel se realizó una propuesta de campaña la cual fue compartida con el área de prensa para realizar la difusión de piezas gráficas, mailing masivo y fondos de pantalla, sumado a lo anterior se  programaron capacitaciones con la UAESP, Secretaría Distrital de Ambiente y El Acueducto y Alcantarillado. 
En cuanto a  los procesos contractuales se ha avanzado en el proceso de saneamiento ambiental, poda y jardinería, se están adelantando los siguientes procesos:
-Adquisición de contenedores para el almacenamiento de residuos aprovechables y peligrosos  así como el suministro de señalización alusiva al programa PIGA.
-Prestar el servicio de recolección, transporte, almacenamiento, tratamiento y disposición final de residuos de elementos de uso institucional de la UAE Cuerpo Oficial de Bomberos de Bogotá utilizados por el personal operativo de la Unidad. 
Por otro lado, se ha realizado la inclusión de los criterios ambientales en todos los procesos contractuales que adelanta la Unidad.
</t>
    </r>
    <r>
      <rPr>
        <b/>
        <sz val="10"/>
        <rFont val="Arial"/>
        <family val="2"/>
      </rPr>
      <t>SIG</t>
    </r>
    <r>
      <rPr>
        <sz val="10"/>
        <rFont val="Arial"/>
        <family val="2"/>
      </rPr>
      <t>: Se está adelantando el proceso de contratación de personal para el fortalecimiento de la cultura en términos de la gestión integrada. Se ha participado de las mesas de trabajo con la OAP para la articulación y plan de ajuste SIG-MIPG. 
Se ha adelantado la actualización documental de varios procedimientos y formatos de procesos a cargo de la subdirección y se ha dado cierre a hallazgos de auditorías de años anteriores. También se ha acompañado la formulación de planes de mejoramiento.</t>
    </r>
  </si>
  <si>
    <t>El contar con instrumentos archivisticos actualizados e implementados contribuye positivamente en beneficio tanto para la entidad como a la población ya que se garantiza tanto el acceso a la información publica como a la conservación de la memoria institucional.
El Área de Gestión Ambiental esta contibuyendo desde el cumplimiento del PIGA a la disminución de impactos ambientales que puedan llegar a  afectar negativamente el ambiente. 
La gestión adelatada por el SIG, contribuye a la implementación del plan de adecuación y sostenibilidad SIG-MIPG, lo cual redunda en un fortalecimiento de la capacidad administrativa de la Entidad, que se traduce en mejor servicio a la ciudadanía y manera más transparente, enmarcada en los valores del servicio público. También, el tener una destión administrativa más eficiente, se traduce en una operatividad más fluida, la cual beneficia a toda la población del Distrito.</t>
  </si>
  <si>
    <t xml:space="preserve">La falta de personal en el Area de Gestión Documental no permite abordar todas y cada una de las dependencias y estaciones de la entidad en el tema de archivo, en el seguimiento con el cumplimiento de los procedimientos que permitan especialmente en las estaciones mantener organizado y controlado el archivo. 
El Área de Gestión Ambiental programó para el 25 marzo capacitaciones y/o sensibilizaciones en relación a los  programas de uso eficiente de agua y energía y Gestión Integral de residuos, lo anterior con el fin de dar cumplimiento al programa de capacitaciones que deben ser realizados trimestralmente, sin embargo, es importante precisar que las capacitaciones que se tenían programadas con la Unidad Administrativa Especial de Servicios Públicos – UAESP, Empresa de Acueducto y Alcantarillado y Secretaría Distrital de Ambiente (como evidencias de lo expuesto anteriormente se tienen correos emitidos a las autoridades ambientales), no fueron posibles de realizar debido a la emergencia sanitaria actual, en donde el Ministerio de Salud y Protección Social indicó que se limitaba el número de personas en espacios confinados y adicionalmente, el presidente comunicó medida de cuarentena desde el día 20 de marzo, razones por las cuales fue imposible realizar las actividades programadas. </t>
  </si>
  <si>
    <t>Modernizar y fortalecer la gestión documental al interior de la Entidad tanto con personal como con recursos.
Desarrollar módulos en ControlDoc y lograr conformar el Expediente virtual.
Mejorar infraestructura (espacios físico y módulos de archivo en Estaciones).
Contar con un profesional archivista de planta (Ley 1409 de 2010 y Resolución 629 de 2018 de la Función Pública).
Contar con personal suficiente y capacitado en el Área de Gestión Documental.
Para dar cumplimiento al programa de capacitaciones, se reprogramarán dichas actividades con las entidades ambientales competentes y adicionalmente se ejecutará con ayuda de el Área de Prensa, la difusión de piezas gráficas mediante mailing masivos, "El Hidrante" y fondos de pantalla en relación al uso eficiente de los recursos. Por otro lado, se publicarán circualares donde se convoca al cumplimiento en el ahorro y uso eficiente de los recursos, en el marco del Plan Institucional de Gestión Ambiental PIGA de la UAECOB.</t>
  </si>
  <si>
    <t xml:space="preserve">Se cuenta con los Instrumentos Archivísticos y los planes de trabajo (cronogramas) establecidos para aquellos que requieren actualización o elaboración.
Estudios previos de saneamiento ambiental, poda y jardineria; contenedores de residuos aprovechables, peligrosos y señalización; residuos peligrosos.
Correos electrónicos 
Propuesta de la Campaña en recursos (agua, energía, gas y papel).
Inclusión de criterios ambientales 
Acta de capacitación sobre Residuos Peligrosos.
Estudios previos para contratación de personal para el fortalecimiento.
Actas de reuniones y grbación de reuniones.
Documentos actualizados
Planes de mejoramiento oficializados
Seguimiento a planes de acción, con hallazgos cerrados.
</t>
  </si>
  <si>
    <t xml:space="preserve">Actualización de la Matriz Identificación de Peligros y evaluación de Riesgos </t>
  </si>
  <si>
    <t xml:space="preserve">Actualizacion de la Política y objetivos del Sistema de Gestión </t>
  </si>
  <si>
    <t>Se ha avanzado en la actualización de la Matriz de Identificación de Peligros y Valoración de Riesgos, se está finalizando la inlcusión de riesgos en los procedimientos por emergencia covid. El valor se en encuentra en un 65% de avance, es necesario finalmente la validación con grupos de interés.</t>
  </si>
  <si>
    <t>Para el Primer trimestre segun el cronograma, se llevó a cabo 1 Capacitacion de la linea basica. Esta capacitación contiene 52 sesiones, de las cuales se culminaron 32, debido a la emergencia sanitaria presentada a nivel mundial, el Cronograma Establecido para el PIC en la vigencia 2020, se suspendio temporalmente, teniendo en cuenta los lineamientos dados por el Gobierno Nacional y Distrital.</t>
  </si>
  <si>
    <t>* Se identificaron necesidades de capacitacion por cada Subdireccion las cuales fueron priorizadas en mesas de trabajo y posteriormente socializada y aprobada por comision de personal
* Se expidio Resolucion 278 de 2020 "Por medio de la cual se adopta el Plan Institucional de Capacitacion de los servidores publicos de la UAE  Cuerpo Oficial de Bomberos de Bogota 2020", asi como el Plan Institucional de Capacitacion el cual se encuentra publicado en la pagina de la entidad
* De acuerdo al cronograma de capacitacion planteado se dio inicio  a la Capacitacion de Operadores de Maquinas Bomba, contemplada en 52 sesiones de las cuales se culminaron 32, se suspende por Factor Externo (Covid 19) y directrices impartidas por la entidad y gobierno. 
* Se encuentra en desarrollo la elaboracion de Estudios Previos para la contratacion de Cursos que requieren de Inversion.</t>
  </si>
  <si>
    <t>Con el desarrollo del Plan Institucional de Capacitación el personal Operativo de la Unidad Administrativa Especial Cuerpo Oficial de Bomberos de Bogotá, fortalecerá las capacidades, conocimientos y habilidades encaminando sus esfuerzos hacia la búsqueda del aumento del desempeño misional; basado en los principios de eficiencia y eficacia, en todas las actividades durante la atención de Emergencias en el Distrito Capital.</t>
  </si>
  <si>
    <t xml:space="preserve">Para el presente trimestre se presento Factores Externos, que prohiben la reunionde mas de 10 personas por temas de sanidad. Por tal motivo se han suspendido las capacitaciones presenciales. </t>
  </si>
  <si>
    <t xml:space="preserve">* Las mesas de trabajo para la consolidación del PIC 2019 termino en el mes de marzo de 2020
* Debido a la limitacion de realizar procesos de capacitacion presencial, se esta apuntado a procesos virtuales que permitan el desarrollo del PIC </t>
  </si>
  <si>
    <t>* Actas de reunión
* Listas de asistencia
* Resolución 278 de 200, mediante el cual se adopta el Plan Institucional de Capacitación para los servidores de la UAE Cuerpo Oficial de Bomberos de Bogotá vigencia 2020
* Plan Institucional de Capacitacion 2020</t>
  </si>
  <si>
    <t xml:space="preserve">Para dar cumplimiento a esta meta se han desarrollado las siguientes acciones:
1. Se realizaron socializaciones y mesas de trabajo para analizar los pasos a seguir para empezar a implementar la Escuela de Formacion Bomberil certificada por la DNBC y la Secretaria de Educacion.
2. Para el desarrollo de la meta actual se realizo contratos de prestacion de servicios por valor total de $ 126,436,000 millones de pesos
3. Acercamientos convenio SENA: Dentro de las mesas de trabajo se identifico acercamientos con el SENA para establecer convenio que favorece a la UAECOB con asesoria metodologica y de impulso a la Escuela Bomberil  implementacion para la Escuela Bomberil
 4. Plan de accion: En cuanto a las actividades del Plan de Accion que apunta al presente plan de desarrollo, se cumplio con la tarea propuesta al cumplir con el cronograma propuesto para la ejecucion del PIC          
                                                                                 </t>
  </si>
  <si>
    <t xml:space="preserve">A través de esta meta la UAECOB implemetara como Escuela para el trabajo y desarrollo humano, disminuyendo los gastos de contratación para el desarrollo de los Planes Institucionales de Capacitación y de formación de los funcionarios, beneficiando a la ciudadanía a través de una atención optima y con estándares de calidad.                     El cual a traves del centro especializado de formación, permite brindar a la ciudad un cuerpo profesionalizados de bomberos en los perfiles operativos y administrativos, para afrontar los escenarios de riesgo y emergencias hasta el momento mencionados. 
</t>
  </si>
  <si>
    <t xml:space="preserve">                                                                                                                                                                                                                                                                                                                                                                                  1. Actas de Reunion y Socializacion
2. Contratos de Prestacion de servicio de servicos
3. Soportes de Capacitacion                   </t>
  </si>
  <si>
    <r>
      <t xml:space="preserve">Para dar cumplimiento con el 1er Producto se ejecuto la siguiente actividad: 
1. </t>
    </r>
    <r>
      <rPr>
        <b/>
        <sz val="12"/>
        <color theme="1"/>
        <rFont val="Calibri"/>
        <family val="2"/>
        <scheme val="minor"/>
      </rPr>
      <t xml:space="preserve">Diagnostico del estado actual de los Procedimientos para Parque Automotor
</t>
    </r>
    <r>
      <rPr>
        <sz val="12"/>
        <color theme="1"/>
        <rFont val="Calibri"/>
        <family val="2"/>
        <scheme val="minor"/>
      </rPr>
      <t xml:space="preserve">
Se realizó diagnostico y  anaisis de las tareas que contiene el procedimiento de mantenimiento de parque automotor.  Dentro de esta actividad,  se evaluaron y desagruparon  las actividades y se analizo  el impacto que tienen sobre el producto final que es el mantenimiento de los vehículos de la UAECOB. 
1. Se tiene en cuenta para  el procedimiento la cantidad de factores por las que se generan las solIcitudes que ingresan a mesa logistica.                                                             
2. Se debe realizar los procesos de mantenimiento predictivo, basado en condicion para la programacion de las actividades de mantenimiento preventivo.
</t>
    </r>
  </si>
  <si>
    <t xml:space="preserve">1. Documento Informe de Mantenimiento
</t>
  </si>
  <si>
    <r>
      <rPr>
        <sz val="12"/>
        <color theme="1"/>
        <rFont val="Calibri"/>
        <family val="2"/>
        <scheme val="minor"/>
      </rPr>
      <t xml:space="preserve">Para dar cumplimiento con el 2do. producto se ejecuto la siguiente actividad: </t>
    </r>
    <r>
      <rPr>
        <b/>
        <sz val="12"/>
        <color theme="1"/>
        <rFont val="Calibri"/>
        <family val="2"/>
        <scheme val="minor"/>
      </rPr>
      <t xml:space="preserve">
1.  Diagnostico del estado actual de los Procedimientos para Equipo Menor
</t>
    </r>
    <r>
      <rPr>
        <sz val="12"/>
        <color theme="1"/>
        <rFont val="Calibri"/>
        <family val="2"/>
        <scheme val="minor"/>
      </rPr>
      <t xml:space="preserve">La Subdirección de Logística efectuó el diagnostico del procedimiento de mantenimiento de equipo menor, anaiizando cada una  de las actividades que contiene el procedimiento, para esto se efectuaron encuentros y reuniones con los ingenieros del área, con el fin de tener un contexto mas amplio de todas las tareas que se deben desarrollar para realizar el mantenimiento de los equipos. 
Las Actividades que se identificaron que deben ser objeto de modificación en el documento son las siguientes:
</t>
    </r>
    <r>
      <rPr>
        <b/>
        <sz val="12"/>
        <color theme="1"/>
        <rFont val="Calibri"/>
        <family val="2"/>
        <scheme val="minor"/>
      </rPr>
      <t xml:space="preserve">
</t>
    </r>
    <r>
      <rPr>
        <sz val="12"/>
        <color theme="1"/>
        <rFont val="Calibri"/>
        <family val="2"/>
        <scheme val="minor"/>
      </rPr>
      <t xml:space="preserve">- Se debe cambiar la periodicidad de las visitas preventivas a la estaciones de Bomberos, ya que tienen un periodo entre estas demasiado prolongado,  generando poco impacto sobre el personal uniformado que es nuestro cliente principal.
- Es necesario reformular la distribución de los técnicos que prestan su servicio en la reparación de los equipos en B-3, lo anterior, teniendo en cuenta que ellos deben tener mas participación en el mantenimeinto de equipos y deben tener mas presencia en las estaciones realizando mantenimiento preventivo y correctivo en los equipos.
</t>
    </r>
    <r>
      <rPr>
        <b/>
        <sz val="12"/>
        <color theme="1"/>
        <rFont val="Calibri"/>
        <family val="2"/>
        <scheme val="minor"/>
      </rPr>
      <t xml:space="preserve">
</t>
    </r>
  </si>
  <si>
    <t xml:space="preserve">1. Para el cumplimiento de la primera actividad la evidencia es Acta de reunión  con el Diagnostico  realizado con ingenieros del área.
</t>
  </si>
  <si>
    <r>
      <t xml:space="preserve">Para dar cumplimiento con el 3er.  producto se ejecuto la siguiente actividad: </t>
    </r>
    <r>
      <rPr>
        <b/>
        <sz val="12"/>
        <color theme="1"/>
        <rFont val="Calibri"/>
        <family val="2"/>
        <scheme val="minor"/>
      </rPr>
      <t xml:space="preserve">
1. Realizar Diagnostico del estado actual del Procedimiento de Suministro de Combustible
</t>
    </r>
    <r>
      <rPr>
        <sz val="12"/>
        <color theme="1"/>
        <rFont val="Calibri"/>
        <family val="2"/>
        <scheme val="minor"/>
      </rPr>
      <t xml:space="preserve">
Basado en la necesidad de un proceso de entrega de combustible a las unidades operativas en parque automotor y en equipo menor, Se requiere desarrollar protocolo de entrega de combustible. 
</t>
    </r>
  </si>
  <si>
    <t xml:space="preserve">1. Documento  Diagnostico Proceso Combustible
</t>
  </si>
  <si>
    <r>
      <rPr>
        <sz val="12"/>
        <color theme="1"/>
        <rFont val="Calibri"/>
        <family val="2"/>
        <scheme val="minor"/>
      </rPr>
      <t xml:space="preserve">Para dar cumplimiento con el 4to. Producto se ejecuto la siguiente actividad: </t>
    </r>
    <r>
      <rPr>
        <b/>
        <sz val="12"/>
        <color theme="1"/>
        <rFont val="Calibri"/>
        <family val="2"/>
        <scheme val="minor"/>
      </rPr>
      <t xml:space="preserve">
Realizar Diagnostico del estado actual del Procedimiento del Mantenimiento Predictivo, Preventivo y Correctivo  de Equipos Especiales Pesados en Garantia.
</t>
    </r>
    <r>
      <rPr>
        <sz val="12"/>
        <color theme="1"/>
        <rFont val="Calibri"/>
        <family val="2"/>
        <scheme val="minor"/>
      </rPr>
      <t xml:space="preserve">
Dado que los procesos de garantia de unidades vehiculares nuevas no esta instaurado dentro de la ruta de la calidad ,  surge la necesidad de desarrollar Procedimiento  basado en la información que se evidencia en los tiempos de garantias de los vehiculos pesados (unidades nuevas) suministrados por  los proveedores de estos para la operacion, dentro del plan de Mantenimiento Preventivo y Correctivo del Parque Automotor.
</t>
    </r>
    <r>
      <rPr>
        <b/>
        <sz val="12"/>
        <color theme="1"/>
        <rFont val="Calibri"/>
        <family val="2"/>
        <scheme val="minor"/>
      </rPr>
      <t/>
    </r>
  </si>
  <si>
    <t>1. Documento Plan y Cronograma de Mantenimiento Maquinas Extintoras Periodo de Garantia</t>
  </si>
  <si>
    <t>Se realizó diagnostico y  anaisis de las tareas que contiene el procedimiento de mantenimiento de parque automotor.  Dentro de esta actividad,  se evaluaron y desagruparon  las actividades y se analizo  el impacto que tienen sobre el producto final que es el mantenimiento de los vehículos de la UAECOB.
1. Se tiene en cuenta para  el procedimiento la cantidad de factores por las que se generan las solIcitudes que ingresan a mesa logistica.                                                             
2. Se debe realizar los procesos de mantenimiento predictivo, basado en condicion para la programacion de las actividades de mantenimiento preventivo.</t>
  </si>
  <si>
    <t>La Subdirección de Logística efectuó el diagnostico del procedimiento de mantenimiento de equipo menor, anaiizando cada una  de las actividades que contiene el procedimiento, para esto se efectuaron encuentros y reuniones con los ingenieros del área, con el fin de tener un contexto mas amplio de todas las tareas que se deben desarrollar para realizar el mantenimiento de los equipos. 
Las Actividades que se identificaron que deben ser objeto de modificación en el documento son las siguientes:
1. Se debe cambiar la periodicidad de las visitas preventivas a la estaciones de Bomberos, ya que tienen un periodo entre estas demasiado prolongado,  generando poco impacto sobre el personal uniformado que es nuestro cliente principal.
2. Es necesario reformular la distribución de los técnicos que prestan su servicio en la reparación de los equipos en B-3, lo anterior, teniendo en cuenta que ellos deben tener mas participación en el mantenimeinto de equipos y deben tener mas presencia en las estaciones realizando mantenimiento preventivo y correctivo en los equipos</t>
  </si>
  <si>
    <t>Dado que los procesos de garantia de unidades vehiculares nuevas no esta instaurado dentro de la ruta de la calidad ,  surge la necesidad de desarrollar Procedimiento  basado en la información que se evidencia en los tiempos de garantias de los vehiculos pesados (unidades nuevas) suministrados por  los proveedores de estos para la operacion, dentro del plan de Mantenimiento Preventivo y Correctivo del Parque Automotor.</t>
  </si>
  <si>
    <t>Durante el primer trimestre se realizó una entrega de la revista, correspondiente al mes de enero de 2020.</t>
  </si>
  <si>
    <t>https://mail.google.com/mail/u/1/#search/revista+bomberos+/FMfcgxwGDDkzjpgBXhczSrKmhQPPZZDs</t>
  </si>
  <si>
    <t>Se plantea y coordina la recopilación de información, diseño y envío de las revistas correspondientes a los meses de Febrero y Marzo de 2020, las cuales no se enviaron.</t>
  </si>
  <si>
    <t>Durante el primer trimestre se realizaron 12 emisiones del producto denominado Bomberos Hoy, el cual fue enviado a la UAECOB y/o compartido por YouTube</t>
  </si>
  <si>
    <t>1.	BOMBEROS HOY 10 DE ENERO 2020
https://www.youtube.com/watch?v=gdTcTBoo7bg&amp;t=685s
2.	BOMBEROS HOY 17 ENERO 2020
https://www.youtube.com/watch?v=VuIxhGHa3yM
3.	BOMBEROS HOY 24 ENERO DE 2020
https://www.youtube.com/watch?v=HcfAoyNBx64&amp;t=2s
4.	BOMBEROS HOY 31 DE ENERO 2020
https://www.youtube.com/watch?v=rF_M1RY-tz4&amp;t=196s
5.	BOMBEROS HOY 7 DE FEBRERO DE 2020
https://www.youtube.com/watch?v=LnsKJ0Kaz4U
6.	BOMBEROS HOY 14 DE FEBRERO DE 2020
https://www.youtube.com/watch?v=vjMQphiShYY&amp;t=36s
7.	BOMBEROS HOY 21 DE FEBRERO DE 2020
https://www.youtube.com/watch?v=XIacvTCBip0&amp;t=16s
8.	BOMBEROS HOY 28 DE FEBRERO DE 2020
https://www.youtube.com/watch?v=VLfOgix0Xzc
9.	BOMBEROS HOY 6 DE MARZO DE 2020
https://www.youtube.com/watch?v=qZZBMZmyaAQ
10.	BOMBEROS HOY 13 DE MARZO 2020
https://www.youtube.com/watch?v=YGkO9Fi6vJw
11.	BOMBEROS HOY 20 MARZO DE 2020
https://www.youtube.com/watch?v=_jJPF9V5Lzo
12.	BOMBEROS HOY 27 MARZO DE 2020
https://www.youtube.com/watch?v=5OhFKjsBsbY&amp;t=85s</t>
  </si>
  <si>
    <t>N.A.</t>
  </si>
  <si>
    <t>Durante el primer trimestre se realizaron 7 emisiones del periodico El Hidrante, el cual fue enviado por Correo electrónico a la UAECOB.</t>
  </si>
  <si>
    <t>1.	ENERO 2 DE 2020
https://mail.google.com/mail/u/1/#search/EL+HIDRANTE/FMfcgxwGCbGrTCZHzblzwbWfqVVDCGKp
2.	10 DE ENERO DE 2020
https://mail.google.com/mail/u/1/#search/EL+HIDRANTE/FMfcgxwGCkfdDnmFChwGnqGWHzmvgCXv
3.	17 DE ENERO DE 2020
https://mail.google.com/mail/u/1/#search/EL+HIDRANTE/FMfcgxwGCknhfsLwjhkvJZhhnPkrZFMM
4.	23 DE ENERO DE 2020
https://mail.google.com/mail/u/1/#search/EL+HIDRANTE/FMfcgxwGCtLGjrPRVWqmNDMNtWJlRpdJ
5.	31 DE ENERO DE 2020
https://mail.google.com/mail/u/1/#search/EL+HIDRANTE/FMfcgxwGDDjrKJNjsvDjRtVQqsQSNfTq
6.	7 DE FEBRERO DE 2020
https://mail.google.com/mail/u/1/#search/EL+HIDRANTE/FMfcgxwGDDtDhcdVVwdTJjsbsfvzNBjr
7.	14 DE FEBRERO DE 2020
https://mail.google.com/mail/u/1/#search/EL+HIDRANTE/FMfcgxwGDNQfmcZrkWFVQpLFGrchflSG</t>
  </si>
  <si>
    <t>Se plantea y coordina la recopilación de información, diseño y envío de ediciones informativas del periódico El Hidrante extra, de manera que se logre la meta determinada.</t>
  </si>
  <si>
    <t>Durante el primer trimestre se realizaron 12 cubrimientos y notas de bomberos en acción, según el cronograma acordado.</t>
  </si>
  <si>
    <t xml:space="preserve">
1.	BOMBEROS EN ACCIÓN 2 DE ENERO DE 2020
https://twitter.com/BomberosBogota/status/1212852377226809344
2.	QUEMA BAJO PUENTE
https://twitter.com/BomberosBogota/status/1219660155119456256
3.	BOMBEROS EN ACCIÓN 24 ENERO
https://twitter.com/BomberosBogota/status/1220794397350137856
4.	CAIDA DE ARBOLES TEMPORADA DE LLUVIA
https://twitter.com/BomberosBogota/status/1221220246595538949
5.	RECOLECCION DE ABEJAS
https://twitter.com/BomberosBogota/status/1221237098637819904
6.	INUNDACIONES
https://twitter.com/BomberosBogota/status/1221825922535514114
7.	BOMBEROS EN ACCION 30 ENERO
https://twitter.com/BomberosBogota/status/1222844405364621312
8.	RESCATE DE GATO EN VENTANA
https://twitter.com/BomberosBogota/status/1223224509941059584
9.	BOMBEROS EN ACCIÓN 12 DE FEBRERO
https://twitter.com/BomberosBogota/status/1227638243056902144
10.	RESCATE FAUNA DURANTE INCENDIO
https://twitter.com/BomberosBogota/status/1229874716653105162
11.	GATO EN ARBOL
https://twitter.com/BomberosBogota/status/1237498466420641795
12.	CORTE DE ARBOL EN LA CALERA
https://twitter.com/BomberosBogota/status/1237783157447032832</t>
  </si>
  <si>
    <t>Durante el primer trimestre se realizaron 12 fotos de la semana, según el cronograma acordado.</t>
  </si>
  <si>
    <t>1.	3 DE ENERO DE 2020
https://twitter.com/BomberosBogota/status/1213230512090824704
2.	11 DE ENERO DE 2020
https://twitter.com/BomberosBogota/status/1216051454684868608
3.	17 DE ENERO DE 2020
https://twitter.com/BomberosBogota/status/1218299458405842945
4.	24 DE ENERO DE 2020
https://twitter.com/BomberosBogota/status/1220851226126049281
5.	31 DE ENERO DE 2020
https://twitter.com/BomberosBogota/status/1223393313950261249
6.	7 DE FEBRERO DE 2020
https://twitter.com/BomberosBogota/status/1225873229505597440
7.	14 DE FEBRERO DE 2020
https://twitter.com/BomberosBogota/status/1228446319183880194
8.	21 DE FEBRERO DE 2020
https://twitter.com/BomberosBogota/status/1230992632861593600
9.	28 DE FEBRERO DE 2020
https://twitter.com/BomberosBogota/status/1233569437837668353
10.	6 DE MARZO DE 2020
https://twitter.com/BomberosBogota/status/1236070678148849665
11.	13 DE MARZO DE 2020
https://twitter.com/BomberosBogota/status/1238602543783194626
12.	20 DE MARZO DE 2020
https://twitter.com/BomberosBogota/status/1241158649181089792</t>
  </si>
  <si>
    <t>Durante el primer trimestre se realizaron 12 historias de la UAECOB o crónicas especiales, según el cronograma acordado.</t>
  </si>
  <si>
    <t xml:space="preserve">
1.	HISTORIA DE LA ESTACIÓN FONTIBÓN
https://twitter.com/BomberosBogota/status/1212694518887268354
2.	CÓMO RECOLECTAN LAS ABEJAS LOS BOMBEROS
https://twitter.com/BomberosBogota/status/1215037966675873793
3.	PLAN PARA LA MITIGACIÓN DE INCENDIOS FORESTALES
https://twitter.com/BomberosBogota/status/1215403060773769218
4.	ASÍ SE CELEBRAN LOS CUMPLEAÑOS A NUESTROS COMPAÑEROS
https://twitter.com/BomberosBogota/status/1220113186424266757
5.	CÓMO CONTROLAMOS LOS INCENDIOS FORESTALES
https://twitter.com/BomberosBogota/status/1220374163954851845
6.	UN ACTOR SE CONVIRTIÓ EN BOMBERO
https://twitter.com/BomberosBogota/status/1222118745675649029
7.	CÓMO SE MOVILIZAN NUESTROS RECURSOS
https://twitter.com/BomberosBogota/status/1222285723904114688
8.	COMO NOS UNIMOS AL DÍA SIN CARRO
https://twitter.com/BomberosBogota/status/1225540638877396992
9.	LA REALIDAD DEL TUBO DE BOMBEROS
https://twitter.com/BomberosBogota/status/1228725407005974528
10.	POLICIAS Y BOMBEROS TRABAJAN JUNTOS POR LA CIUDAD
https://twitter.com/BomberosBogota/status/1232432584233144321
11.	AMOR DE BOMBEROS POR LOS CANINOS
https://twitter.com/BomberosBogota/status/1234810755926544384
12.	CÓMO PREVENIMOS ENFERMEDADES RESPIRATORIAS
https://twitter.com/BomberosBogota/status/1238585630860419080</t>
  </si>
  <si>
    <t xml:space="preserve">Se identificó la necesidad de transferencia de conocimiento en materia de la contingencia del COVID- 19: 
- Incidentes con riesgo biológico
-Enfrentando la seguridad ante el COVID-19 en incidentes de tránsito
-Medidas de prevención del COVID-19 en las estaciones de Bomberos
- COVID -19 en animales  
 </t>
  </si>
  <si>
    <t xml:space="preserve">El canal de cooperación es por medio de videoconferencias, los enlaces son los siguientes: 
- FUCS 
- ALAREV
- U. JAVERIANA 
- U. EL BOSQUE 
- U. UNIAGRARIA
- CBRN  
</t>
  </si>
  <si>
    <t xml:space="preserve">Se realizaron las reuniones a través de google Meet para coordinar la transferencia de conocimiento  </t>
  </si>
  <si>
    <t>Se llevo a cabo una presentación con el informe de todas las videoconferencias realizadas por el grupo de cooperación, con el impacto que tuvieron cada una de estas</t>
  </si>
  <si>
    <t xml:space="preserve">Se identifico la necesidad de tranferencia de conocimiento en el intercambio de experiencias sobre los facotres operativos en 
términos del uso de drones para el apoyo en la atención a la ocurrencia en incendios forestales </t>
  </si>
  <si>
    <t xml:space="preserve">El canal de cooperación es por medio de videoconferencia, el enlace fue SIATA </t>
  </si>
  <si>
    <t xml:space="preserve">Se llevo a cabo una presentación con el informe de esta y de todas las videoconferencias realizadas por el grupo de cooperación </t>
  </si>
  <si>
    <t>Se han llevado a cabo las reuiones con la entidades que participaran en el segundo conversatorio hablemos de abejas a nivel distrital (Apis green, Secretaría Distrital de Desarrollo económico, ICA ,  IDPYBA), que se llevará a cabo el próximo 19 de Mayo</t>
  </si>
  <si>
    <t>Se identifico el tema para el conversatorio del segundo semestre, el cual es conservación del patrimonio en caso de emergencia</t>
  </si>
  <si>
    <t xml:space="preserve">Se recopiló y actualizó la información del relacionamiento de los grupos de interes de la UAECOB </t>
  </si>
  <si>
    <t xml:space="preserve">Se actualizó la estrategia de cooperación de la UAECOB , se encuentra en espera de supervisión y aprobación </t>
  </si>
  <si>
    <t xml:space="preserve">Se identificaron y gestionaron dos  transferencias de conocimiento:
1. Contingencia del COVID- 19: 
- Incidentes con riesgo biológico
-Enfrentando la seguridad ante el COVID-19 en incidentes de tránsito
-Medidas de prevención del COVID-19 en las estaciones de Bomberos
- COVID -19 en animales  
 2. Factores operativos en 
términos del uso de drones para el apoyo en la atención a la ocurrencia en incendios forestales 
 </t>
  </si>
  <si>
    <t xml:space="preserve">Se han llevado a cabo las reuiones con la entidades que participaran en el segundo conversatorio hablemos de abejas a nivel distrital (Apis green, Secretaría Distrital de Desarrollo económico, ICA ,  IDPYBA), que se llevará a cabo el próximo 19 de Mayo
Se han llevado a cabo las reuiones con la entidades que participaran en el segundo conversatorio hablemos de abejas a nivel distrital (Apis green, Secretaría Distrital de Desarrollo económico, ICA ,  IDPYBA), que se llevará a cabo el próximo 19 de Mayo
</t>
  </si>
  <si>
    <t>Esta actividad tendrá avance  en el segundo trimestre de la presente vigencia.</t>
  </si>
  <si>
    <t>No aplica para el primer trimestre</t>
  </si>
  <si>
    <t>Esta actividad se realizara en el segundo trimestre de la presente vigencia.</t>
  </si>
  <si>
    <t>Durante el presente periodo se realizo avance de las actividades de avance en las compañías No.1 y 2  con las estaciones  B1; B14 y B7, cada una con avance de identificación de zonas de trabajo y revisión fisica y funcional de los hidrantes así: B1=9; b14=19 y B7=9.</t>
  </si>
  <si>
    <t>https://drive.google.com/open?id=1dqwl6Rn_0h_Htfz0SrLHs4xaHMcUY0RV</t>
  </si>
  <si>
    <t>Se realizo la definición de necesidades y elaboración de fichas técnicas para el proceso de equipos, herramientas y accesorios (EHA´S),a cargo de la Subdirección Operativa.</t>
  </si>
  <si>
    <t>Fichas técnicas:
https://drive.google.com/open?id=1m-vvsbOkzadHLxYO9Rf8mJpVE8Ifh4rk</t>
  </si>
  <si>
    <t>Estructuración de un Sistema de Información Geográfica</t>
  </si>
  <si>
    <t>cartografia</t>
  </si>
  <si>
    <t>Estructuración de un Sistema de Información Geográfica que sirva como insumo para análisis del riesgo de las emergencias que atiende la entidad</t>
  </si>
  <si>
    <t>Subdirección de Gestion del Riesgo</t>
  </si>
  <si>
    <t>La Accion auno no esta programada para dar inicio</t>
  </si>
  <si>
    <t xml:space="preserve">Caracterización de escenarios de riesgo </t>
  </si>
  <si>
    <t>Documento Escenarios de riesgo</t>
  </si>
  <si>
    <t>Elaboración de documentos de escenarios de riesgo de incendios estructurales y remosión en masa.</t>
  </si>
  <si>
    <t xml:space="preserve">Instalación de sala de monitoreo </t>
  </si>
  <si>
    <t>sala de monitoreo</t>
  </si>
  <si>
    <t>Instalación y puesta en marcha de sala de monitoreo</t>
  </si>
  <si>
    <t>Se realizo el esquema borrador del procdimiento de la sala de monitoreo para su revision y aprobacion.</t>
  </si>
  <si>
    <t>Socialización  a los oficiales y suboficiales de las diecisiete (17) estaciones y Central de comuniaciones de la UAECOBB en los temas correspondientes a los procedimientos:
1. Determinación de Origen y causa de los incendios.
2. Expedición de constancias de servicios de emergencia.</t>
  </si>
  <si>
    <t>Socializaciones</t>
  </si>
  <si>
    <t>Desarrollo de socializaciones para las 17 estaciones en los 3 turnos y central de comunicaciones de la UAECOBB</t>
  </si>
  <si>
    <t>Identificar y desarrollar  requerimientos de necesidades para el levantamiento de todo lo necesario para nuevo sistema de infomacion misional (Submodulo de revisones Tecnicas procesos presenciales y virtuales).</t>
  </si>
  <si>
    <t>Estudios Previos</t>
  </si>
  <si>
    <t>Realizar un (1) Proceso de levantamiento de necesidades y requerimientos para el levantamiento de estudios previos.</t>
  </si>
  <si>
    <t>Formulación y/o Actualización de la Guía Técnica de CONDICIONES Y REQUISITOS PARA ARTEFACTOS PIROTÉCNICOS, FUEGOS ARTIFICIALES, PÓLVORA Y GLOBOS</t>
  </si>
  <si>
    <t>Porcentual</t>
  </si>
  <si>
    <t>Formulación y/o Actualización del 100% de la Guía Técnica de CONDICIONES Y REQUISITOS PARA ARTEFACTOS PIROTÉCNICOS, FUEGOS ARTIFICIALES, PÓLVORA Y GLOBOS</t>
  </si>
  <si>
    <t>Diseñar la Capacitacion de Reentrenamiento Virtual Brigadas Contra Incendio Clase I.</t>
  </si>
  <si>
    <t>Elaboración del documento "Reentrenamiento Virtual Brigadas Contra Incendio Clase I."</t>
  </si>
  <si>
    <t>Mesas de trabajo para la articulacion del modelo Educativo del Proceso de Capacitacion Acorde con lo establecido por la Academis Res. 09-70807-11 de 2019.</t>
  </si>
  <si>
    <t>Actas de Reunion</t>
  </si>
  <si>
    <t>Se realizarán 3 mesas de trabajo con las areas competentes para articular los requerimientos del model educativo establecidos en la academia</t>
  </si>
  <si>
    <t>Proyecto de virtualización de Capacitación Comunitaria</t>
  </si>
  <si>
    <t>Elaboracion del documento "Proyecto de virtualización de Capacitación Comunitaria"</t>
  </si>
  <si>
    <t>Desarrollo del material audiovisual para curso virtual Nicolás Quevedo Rizo y/o Forestales.}</t>
  </si>
  <si>
    <t>2 Presentaciones y 5 videos</t>
  </si>
  <si>
    <t>unidad</t>
  </si>
  <si>
    <t>Elaborar material pedagogico para la virtualizacion del curso.</t>
  </si>
  <si>
    <t xml:space="preserve">Elaboracion de insumos para página y aplicación interactiva del Club Bomberitos. </t>
  </si>
  <si>
    <t xml:space="preserve"> 6 guiones y  6 actividades interactivas</t>
  </si>
  <si>
    <t>Elaboracion 6 guiones y diseño de 6 actividades interactivas</t>
  </si>
  <si>
    <t xml:space="preserve">Sistematizar los tramites del club bomberitos en la pagina de la UAECOB. </t>
  </si>
  <si>
    <t xml:space="preserve"> formularios</t>
  </si>
  <si>
    <t xml:space="preserve">Diseño de 5 formularios para los tramites del club bomberitos en la pagina de la UAECOB.  </t>
  </si>
  <si>
    <t xml:space="preserve">Actualizar el material POP perteneciente al Club Bomberitos.  </t>
  </si>
  <si>
    <t>1 cartilla, 2 carné y 1 diploma</t>
  </si>
  <si>
    <t>Diseño de cartilla, diplomas y carnés del club bomberitos.</t>
  </si>
  <si>
    <t>Diseño de escenarios casa club bomberitos tipo containers</t>
  </si>
  <si>
    <t>plano</t>
  </si>
  <si>
    <t>Diseño de la casa del club bomberitos</t>
  </si>
  <si>
    <t xml:space="preserve">Formulación de Estrategia para adaptar los contenidos de las actividades de prevencion dirigido a personas con Discapacidad. </t>
  </si>
  <si>
    <t>documento</t>
  </si>
  <si>
    <t>Documento de la estrategia para la adaptacion de contenidos.</t>
  </si>
  <si>
    <t>Formulación e implementación de una campaña de sensibilización enmarcada en la mitigación y adaptación al cambio climático  en los hogares bogotanos</t>
  </si>
  <si>
    <t>Actividades de Sensibilización</t>
  </si>
  <si>
    <t>Desarrollo de actividades de sensibilización en mitigación y adaptación al cambio climático</t>
  </si>
  <si>
    <t>Formular acciones de adaptación al Cambio Climático en el marco de la misionalidad de la entidad y encaminadas al cumplimiento de la EGCC.</t>
  </si>
  <si>
    <t>Elaboración de documento de planificación de implementación de la Estrategia (2020-2024)</t>
  </si>
  <si>
    <t>Jefe Oficina Asesora Jurídica - Magda Carolina Rodriguez Gonzalez</t>
  </si>
  <si>
    <t>Se realizo la primera actividad formatos actualizados sólo contratación directa de prestación de servicios y de apoyo a la gestión estudios previos, minuta y hoja de ruta version 12 -19/02/2020</t>
  </si>
  <si>
    <t>Se realizó la segunda actividad, publicando en la ruta de la calidad  febrero: actualizacion de lista de chequeo contratacion directa sin oferta  y marzo:actualizacion de lista de chequeo contratacion directa sin oferta de acuerdo a nuevos requerimientos del  DAFP.</t>
  </si>
  <si>
    <t>Se realizo la primera actividad de socializacion de procedimientos de contratacion directa prestacion de servicios profesionales y/o de apoyo  a la gestion con abogado de cada  Subdireccion correspondiente.</t>
  </si>
  <si>
    <t>Se elaboraron tres  (3) actas de mesas de trabajo correspondientes a los meses de Febrero y Marzo de 2020</t>
  </si>
  <si>
    <t>No aplica para primer Trimestre</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</si>
  <si>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</si>
  <si>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Conocimiento del Riesgo</t>
  </si>
  <si>
    <t>Subdirección de Gestión del Riesgo</t>
  </si>
  <si>
    <t>Búsqueda de Información oficial secundaria</t>
  </si>
  <si>
    <t>Localización de eventos atendidos por la entidad en el período comprendido entre los años 2015 y 2019</t>
  </si>
  <si>
    <t xml:space="preserve">Elaboración de mapas para la elaboración de análisis de los escenarios de riesgo </t>
  </si>
  <si>
    <t xml:space="preserve">Realizar análisis de riesgo en la ciudad y por localidad </t>
  </si>
  <si>
    <t>Recolección de información  Vulnerabilidad (bienes sociales, económicos o ambientales expuestos a los eventos)</t>
  </si>
  <si>
    <t>Identificar los factores de riesgo, sus causas, las relaciones entre las causas, el tipo y nivel de consecuencias que pueden generar</t>
  </si>
  <si>
    <t>Determinación de prioridades  de intervención en los procesos de conocimiento, reducción y manejo de desastres</t>
  </si>
  <si>
    <t>Formulación procedimiento sala de monitoreo</t>
  </si>
  <si>
    <t>Se realizo la formulacion de las actividades del procedimiento asi como la determinacion del objetivo, esta pendiente estructurarlo en los formatos para su aprobacion y publicación.</t>
  </si>
  <si>
    <t>Instalación de la sala de monitoreo según recomendaciones técnicas</t>
  </si>
  <si>
    <t>Generación de Informes de temporada lluvias y menos lluvias.</t>
  </si>
  <si>
    <t>Socialización  a los oficiales y suboficiales de las diecisiete (17) estaciones y Central de comuniaciones de la UAECOBB en los temas correspondientes a los procedimientos:
1. Determinación de Origen y causa de los incendios.
2. Expedición de constancias de servicios de emergencia..</t>
  </si>
  <si>
    <t xml:space="preserve">1. Revisión y actualización de los procedimientos:
* PROD-CR-08 Determinación Origen y Causas de los Incendios.
* PROD-TRAN-07 Expedición de Constancias de Servicios de Emergencias.
</t>
  </si>
  <si>
    <t xml:space="preserve">Diseño de material pedagógico para la socialización </t>
  </si>
  <si>
    <t>Definicion del cronograma de la socialización.</t>
  </si>
  <si>
    <t>Desarrollo de la socialización  a los oficiales y suboficiales de las diecisiete (17) estaciones, grupos especializados y Central de comuniaciones de la UAECOBB</t>
  </si>
  <si>
    <t xml:space="preserve">1. Estudio de casos (Mesas de Trabajo) </t>
  </si>
  <si>
    <t>31/09/2020</t>
  </si>
  <si>
    <t xml:space="preserve">2. Flujos y parametrizacion </t>
  </si>
  <si>
    <t>3. Levantamiento de estudios previos (incluido Hadware y Software)</t>
  </si>
  <si>
    <t>1. Revisión de la guía  (45%)</t>
  </si>
  <si>
    <t>2. Actualización de la guía de acuerdo a la normatividad vigente . (45%)</t>
  </si>
  <si>
    <t>3. Publicación de la guía en la ruta de la calidad. (10%)</t>
  </si>
  <si>
    <t>Mesas de trabajo con la Subdireccion de Gestion Humana.</t>
  </si>
  <si>
    <t>Revisión del material d capacitación para brigadas contra incendio</t>
  </si>
  <si>
    <t>Elaboración del documento proyecto de "Virtualización de capacitación a brigadas empresariales"</t>
  </si>
  <si>
    <t xml:space="preserve">Presentación del proyecto al Subdirector de Gestión del riesgo </t>
  </si>
  <si>
    <t>Desarrollo del material audiovisual para curso virtual Nicolás Quevedo Rizo y/o Forestales.</t>
  </si>
  <si>
    <t>Mesas de trabajo con la oficina asesora de planeacion y prensa</t>
  </si>
  <si>
    <t>Diseño de Presentaciones del curso.</t>
  </si>
  <si>
    <t>Elaboración de videos del curso.</t>
  </si>
  <si>
    <t>Elaboracion de insumos (guiones) para el diseño de la pagina interactiva.</t>
  </si>
  <si>
    <t>Entrega de los insumos (guiones) a la oficina asesora de planeacion</t>
  </si>
  <si>
    <t>Mesas de trabajo del equipo del club bomberitos.</t>
  </si>
  <si>
    <t>Formulacion del contenido de los formularios</t>
  </si>
  <si>
    <t>Entrerga de los contenidos del formularios a la Oficina asesora de planeación.</t>
  </si>
  <si>
    <t>Diseño y elaboracion de planos y guiones de la casa del club bomberitos</t>
  </si>
  <si>
    <t xml:space="preserve">identificacion de necesidades </t>
  </si>
  <si>
    <t xml:space="preserve">Revisión del material POP </t>
  </si>
  <si>
    <t>Diseño y Actualizacion del material POP, con prensa.</t>
  </si>
  <si>
    <t>Entrega de material POP, a prensa para su aprobación.</t>
  </si>
  <si>
    <t>Cronograma de activiades</t>
  </si>
  <si>
    <t>Entrega y socializacion  del documento</t>
  </si>
  <si>
    <t xml:space="preserve">Elaboración de material  divulgativo para campaña del día mundial de la conservación del suelo (Juliio 7) </t>
  </si>
  <si>
    <t xml:space="preserve">Elaboración de material  divulgativo para campaña del día mundial de la Protección de la Capa de Ozono (Septiembre 16) </t>
  </si>
  <si>
    <t>Desarrollo de mesas de trabajo</t>
  </si>
  <si>
    <t>Alcance de plan de trabajo de actividades en el marco de la EGCC</t>
  </si>
  <si>
    <t>31/11/2020</t>
  </si>
  <si>
    <t>Durante el primer trimestre no se dio avance a esta actividad.  Se realizará durante el siguiente periodo.</t>
  </si>
  <si>
    <t>No aplica</t>
  </si>
  <si>
    <t>No aplica para este periodo</t>
  </si>
  <si>
    <t>Durante el primer trimestre de  2020, se realizo avance de identificación de zonas de trabajo en todas las 17 estaciones de las 5 Compañias de la UAECOB, mediante la identificación de mapas por jurisdicciones.
Evidencia: mapas</t>
  </si>
  <si>
    <t>Durante el primer trimestre de  2020, se ha realizado avance en las compañías No.1 y 2  con las estaciones  B1; B14 y B7, cada una con avance de identificación de zonas de trabajo y revisión fisica y funcional de los hidrantes así: B1=9; b14=19 y B7=9.
Evidencia: Informe de revisión hidrantes  primer trimestre.</t>
  </si>
  <si>
    <t>Se realizo la definición de necesidades y elaboración de fichas técnicas para el proceso de equipos, herramientas y accesorios (EHA´S),a cargo de la Subdirección Operativa.
Evidencia: Fichas técnicas.
https://drive.google.com/open?id=1m-vvsbOkzadHLxYO9Rf8mJpVE8Ifh4rk</t>
  </si>
  <si>
    <t xml:space="preserve">Se cuenta con un convenio interadministrativo con la Secretaria Distrital de Seguridad, la cual ocupa el 58% de la capacidad del datacenter y solo con el convenio esta formalizado el comodato por el 32% de ocupación que equivale a 10 racks, en la actualidad la SSCJ ocupa 18 Racks y la UAECOB no recibe ningún beneficio. Es decir, los gastos de mantenimiento son asumidos por la UAECOB </t>
  </si>
  <si>
    <t>Documento Prediagnostico Datacenter.
https://drive.google.com/drive/u/1/folders/1kwa370YqMfRsrl3xSkuiMDTX4ZmY6FSO</t>
  </si>
  <si>
    <t>en este periodo se realizó la implementación de contenidos en  los cursos de SGR ( Concepto Técnico y Brigadas Contra lIncendios Clase I )  curso prueba y pruebas unitarias; del curso Basico Sistema Comando de Incidentes de la subdirección de Humana se realizaron mesas de trabajo debido a que el curso que entregaron y que se implemento en el LMS muchos contenidos no corresponden a los objetivos y dinamica del curso, en ese sentido, la mayoria de contenidos estan en revisión y / o modificación por parte de academia. 
Los cursos virtuales de Concepto técnico y Brigadas Contra Incendios Clase I, aun se encuentran en la etapa de implementación debido a que faltan aun contenidos por entregar por parte de SGR, sin embargo ya se inicio la etapa de pruebas unitarias, una vez superadas estas etapas se continua con la etapa de documentación y pruebas piloto.</t>
  </si>
  <si>
    <t>De la implementación de los contenidos en los cursos virtuales de SGR   ( Concepto Técnico y Brigadas Contra lIncendios Clase I ) , como evidencias se tienen correos electronicos, grabaciones de reuniones, documentos de las  implementación de los contenidos en los cursos y vídeos de las pruebas unitarias.
https://drive.google.com/drive/u/1/folders/1BsfbKs5G4q9tDuR1P7LPnayQMAF47dxd</t>
  </si>
  <si>
    <t>INFORME MENSUAL DE LAS
OBLIGACIONES RESPECTIVAS AL
PERIODO FEBRERO – MARZO</t>
  </si>
  <si>
    <t>https://drive.google.com/drive/u/1/folders/1QhTLoBMdoJKeXluY7Udsv6zi7Ga53pcL</t>
  </si>
  <si>
    <t>Se dio inicio al levantamiento de información de los archivos físicos de la Oficina Jurrdíca, el cual se suspendió por entrada del confinamiento decretado por el gobierno nacional, las actividades quedaron en un 33%</t>
  </si>
  <si>
    <t>https://drive.google.com/drive/u/1/folders/15W3pXHbsBj-RTi2R42TjK-d_viklVy41</t>
  </si>
  <si>
    <t>El proovedor se encuentra validando su modelo a partir de la información entregada por la entidad, nos encontramos en dicha validación.</t>
  </si>
  <si>
    <t xml:space="preserve">Creación de los siguientes procedimientos:
•  Liquidación demandas
• Creación nueva opción en SIAP, a través de la cual el usuario final ejecute la liquidación de las demandas por funcionario en un rango de fechas:
•  Forma (liqdeman).
• Creación nueva opción en SIAP, a través de la cual el usuario final despliegue en un archivo plano la liquidación de las demandas por funcionario en un rango de fechas:
 • Reporte (liqdeman)
• Creación en SIAP el submenú demandas el cual incluye las dos opciones anteriores.
</t>
  </si>
  <si>
    <t>https://drive.google.com/drive/u/1/folders/19YXTw66P1VRxS-6EX_CJHfGx297n2le6</t>
  </si>
  <si>
    <t xml:space="preserve">Diseño:
Creación de la estructura de las siguientes tablas:
• Tipo turno
•Turno calendario
•Personal turno
• Novedad temporal
• Vista novedad concepto
• Creación de los siguientes procedimientos:
• Cargar extras. Crea las novedades de recargos, extras y compensatorios por funcionario en cada periodo de liquidación, 
•Creación en SIAP el submenú Horas extras el cual incluye las siguientes opciones (formas):
• Tipo turno:  Permite la creación de los diferentes tipos de turno.
• Turno calendario: Permite la asignación del turno a cada día del mes.
• Personal turno: Permite cargar desde un archivo plano los turnos laborados de todo el personal operativo, por funcionario y por día.
• Cargar extras: Permite la ejecución del procedimiento Crea las novedades de recargos, extras y compensatorios.
</t>
  </si>
  <si>
    <t>Se actualizó el sistema SICOVI con los formularios de consultas para los registros de funcionarios y visitantes.
Se hizo la migración del sistema SIREP hacia la aplicación MISCIO.
Se actualizó el sistema Certificaciones por un  nuevo ajuste realizado en el reporte de certificación de ingresos y retenciones y cambio de firma en el comunicado de vacaciones.
Se instalaron en producción las actualizaciones y mejoras  de los sistemas SICOVI,MISCIO con el módulo de SIREP y Certificaciones.
Está en espera un requerimiento por parte del área de nómina para actualizar el sistema de Certificaciones por un cambio realizado en el desprendible de pago.</t>
  </si>
  <si>
    <t>Se anexan los pantallazos de los cambios realizados de los sistemas y los correos relacionados con los requerimientos del sistema de Certificaciones.
https://drive.google.com/drive/u/1/folders/1hP5im9BizvmJHYZbWsXE7UDRlCIc1dIQ</t>
  </si>
  <si>
    <t xml:space="preserve">Este se encuentra desarrollado al 100% pero se esta a la espera de la resolucion .
Esta aplicación se está desarrollando en el sistema misional de servicios MISCIO y los avances que han hecho son los siguiente: Configuración del sistema (menu de navegacion, menu de navegacion por rol, roles, parametricas, preacuerdos, recibo de pagos de servicios,  legalizaciones (recibo de caja) y el módulo miscio-bricim (web) para la  descarga del recibo de pago por parte de las empresas.
</t>
  </si>
  <si>
    <t>https://drive.google.com/drive/u/1/folders/1hP5im9BizvmJHYZbWsXE7UDRlCIc1dIQ</t>
  </si>
  <si>
    <t>Se encuentra el desarrollo en un 75% y se encuentra alojado en la maquina de ambiente de desarrollo</t>
  </si>
  <si>
    <t>Se construyo el espacio de la Ventanilla Unica con los siguientes ttamites y servicios: 
- Tramites y Servicios UAECOB
- SIREP
- Consulta de Requerimientos 
- Tramites de Conceptos 
- Radicación Correspoendencia 
- te escucha</t>
  </si>
  <si>
    <t>http://www.bomberosbogota.gov.co/content/ventanilla-unica</t>
  </si>
  <si>
    <t xml:space="preserve">Se realizo la promgracion en css y html del sitio ( colores y  estructura) </t>
  </si>
  <si>
    <t>http://172.16.92.27intranet</t>
  </si>
  <si>
    <t>Se realizo el sotenimiento a los logros de Transparecnia, Participación, Colaboración, tramites y servicios, PQRSD y se realizo una mueva matriz de seguimieto para Gobierno Digital 2020</t>
  </si>
  <si>
    <t>https://drive.google.com/drive/u/1/folders/1Mz5IWsP5XbNX4l_Y-xegr1a3QVqrATn2</t>
  </si>
  <si>
    <t xml:space="preserve">se propone que se suscriba un convenio marco entre las dos entidades, que para el servicio de datacenter la SSCJ asuma los servicios de mantenimiento de UPS, Aire Acondicionado, Control de Acceso, Detección y Extinción de Incendio y CCTV del Data Center, al igual que el servicio de Energía del edificio comando.
Por otro lado, la UAECOB amparado en ese convenio marco puede solicitar la actualización del sistema de nomina SIAP el cual se encuentra en una versión cliente servidor y sin soporte desde hace 4 años de la plataforma que lo soporta.
</t>
  </si>
  <si>
    <t>Los cursos virtuales de SGR se encuentran finalizando la etapa de implementación en plataforma Docebo, ya se iniciaron las pruebas unitarias,una vez finalizadas estas etapas se procede a realizar la documentación y finalmente las pruebas piloto</t>
  </si>
  <si>
    <t xml:space="preserve">• Se deben cargar en SIAP las asignaciones básicas por cargo desde la vigencia 2007 hasta la vigencia 2019.
• Se deben cargar en SIAP los turnos festivos mensuales por funcionario desde la vigencia 2007 hasta la vigencia 2019.
• Se deben cargar en SIAP los turnos hábiles mensuales por funcionario desde la vigencia 2007 hasta la vigencia 2019.
• Se deben definir los diferentes turnos, de acuerdo con el horario y el tipo de día (hábil, festivo, sábado).
• Se debe asignar el turno a cada día del mes, según el tipo de día y el rango de horas, para determinar los conceptos (horas extras o recargos) que le correspondan a cada día. Esto para todos los meses de las vigencias 2007 a 2019.
• Se deben asignar los turnos diarios de cada mes a cada funcionario, según los turnos laborados. Esto para todos los meses de las vigencias 2007 a 2019.
• Se debe crear un procedimiento, a través del cual se realice el cálculo por funcionario, de los valores por tipo de concepto y mes y que realice la diferencia entre lo calculado y lo pagado en cada mes. Esto para todos los meses de las vigencias 2007 a 2019.
Este procedimiento debe generar la liquidación por funcionario y por mes.
</t>
  </si>
  <si>
    <t xml:space="preserve">• Se definirnen los diferentes turnos, de acuerdo con el horario y el tipo de día (hábil, festivo, sábado).
• Se asignan el turno a cada día del mes, según el tipo de día y el rango de horas, para determinar los conceptos (recargos, extras o compensatorios) que le correspondan a cada día. 
• Se asignan los turnos diarios a cada funcionario, según los turnos laborados. Esto para todos los días del periodo de liquidación.
• Se crea un procedimiento, a través del cual se generen las novedades de recargos, extras y compensatorios mensuales por funcionario y por concepto.
</t>
  </si>
  <si>
    <t xml:space="preserve">Se realizaron las reuniones respecto a los requerimientos del sistema Certificaciones.
Los cambios realizados en SICOVI, no fueron por requerimientos de los usuarios, si no porque era necesario las implementaciones de consultas en los registros de funcionarios y visitantes para un mejor desempeño del usuario final.
la migración realizada de SIREP  hacia la aplicación MISCIO, se hizo con el objetivo de disminuir el número de aplicaciones instalas en el servidor de producción y para seguir desarrollando los nuevos módulos de administración de servicos que presta la entidad y que son requeridos por las subdirecciones.
</t>
  </si>
  <si>
    <t>No se ha podido hacer avance en esta actividad debido a que esta, depende de la resolución que explica las formulaciones de los diferentes cobros de los servicios que presta la entidad. Estamos en la espera de la solicitud que debe realizar la persona responsable de este tema y del tiempo en que se demoren en atenderla.</t>
  </si>
  <si>
    <t>Esta aplicación se está desarrollando en el sistema misional de servicios MISCIO y los avances que han hecho son los siguiente: Configuración del sistema (menu de navegacion, menu de navegacion por rol, roles, parametricas, preacuerdos, recibo de pagos de servicios,  legalizaciones (recibo de caja) y el módulo miscio-bricim (web) para la  descarga del recibo de pago por parte de las empresas.</t>
  </si>
  <si>
    <t>Se realizo la publicacion de la Ventanilla unica en el sitio web de la Entidad</t>
  </si>
  <si>
    <t xml:space="preserve">Se realizo los cambios en programa css y html ( colocres y diseño )  se esta ajustando el contido de la Revisata Bomberos hoy y Seguridad y salud en el Trabajo </t>
  </si>
  <si>
    <t>Se realizo el cuarto informe de seguimiento a la inversión incluyendo vigencia y reservas.
Adicionalmente, se diseño el tablero de control de reservas y pasivos de la UAECOB</t>
  </si>
  <si>
    <t>Cuarto informes de seguimiento
Tablero de control.</t>
  </si>
  <si>
    <t>Se publico en la pagina web los informes del cuarto trimestre 2019</t>
  </si>
  <si>
    <t>Con el fin de formular los compromisos de la UAECOB en el Plan de Desarrollo 2020-2024, se realizaron mesas de trabajo con Direccion y cada una des las Subdirecciones. Definiendo metas, presupuesto y lineas base.
Asi mismo, se participo en las mesas de trabajo programadas por la Secretaria de Planeación Distrital y Secretaria de Seguridad.
Se realizo la entrega de las metas Plan de Desarrollo que hacen parte del documento PDD.
Finalmente, se adelanto el proceso de formulación de los proyectos de inversión que permiten materializar las metas producto (PDD).</t>
  </si>
  <si>
    <t>Actas de reunión.
Documentos de formulación
Correos eletronicos.</t>
  </si>
  <si>
    <t>Se inicio con la elaboración de un diagnostico del Plan Estrategico vigente.
Se desarrollaron mesas de trabajo
Propuesta inicial para proceder al diseño de la metodologia.</t>
  </si>
  <si>
    <t>Se realizo el informe presupuestal corte 31 de Diciembre de 2019. El cual fue socializado por parte de la Jefe de la OAP.</t>
  </si>
  <si>
    <t>Se generaron los informes de seguimiento al Plan de Acción, Plan de Participación y Tablero de Indicadores a corte 31 diciembre 2019</t>
  </si>
  <si>
    <t xml:space="preserve">Con el fin de formular las metas PDD, se realizaron mesas de trabajo con las Subdirecciones con el fin de identificar las neesidades de la Entidad en el marco del programa de Gobierno. Teniendo como resultado la primera versión de documento el cual fue presentado a la Secretaria de Seguridad como cabeza de sector y a su vez a la Secretaria de Planeación Distrital. </t>
  </si>
  <si>
    <t>De acuerdo a las mesas adelantadas con Secretaria de Seguridad, Planeación y Hacienda Dsitrtial se han realizado ajustes a las metas y presupuesto demandado. Por lo anterior, se desarrollaron mesas de trabajo y socialización a nivel Directivo con el fin de oficializar la propuesta.</t>
  </si>
  <si>
    <t>De acuerdo a las necesidades de la entidad se concluyo que los proyectos de inversión deben ser actualizados. Con la metodologia definida por MGA y SDP, se inicia el proceso de actualización del 1133, 908, 1135.</t>
  </si>
  <si>
    <t xml:space="preserve">Se realizo el seguimiento  a la ley de trabnsparebncia y acceso a la ionofmracion pubica y se actualizo la informacion de acuerdo a las necesidades del los procesos </t>
  </si>
  <si>
    <t xml:space="preserve">Esta informacion se diligencia con el contenido del PAAC de Gestion Humana </t>
  </si>
  <si>
    <t>Actas de reunión.
Correos eletronicos.</t>
  </si>
  <si>
    <t>Se realizo la publicación en la web de la primera versión. Asi mismo, se socializo con la nueva administración de la entidad con el fin de revisar la pertinencia de las acciones proyectadas. En lagunos casos se realizo actualización. 
Finalmente, la socializacion se realizara en el mes de junio debeido a que el seguimiento se hace en mayo sin embargo el infomracion de Control inerno ya se encyentra publiaco en la pagina web para conocimiento d ela ciudadnia, funcionarios y contratistas</t>
  </si>
  <si>
    <t>Se realizo el seguimiento  a la ley de trabnsparebncia y acceso a la ionofmracion pubica y se actualizo la informacion de acuerdo a las necesidades del los procesos.
Se realizo la publicación en la web de la primera versión. Asi mismo, se socializo con la nueva administración de la entidad con el fin de revisar la pertinencia de las acciones proyectadas. En lagunos casos se realizo actualización. 
Finalmente, la socializacion se realizara en el mes de junio debeido a que el seguimiento se hace en mayo sin embargo el infomracion de Control inerno ya se encyentra publiaco en la pagina web para conocimiento d ela ciudadnia, funcionarios y contratistas</t>
  </si>
</sst>
</file>

<file path=xl/styles.xml><?xml version="1.0" encoding="utf-8"?>
<styleSheet xmlns="http://schemas.openxmlformats.org/spreadsheetml/2006/main">
  <numFmts count="4">
    <numFmt numFmtId="164" formatCode="_-* #,##0.00\ _€_-;\-* #,##0.00\ _€_-;_-* &quot;-&quot;??\ _€_-;_-@_-"/>
    <numFmt numFmtId="165" formatCode="0.0%"/>
    <numFmt numFmtId="166" formatCode="_-* #,##0\ _€_-;\-* #,##0\ _€_-;_-* &quot;-&quot;??\ _€_-;_-@_-"/>
    <numFmt numFmtId="167" formatCode="&quot;$&quot;#,##0"/>
  </numFmts>
  <fonts count="57">
    <font>
      <sz val="11"/>
      <color theme="1"/>
      <name val="Calibri"/>
      <family val="2"/>
      <scheme val="minor"/>
    </font>
    <font>
      <sz val="11"/>
      <color theme="1"/>
      <name val="Calibri"/>
      <family val="2"/>
      <scheme val="minor"/>
    </font>
    <font>
      <sz val="12"/>
      <color theme="1"/>
      <name val="Calibri"/>
      <family val="2"/>
      <scheme val="minor"/>
    </font>
    <font>
      <b/>
      <sz val="14"/>
      <name val="Calibri"/>
      <family val="2"/>
      <scheme val="minor"/>
    </font>
    <font>
      <b/>
      <sz val="12"/>
      <color theme="0"/>
      <name val="Calibri"/>
      <family val="2"/>
      <scheme val="minor"/>
    </font>
    <font>
      <b/>
      <sz val="14"/>
      <color theme="0"/>
      <name val="Calibri"/>
      <family val="2"/>
      <scheme val="minor"/>
    </font>
    <font>
      <sz val="12"/>
      <color theme="1"/>
      <name val="Calibri"/>
      <family val="2"/>
    </font>
    <font>
      <sz val="24"/>
      <color theme="0"/>
      <name val="Calibri"/>
      <family val="2"/>
      <scheme val="minor"/>
    </font>
    <font>
      <sz val="11"/>
      <color theme="1"/>
      <name val="Calibri"/>
      <family val="2"/>
    </font>
    <font>
      <sz val="10"/>
      <color theme="1"/>
      <name val="Calibri"/>
      <family val="2"/>
    </font>
    <font>
      <sz val="12"/>
      <name val="Calibri"/>
      <family val="2"/>
      <scheme val="minor"/>
    </font>
    <font>
      <sz val="12"/>
      <name val="Calibri"/>
      <family val="2"/>
    </font>
    <font>
      <sz val="11"/>
      <name val="Calibri"/>
      <family val="2"/>
    </font>
    <font>
      <sz val="11"/>
      <name val="Calibri"/>
      <family val="2"/>
      <scheme val="minor"/>
    </font>
    <font>
      <sz val="12"/>
      <color rgb="FF000000"/>
      <name val="Calibri"/>
      <family val="2"/>
      <scheme val="minor"/>
    </font>
    <font>
      <sz val="12"/>
      <color rgb="FF222222"/>
      <name val="Calibri"/>
      <family val="2"/>
      <scheme val="minor"/>
    </font>
    <font>
      <sz val="11"/>
      <color rgb="FF222222"/>
      <name val="Calibri"/>
      <family val="2"/>
      <scheme val="minor"/>
    </font>
    <font>
      <sz val="10"/>
      <name val="Arial"/>
      <family val="2"/>
    </font>
    <font>
      <sz val="11"/>
      <color rgb="FF000000"/>
      <name val="Calibri"/>
      <family val="2"/>
    </font>
    <font>
      <sz val="9"/>
      <color indexed="81"/>
      <name val="Tahoma"/>
      <family val="2"/>
    </font>
    <font>
      <b/>
      <sz val="9"/>
      <color indexed="81"/>
      <name val="Tahoma"/>
      <family val="2"/>
    </font>
    <font>
      <sz val="11"/>
      <color rgb="FFC00000"/>
      <name val="Calibri"/>
      <family val="2"/>
      <scheme val="minor"/>
    </font>
    <font>
      <b/>
      <sz val="11"/>
      <color theme="1"/>
      <name val="Calibri"/>
      <family val="2"/>
      <scheme val="minor"/>
    </font>
    <font>
      <sz val="14"/>
      <name val="Calibri"/>
      <family val="2"/>
      <scheme val="minor"/>
    </font>
    <font>
      <sz val="14"/>
      <color theme="1"/>
      <name val="Calibri"/>
      <family val="2"/>
      <scheme val="minor"/>
    </font>
    <font>
      <b/>
      <i/>
      <sz val="10"/>
      <name val="Calibri"/>
      <family val="2"/>
      <scheme val="minor"/>
    </font>
    <font>
      <b/>
      <i/>
      <sz val="11"/>
      <color theme="0"/>
      <name val="Calibri"/>
      <family val="2"/>
      <scheme val="minor"/>
    </font>
    <font>
      <b/>
      <sz val="24"/>
      <color theme="0"/>
      <name val="Calibri"/>
      <family val="2"/>
      <scheme val="minor"/>
    </font>
    <font>
      <b/>
      <sz val="12"/>
      <color theme="1"/>
      <name val="Calibri"/>
      <family val="2"/>
      <scheme val="minor"/>
    </font>
    <font>
      <sz val="11"/>
      <color theme="1"/>
      <name val="Broadway"/>
      <family val="5"/>
    </font>
    <font>
      <sz val="13"/>
      <name val="Calibri"/>
      <family val="2"/>
    </font>
    <font>
      <sz val="11"/>
      <color rgb="FF000000"/>
      <name val="Calibri"/>
      <family val="2"/>
      <scheme val="minor"/>
    </font>
    <font>
      <sz val="13"/>
      <name val="Calibri"/>
      <family val="2"/>
      <scheme val="minor"/>
    </font>
    <font>
      <sz val="8"/>
      <color rgb="FF000000"/>
      <name val="Segoe UI"/>
      <family val="2"/>
    </font>
    <font>
      <b/>
      <sz val="11"/>
      <name val="Calibri"/>
      <family val="2"/>
      <scheme val="minor"/>
    </font>
    <font>
      <u/>
      <sz val="11"/>
      <color theme="10"/>
      <name val="Calibri"/>
      <family val="2"/>
      <scheme val="minor"/>
    </font>
    <font>
      <sz val="10"/>
      <color theme="1"/>
      <name val="Calibri"/>
      <family val="2"/>
      <scheme val="minor"/>
    </font>
    <font>
      <sz val="12"/>
      <color theme="0"/>
      <name val="Calibri"/>
      <family val="2"/>
    </font>
    <font>
      <b/>
      <sz val="20"/>
      <color theme="1"/>
      <name val="Arial"/>
      <family val="2"/>
    </font>
    <font>
      <b/>
      <sz val="11"/>
      <color theme="0"/>
      <name val="Arial"/>
      <family val="2"/>
    </font>
    <font>
      <b/>
      <sz val="25"/>
      <color theme="0"/>
      <name val="Calibri"/>
      <family val="2"/>
      <scheme val="minor"/>
    </font>
    <font>
      <b/>
      <sz val="24"/>
      <color theme="0"/>
      <name val="Arial"/>
      <family val="2"/>
    </font>
    <font>
      <sz val="10"/>
      <name val="Calibri"/>
      <family val="2"/>
    </font>
    <font>
      <b/>
      <sz val="12"/>
      <name val="Calibri"/>
      <family val="2"/>
    </font>
    <font>
      <sz val="13"/>
      <color theme="1"/>
      <name val="Calibri"/>
      <family val="2"/>
    </font>
    <font>
      <sz val="13"/>
      <color theme="1"/>
      <name val="Calibri"/>
      <family val="2"/>
      <scheme val="minor"/>
    </font>
    <font>
      <b/>
      <sz val="12"/>
      <name val="Calibri"/>
      <family val="2"/>
      <scheme val="minor"/>
    </font>
    <font>
      <b/>
      <u/>
      <sz val="12"/>
      <name val="Calibri"/>
      <family val="2"/>
      <scheme val="minor"/>
    </font>
    <font>
      <b/>
      <sz val="12"/>
      <color theme="8" tint="-0.499984740745262"/>
      <name val="Calibri"/>
      <family val="2"/>
      <scheme val="minor"/>
    </font>
    <font>
      <b/>
      <u/>
      <sz val="12"/>
      <color theme="8" tint="-0.499984740745262"/>
      <name val="Calibri"/>
      <family val="2"/>
      <scheme val="minor"/>
    </font>
    <font>
      <sz val="12"/>
      <color theme="2" tint="-0.499984740745262"/>
      <name val="Calibri"/>
      <family val="2"/>
      <scheme val="minor"/>
    </font>
    <font>
      <sz val="8"/>
      <name val="Calibri"/>
      <family val="2"/>
      <scheme val="minor"/>
    </font>
    <font>
      <b/>
      <u/>
      <sz val="8"/>
      <name val="Calibri"/>
      <family val="2"/>
      <scheme val="minor"/>
    </font>
    <font>
      <sz val="10"/>
      <name val="Calibri"/>
      <family val="2"/>
      <scheme val="minor"/>
    </font>
    <font>
      <b/>
      <sz val="10"/>
      <name val="Arial"/>
      <family val="2"/>
    </font>
    <font>
      <sz val="14"/>
      <color rgb="FF000000"/>
      <name val="Calibri"/>
      <family val="2"/>
      <scheme val="minor"/>
    </font>
    <font>
      <u/>
      <sz val="24"/>
      <color theme="0"/>
      <name val="Calibri"/>
      <family val="2"/>
      <scheme val="minor"/>
    </font>
  </fonts>
  <fills count="30">
    <fill>
      <patternFill patternType="none"/>
    </fill>
    <fill>
      <patternFill patternType="gray125"/>
    </fill>
    <fill>
      <patternFill patternType="solid">
        <fgColor theme="2" tint="-0.249977111117893"/>
        <bgColor indexed="64"/>
      </patternFill>
    </fill>
    <fill>
      <patternFill patternType="solid">
        <fgColor rgb="FFC00000"/>
        <bgColor indexed="64"/>
      </patternFill>
    </fill>
    <fill>
      <patternFill patternType="solid">
        <fgColor theme="3"/>
        <bgColor indexed="64"/>
      </patternFill>
    </fill>
    <fill>
      <patternFill patternType="solid">
        <fgColor theme="9"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6" tint="0.79998168889431442"/>
        <bgColor indexed="65"/>
      </patternFill>
    </fill>
    <fill>
      <patternFill patternType="solid">
        <fgColor theme="8" tint="0.59999389629810485"/>
        <bgColor indexed="65"/>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bgColor indexed="31"/>
      </patternFill>
    </fill>
    <fill>
      <patternFill patternType="solid">
        <fgColor rgb="FFC00000"/>
        <bgColor indexed="31"/>
      </patternFill>
    </fill>
    <fill>
      <patternFill patternType="solid">
        <fgColor theme="0"/>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bgColor indexed="64"/>
      </patternFill>
    </fill>
    <fill>
      <patternFill patternType="solid">
        <fgColor rgb="FF00B0F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rgb="FFFFC000"/>
        <bgColor indexed="64"/>
      </patternFill>
    </fill>
    <fill>
      <patternFill patternType="solid">
        <fgColor rgb="FFEBF1DE"/>
        <bgColor rgb="FF000000"/>
      </patternFill>
    </fill>
  </fills>
  <borders count="5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auto="1"/>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rgb="FF3F3F3F"/>
      </left>
      <right style="thin">
        <color rgb="FF3F3F3F"/>
      </right>
      <top style="thin">
        <color rgb="FF3F3F3F"/>
      </top>
      <bottom/>
      <diagonal/>
    </border>
    <border>
      <left style="thin">
        <color indexed="58"/>
      </left>
      <right style="thin">
        <color indexed="58"/>
      </right>
      <top style="thin">
        <color indexed="58"/>
      </top>
      <bottom/>
      <diagonal/>
    </border>
    <border>
      <left style="thin">
        <color indexed="58"/>
      </left>
      <right/>
      <top style="thin">
        <color indexed="58"/>
      </top>
      <bottom/>
      <diagonal/>
    </border>
    <border>
      <left style="thin">
        <color indexed="64"/>
      </left>
      <right style="thin">
        <color indexed="64"/>
      </right>
      <top style="medium">
        <color theme="8" tint="-0.249977111117893"/>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8" tint="-0.249977111117893"/>
      </left>
      <right style="thin">
        <color theme="8" tint="-0.249977111117893"/>
      </right>
      <top style="thin">
        <color theme="8" tint="-0.249977111117893"/>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style="medium">
        <color theme="0"/>
      </left>
      <right style="medium">
        <color theme="0"/>
      </right>
      <top style="medium">
        <color theme="0"/>
      </top>
      <bottom style="medium">
        <color theme="0"/>
      </bottom>
      <diagonal/>
    </border>
    <border>
      <left style="thick">
        <color theme="3"/>
      </left>
      <right style="thick">
        <color theme="3"/>
      </right>
      <top style="thick">
        <color theme="3"/>
      </top>
      <bottom style="thick">
        <color theme="3"/>
      </bottom>
      <diagonal/>
    </border>
    <border>
      <left style="thick">
        <color theme="3"/>
      </left>
      <right style="thick">
        <color theme="6" tint="-0.499984740745262"/>
      </right>
      <top style="thick">
        <color theme="6" tint="-0.499984740745262"/>
      </top>
      <bottom style="thick">
        <color theme="6" tint="-0.499984740745262"/>
      </bottom>
      <diagonal/>
    </border>
    <border>
      <left/>
      <right style="thin">
        <color indexed="64"/>
      </right>
      <top/>
      <bottom/>
      <diagonal/>
    </border>
    <border>
      <left/>
      <right style="thin">
        <color indexed="64"/>
      </right>
      <top style="thin">
        <color indexed="64"/>
      </top>
      <bottom style="thin">
        <color theme="6" tint="0.79998168889431442"/>
      </bottom>
      <diagonal/>
    </border>
    <border>
      <left/>
      <right style="thin">
        <color indexed="64"/>
      </right>
      <top style="thin">
        <color theme="6" tint="0.79998168889431442"/>
      </top>
      <bottom style="thin">
        <color theme="6" tint="0.79998168889431442"/>
      </bottom>
      <diagonal/>
    </border>
    <border>
      <left/>
      <right style="thin">
        <color indexed="64"/>
      </right>
      <top style="thin">
        <color theme="6" tint="0.79998168889431442"/>
      </top>
      <bottom style="thin">
        <color indexed="64"/>
      </bottom>
      <diagonal/>
    </border>
    <border>
      <left style="thin">
        <color indexed="64"/>
      </left>
      <right/>
      <top style="thin">
        <color theme="1"/>
      </top>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auto="1"/>
      </left>
      <right style="thin">
        <color auto="1"/>
      </right>
      <top style="thin">
        <color auto="1"/>
      </top>
      <bottom/>
      <diagonal/>
    </border>
  </borders>
  <cellStyleXfs count="11">
    <xf numFmtId="0" fontId="0" fillId="0" borderId="0"/>
    <xf numFmtId="9" fontId="1" fillId="0" borderId="0" applyFont="0" applyFill="0" applyBorder="0" applyAlignment="0" applyProtection="0"/>
    <xf numFmtId="0" fontId="17" fillId="0" borderId="0"/>
    <xf numFmtId="0" fontId="18" fillId="0" borderId="0"/>
    <xf numFmtId="0" fontId="1" fillId="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35" fillId="0" borderId="0" applyNumberFormat="0" applyFill="0" applyBorder="0" applyAlignment="0" applyProtection="0"/>
    <xf numFmtId="0" fontId="18" fillId="0" borderId="0"/>
    <xf numFmtId="0" fontId="18" fillId="0" borderId="0"/>
    <xf numFmtId="9" fontId="2" fillId="0" borderId="0" applyFont="0" applyFill="0" applyBorder="0" applyAlignment="0" applyProtection="0"/>
  </cellStyleXfs>
  <cellXfs count="611">
    <xf numFmtId="0" fontId="0" fillId="0" borderId="0" xfId="0"/>
    <xf numFmtId="0" fontId="2" fillId="0" borderId="0" xfId="0" applyFont="1"/>
    <xf numFmtId="14" fontId="0" fillId="0" borderId="6" xfId="0" applyNumberFormat="1" applyFont="1" applyFill="1" applyBorder="1" applyAlignment="1">
      <alignment horizontal="center" vertical="center" wrapText="1"/>
    </xf>
    <xf numFmtId="14" fontId="2" fillId="0" borderId="6" xfId="0" applyNumberFormat="1" applyFont="1" applyFill="1" applyBorder="1" applyAlignment="1">
      <alignment horizontal="left" vertical="center" wrapText="1"/>
    </xf>
    <xf numFmtId="14" fontId="12" fillId="0" borderId="6" xfId="0" applyNumberFormat="1" applyFont="1" applyFill="1" applyBorder="1" applyAlignment="1">
      <alignment horizontal="center" vertical="center" wrapText="1"/>
    </xf>
    <xf numFmtId="0" fontId="6" fillId="0" borderId="6" xfId="0" applyFont="1" applyFill="1" applyBorder="1" applyAlignment="1">
      <alignment vertical="center" wrapText="1"/>
    </xf>
    <xf numFmtId="0" fontId="9" fillId="0" borderId="6" xfId="0" applyFont="1" applyFill="1" applyBorder="1" applyAlignment="1">
      <alignment horizontal="center" vertical="center" wrapText="1"/>
    </xf>
    <xf numFmtId="0" fontId="0" fillId="0" borderId="6" xfId="0" applyFill="1" applyBorder="1" applyAlignment="1">
      <alignment vertical="center" wrapText="1"/>
    </xf>
    <xf numFmtId="9" fontId="2" fillId="0" borderId="0" xfId="0" applyNumberFormat="1" applyFont="1" applyFill="1" applyBorder="1" applyAlignment="1">
      <alignment horizontal="center" vertical="center" wrapText="1"/>
    </xf>
    <xf numFmtId="9" fontId="0" fillId="0" borderId="6" xfId="0" applyNumberFormat="1" applyBorder="1" applyAlignment="1">
      <alignment horizontal="center" vertical="center"/>
    </xf>
    <xf numFmtId="0" fontId="0" fillId="0" borderId="6" xfId="0" applyBorder="1" applyAlignment="1">
      <alignment horizontal="center" vertical="center"/>
    </xf>
    <xf numFmtId="0" fontId="0" fillId="0" borderId="0" xfId="0" applyAlignment="1">
      <alignment vertical="center" wrapText="1"/>
    </xf>
    <xf numFmtId="0" fontId="0" fillId="0" borderId="6" xfId="0" applyFill="1" applyBorder="1" applyAlignment="1">
      <alignment horizontal="center" vertical="center" wrapText="1"/>
    </xf>
    <xf numFmtId="0" fontId="0" fillId="0" borderId="0" xfId="0" applyAlignment="1">
      <alignment wrapText="1"/>
    </xf>
    <xf numFmtId="0" fontId="13" fillId="0" borderId="6" xfId="0" applyFont="1" applyFill="1" applyBorder="1" applyAlignment="1">
      <alignment horizontal="center" vertical="center" wrapText="1"/>
    </xf>
    <xf numFmtId="0" fontId="0" fillId="0" borderId="0" xfId="0" pivotButton="1"/>
    <xf numFmtId="0" fontId="0" fillId="0" borderId="0" xfId="0" applyAlignment="1">
      <alignment horizontal="left"/>
    </xf>
    <xf numFmtId="9" fontId="0" fillId="0" borderId="0" xfId="0" applyNumberFormat="1"/>
    <xf numFmtId="165" fontId="0" fillId="0" borderId="0" xfId="0" applyNumberFormat="1"/>
    <xf numFmtId="0" fontId="0" fillId="0" borderId="0" xfId="0" applyAlignment="1">
      <alignment vertical="center"/>
    </xf>
    <xf numFmtId="0" fontId="22" fillId="0" borderId="0" xfId="0" applyFont="1"/>
    <xf numFmtId="0" fontId="0" fillId="0" borderId="21" xfId="0" applyBorder="1"/>
    <xf numFmtId="0" fontId="22" fillId="0" borderId="7" xfId="0" applyFont="1" applyBorder="1"/>
    <xf numFmtId="0" fontId="0" fillId="0" borderId="27" xfId="0" applyBorder="1"/>
    <xf numFmtId="0" fontId="0" fillId="0" borderId="6" xfId="0" applyBorder="1" applyAlignment="1">
      <alignment horizontal="center"/>
    </xf>
    <xf numFmtId="0" fontId="0" fillId="0" borderId="5" xfId="0" applyBorder="1" applyAlignment="1">
      <alignment horizontal="center"/>
    </xf>
    <xf numFmtId="0" fontId="0" fillId="0" borderId="6" xfId="0" applyBorder="1"/>
    <xf numFmtId="0" fontId="0" fillId="0" borderId="6" xfId="0" pivotButton="1" applyBorder="1" applyAlignment="1">
      <alignment horizontal="center" vertical="center"/>
    </xf>
    <xf numFmtId="0" fontId="0" fillId="0" borderId="6" xfId="0" pivotButton="1" applyBorder="1" applyAlignment="1">
      <alignment horizontal="center"/>
    </xf>
    <xf numFmtId="0" fontId="0" fillId="0" borderId="6" xfId="0" applyBorder="1" applyAlignment="1">
      <alignment horizontal="left"/>
    </xf>
    <xf numFmtId="0" fontId="0" fillId="0" borderId="6" xfId="0" applyNumberFormat="1" applyBorder="1" applyAlignment="1">
      <alignment horizontal="center"/>
    </xf>
    <xf numFmtId="0" fontId="0" fillId="0" borderId="23" xfId="0" pivotButton="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9" fontId="0" fillId="0" borderId="2" xfId="0" applyNumberFormat="1" applyBorder="1" applyAlignment="1">
      <alignment horizontal="center" vertical="center"/>
    </xf>
    <xf numFmtId="9" fontId="0" fillId="0" borderId="5" xfId="0" applyNumberFormat="1" applyBorder="1" applyAlignment="1">
      <alignment horizontal="center" vertical="center"/>
    </xf>
    <xf numFmtId="0" fontId="0" fillId="0" borderId="28" xfId="0" applyBorder="1" applyAlignment="1">
      <alignment horizontal="center" vertical="center" wrapText="1"/>
    </xf>
    <xf numFmtId="0" fontId="13" fillId="0" borderId="28" xfId="0" applyFont="1" applyBorder="1" applyAlignment="1">
      <alignment horizontal="left" vertical="center" wrapText="1"/>
    </xf>
    <xf numFmtId="0" fontId="22" fillId="0" borderId="29" xfId="0" pivotButton="1" applyFont="1" applyBorder="1" applyAlignment="1">
      <alignment horizontal="center" vertical="center" wrapText="1"/>
    </xf>
    <xf numFmtId="0" fontId="22" fillId="0" borderId="28" xfId="0" pivotButton="1" applyFont="1" applyBorder="1" applyAlignment="1">
      <alignment horizontal="center" vertical="center" wrapText="1"/>
    </xf>
    <xf numFmtId="0" fontId="0" fillId="0" borderId="6" xfId="0" applyFont="1" applyBorder="1" applyAlignment="1">
      <alignment horizontal="left" vertical="center" wrapText="1"/>
    </xf>
    <xf numFmtId="9" fontId="0" fillId="0" borderId="6" xfId="0" applyNumberFormat="1" applyFont="1" applyBorder="1" applyAlignment="1">
      <alignment horizontal="center" vertical="center"/>
    </xf>
    <xf numFmtId="9" fontId="0" fillId="0" borderId="6" xfId="0" applyNumberFormat="1" applyBorder="1" applyAlignment="1">
      <alignment horizontal="center"/>
    </xf>
    <xf numFmtId="0" fontId="0" fillId="0" borderId="6" xfId="0" applyFill="1" applyBorder="1"/>
    <xf numFmtId="0" fontId="0" fillId="6" borderId="0" xfId="0" applyFill="1"/>
    <xf numFmtId="0" fontId="0" fillId="0" borderId="0" xfId="0" applyFill="1"/>
    <xf numFmtId="0" fontId="0" fillId="0" borderId="6" xfId="0" applyFont="1" applyFill="1" applyBorder="1" applyAlignment="1">
      <alignment horizontal="left" vertical="center" wrapText="1"/>
    </xf>
    <xf numFmtId="0" fontId="0" fillId="0" borderId="6" xfId="0" applyNumberFormat="1" applyBorder="1"/>
    <xf numFmtId="9" fontId="0" fillId="0" borderId="6" xfId="1" applyFont="1" applyBorder="1"/>
    <xf numFmtId="9" fontId="0" fillId="0" borderId="0" xfId="1" applyFont="1" applyAlignment="1">
      <alignment horizontal="left"/>
    </xf>
    <xf numFmtId="0" fontId="22" fillId="7" borderId="3" xfId="0" applyFont="1" applyFill="1" applyBorder="1" applyAlignment="1">
      <alignment horizontal="center" vertical="center" wrapText="1"/>
    </xf>
    <xf numFmtId="0" fontId="22" fillId="20" borderId="3" xfId="0" applyFont="1" applyFill="1" applyBorder="1" applyAlignment="1">
      <alignment horizontal="center" vertical="center" wrapText="1"/>
    </xf>
    <xf numFmtId="0" fontId="29" fillId="22" borderId="31" xfId="0" applyFont="1" applyFill="1" applyBorder="1" applyAlignment="1">
      <alignment vertical="center" wrapText="1"/>
    </xf>
    <xf numFmtId="0" fontId="29" fillId="24" borderId="30" xfId="0" applyFont="1" applyFill="1" applyBorder="1" applyAlignment="1">
      <alignment vertical="center" wrapText="1"/>
    </xf>
    <xf numFmtId="9" fontId="0" fillId="0" borderId="6" xfId="0" applyNumberFormat="1" applyBorder="1"/>
    <xf numFmtId="0" fontId="0" fillId="0" borderId="6" xfId="0" applyBorder="1" applyAlignment="1">
      <alignment wrapText="1"/>
    </xf>
    <xf numFmtId="9" fontId="0" fillId="0" borderId="6" xfId="0" applyNumberFormat="1" applyFont="1" applyBorder="1" applyAlignment="1">
      <alignment horizontal="center"/>
    </xf>
    <xf numFmtId="9" fontId="0" fillId="0" borderId="33" xfId="0" applyNumberFormat="1" applyFont="1" applyBorder="1" applyAlignment="1">
      <alignment horizontal="center" vertical="center"/>
    </xf>
    <xf numFmtId="9" fontId="0" fillId="0" borderId="34" xfId="0" applyNumberFormat="1" applyFont="1" applyBorder="1" applyAlignment="1">
      <alignment horizontal="center" vertical="center"/>
    </xf>
    <xf numFmtId="9" fontId="0" fillId="0" borderId="35" xfId="0" applyNumberFormat="1" applyFont="1" applyBorder="1" applyAlignment="1">
      <alignment horizontal="center" vertical="center"/>
    </xf>
    <xf numFmtId="0" fontId="0" fillId="0" borderId="0" xfId="0" applyBorder="1"/>
    <xf numFmtId="9" fontId="0" fillId="0" borderId="0" xfId="0" applyNumberFormat="1" applyFont="1" applyBorder="1" applyAlignment="1">
      <alignment horizontal="center" vertical="center"/>
    </xf>
    <xf numFmtId="0" fontId="0" fillId="0" borderId="0" xfId="0" applyFont="1"/>
    <xf numFmtId="9" fontId="0" fillId="0" borderId="6" xfId="0" applyNumberFormat="1" applyFill="1" applyBorder="1" applyAlignment="1">
      <alignment horizontal="center" vertical="center"/>
    </xf>
    <xf numFmtId="9" fontId="6" fillId="0" borderId="6" xfId="1" applyFont="1" applyFill="1" applyBorder="1" applyAlignment="1">
      <alignment vertical="center" wrapText="1"/>
    </xf>
    <xf numFmtId="9" fontId="0" fillId="0" borderId="6" xfId="0" applyNumberFormat="1" applyFont="1" applyFill="1" applyBorder="1" applyAlignment="1">
      <alignment horizontal="left" vertical="top" wrapText="1"/>
    </xf>
    <xf numFmtId="0" fontId="13" fillId="0" borderId="6" xfId="0" applyFont="1" applyFill="1" applyBorder="1" applyAlignment="1">
      <alignment horizontal="left" vertical="top" wrapText="1"/>
    </xf>
    <xf numFmtId="0" fontId="0" fillId="0" borderId="0" xfId="0" applyAlignment="1">
      <alignment horizontal="center"/>
    </xf>
    <xf numFmtId="0" fontId="27" fillId="5" borderId="6" xfId="0" applyFont="1" applyFill="1" applyBorder="1" applyAlignment="1">
      <alignment horizontal="center" vertical="center"/>
    </xf>
    <xf numFmtId="0" fontId="0" fillId="0" borderId="0" xfId="0"/>
    <xf numFmtId="9" fontId="2" fillId="0" borderId="6" xfId="1"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0" fillId="0" borderId="6" xfId="0" applyFont="1" applyFill="1" applyBorder="1" applyAlignment="1">
      <alignment horizontal="left" vertical="top" wrapText="1"/>
    </xf>
    <xf numFmtId="0" fontId="3" fillId="25" borderId="6" xfId="0" applyFont="1" applyFill="1" applyBorder="1" applyAlignment="1">
      <alignment horizontal="center" vertical="center" wrapText="1"/>
    </xf>
    <xf numFmtId="0" fontId="5" fillId="21" borderId="6" xfId="0" applyFont="1" applyFill="1" applyBorder="1" applyAlignment="1">
      <alignment horizontal="center" vertical="center" wrapText="1"/>
    </xf>
    <xf numFmtId="9" fontId="2" fillId="20" borderId="6" xfId="1" applyFont="1" applyFill="1" applyBorder="1" applyAlignment="1">
      <alignment horizontal="center" vertical="center" wrapText="1"/>
    </xf>
    <xf numFmtId="0" fontId="2" fillId="20" borderId="6"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9" fontId="0" fillId="0" borderId="23" xfId="0" applyNumberFormat="1" applyBorder="1" applyAlignment="1">
      <alignment horizontal="center" vertical="center"/>
    </xf>
    <xf numFmtId="9" fontId="0" fillId="0" borderId="8" xfId="0" applyNumberFormat="1" applyBorder="1" applyAlignment="1">
      <alignment horizontal="center" vertical="center"/>
    </xf>
    <xf numFmtId="9" fontId="0" fillId="0" borderId="22" xfId="0" applyNumberFormat="1" applyBorder="1" applyAlignment="1">
      <alignment horizontal="center" vertical="center"/>
    </xf>
    <xf numFmtId="9" fontId="0" fillId="0" borderId="32" xfId="0" applyNumberFormat="1" applyBorder="1" applyAlignment="1">
      <alignment horizontal="center" vertical="center"/>
    </xf>
    <xf numFmtId="9" fontId="0" fillId="0" borderId="24" xfId="0" applyNumberFormat="1" applyBorder="1" applyAlignment="1">
      <alignment horizontal="center" vertical="center"/>
    </xf>
    <xf numFmtId="9" fontId="0" fillId="0" borderId="9" xfId="0" applyNumberFormat="1" applyBorder="1" applyAlignment="1">
      <alignment horizontal="center" vertical="center"/>
    </xf>
    <xf numFmtId="0" fontId="0" fillId="0" borderId="28" xfId="0" applyBorder="1" applyAlignment="1">
      <alignment horizontal="left" vertical="center" wrapText="1"/>
    </xf>
    <xf numFmtId="9" fontId="2" fillId="0" borderId="6" xfId="1" applyFont="1" applyFill="1" applyBorder="1" applyAlignment="1">
      <alignment horizontal="center" vertical="center" wrapText="1"/>
    </xf>
    <xf numFmtId="9" fontId="0" fillId="0" borderId="0" xfId="0" applyNumberFormat="1" applyBorder="1" applyAlignment="1">
      <alignment horizontal="center" vertical="center"/>
    </xf>
    <xf numFmtId="0" fontId="0" fillId="0" borderId="8" xfId="0" applyBorder="1" applyAlignment="1">
      <alignment horizontal="center" vertical="center" wrapText="1"/>
    </xf>
    <xf numFmtId="9" fontId="0" fillId="0" borderId="28" xfId="0" applyNumberFormat="1" applyBorder="1" applyAlignment="1">
      <alignment horizontal="center" vertical="center" wrapText="1"/>
    </xf>
    <xf numFmtId="0" fontId="0" fillId="20" borderId="6" xfId="0" applyFont="1" applyFill="1" applyBorder="1" applyAlignment="1">
      <alignment horizontal="left" vertical="top" wrapText="1"/>
    </xf>
    <xf numFmtId="0" fontId="0" fillId="20" borderId="21" xfId="0" applyFont="1" applyFill="1" applyBorder="1" applyAlignment="1">
      <alignment horizontal="left" vertical="top" wrapText="1"/>
    </xf>
    <xf numFmtId="1" fontId="24" fillId="20" borderId="6" xfId="0" applyNumberFormat="1" applyFont="1" applyFill="1" applyBorder="1" applyAlignment="1">
      <alignment horizontal="center" vertical="center" wrapText="1"/>
    </xf>
    <xf numFmtId="9" fontId="0" fillId="20" borderId="25" xfId="0" applyNumberFormat="1" applyFont="1" applyFill="1" applyBorder="1" applyAlignment="1">
      <alignment horizontal="left" vertical="top" wrapText="1"/>
    </xf>
    <xf numFmtId="0" fontId="35" fillId="20" borderId="6" xfId="7" applyFill="1" applyBorder="1" applyAlignment="1">
      <alignment horizontal="center" vertical="center" wrapText="1"/>
    </xf>
    <xf numFmtId="0" fontId="0" fillId="20" borderId="25" xfId="0" applyFont="1" applyFill="1" applyBorder="1" applyAlignment="1">
      <alignment horizontal="left" vertical="top" wrapText="1"/>
    </xf>
    <xf numFmtId="0" fontId="13" fillId="20" borderId="6" xfId="0" applyFont="1" applyFill="1" applyBorder="1" applyAlignment="1">
      <alignment horizontal="left" vertical="top" wrapText="1"/>
    </xf>
    <xf numFmtId="9" fontId="2" fillId="20" borderId="6" xfId="0" applyNumberFormat="1" applyFont="1" applyFill="1" applyBorder="1" applyAlignment="1">
      <alignment horizontal="center" vertical="center" wrapText="1"/>
    </xf>
    <xf numFmtId="9" fontId="2" fillId="20" borderId="6" xfId="1" applyNumberFormat="1" applyFont="1" applyFill="1" applyBorder="1" applyAlignment="1">
      <alignment horizontal="center" vertical="center" wrapText="1"/>
    </xf>
    <xf numFmtId="0" fontId="0" fillId="20" borderId="6" xfId="0" applyNumberFormat="1" applyFont="1" applyFill="1" applyBorder="1" applyAlignment="1">
      <alignment horizontal="left" vertical="top" wrapText="1"/>
    </xf>
    <xf numFmtId="0" fontId="0" fillId="20" borderId="25" xfId="0" applyNumberFormat="1" applyFont="1" applyFill="1" applyBorder="1" applyAlignment="1">
      <alignment horizontal="left" vertical="top" wrapText="1"/>
    </xf>
    <xf numFmtId="9" fontId="0" fillId="20" borderId="21" xfId="1" applyNumberFormat="1" applyFont="1" applyFill="1" applyBorder="1" applyAlignment="1">
      <alignment horizontal="left" vertical="top" wrapText="1"/>
    </xf>
    <xf numFmtId="9" fontId="0" fillId="20" borderId="21" xfId="0" applyNumberFormat="1" applyFont="1" applyFill="1" applyBorder="1" applyAlignment="1">
      <alignment horizontal="left" vertical="top" wrapText="1"/>
    </xf>
    <xf numFmtId="1" fontId="6" fillId="20" borderId="6" xfId="1" applyNumberFormat="1" applyFont="1" applyFill="1" applyBorder="1" applyAlignment="1">
      <alignment horizontal="center" vertical="center" wrapText="1"/>
    </xf>
    <xf numFmtId="9" fontId="6" fillId="20" borderId="6" xfId="1" applyNumberFormat="1" applyFont="1" applyFill="1" applyBorder="1" applyAlignment="1">
      <alignment horizontal="center" vertical="center" wrapText="1"/>
    </xf>
    <xf numFmtId="9" fontId="0" fillId="20" borderId="25" xfId="1" applyNumberFormat="1" applyFont="1" applyFill="1" applyBorder="1" applyAlignment="1">
      <alignment horizontal="left" vertical="top" wrapText="1"/>
    </xf>
    <xf numFmtId="9" fontId="0" fillId="20" borderId="6" xfId="1" applyNumberFormat="1" applyFont="1" applyFill="1" applyBorder="1" applyAlignment="1">
      <alignment horizontal="left" vertical="top" wrapText="1"/>
    </xf>
    <xf numFmtId="1" fontId="23" fillId="20" borderId="6" xfId="0" applyNumberFormat="1" applyFont="1" applyFill="1" applyBorder="1" applyAlignment="1">
      <alignment horizontal="center" vertical="center" wrapText="1"/>
    </xf>
    <xf numFmtId="1" fontId="10" fillId="20" borderId="6" xfId="0" applyNumberFormat="1" applyFont="1" applyFill="1" applyBorder="1" applyAlignment="1">
      <alignment horizontal="center" vertical="center" wrapText="1"/>
    </xf>
    <xf numFmtId="0" fontId="23" fillId="20" borderId="6" xfId="0" applyNumberFormat="1" applyFont="1" applyFill="1" applyBorder="1" applyAlignment="1">
      <alignment horizontal="center" vertical="center" wrapText="1"/>
    </xf>
    <xf numFmtId="9" fontId="13" fillId="20" borderId="6" xfId="0" applyNumberFormat="1" applyFont="1" applyFill="1" applyBorder="1" applyAlignment="1">
      <alignment horizontal="left" vertical="top" wrapText="1"/>
    </xf>
    <xf numFmtId="9" fontId="13" fillId="20" borderId="21" xfId="0" applyNumberFormat="1" applyFont="1" applyFill="1" applyBorder="1" applyAlignment="1">
      <alignment horizontal="left" vertical="top" wrapText="1"/>
    </xf>
    <xf numFmtId="9" fontId="13" fillId="20" borderId="25" xfId="0" applyNumberFormat="1" applyFont="1" applyFill="1" applyBorder="1" applyAlignment="1">
      <alignment horizontal="left" vertical="top" wrapText="1"/>
    </xf>
    <xf numFmtId="9" fontId="13" fillId="20" borderId="25" xfId="0" applyNumberFormat="1" applyFont="1" applyFill="1" applyBorder="1" applyAlignment="1">
      <alignment horizontal="center" vertical="center" wrapText="1"/>
    </xf>
    <xf numFmtId="9" fontId="34" fillId="20" borderId="21" xfId="0" applyNumberFormat="1" applyFont="1" applyFill="1" applyBorder="1" applyAlignment="1">
      <alignment horizontal="left" vertical="top" wrapText="1"/>
    </xf>
    <xf numFmtId="9" fontId="0" fillId="20" borderId="6" xfId="0" applyNumberFormat="1" applyFont="1" applyFill="1" applyBorder="1" applyAlignment="1">
      <alignment horizontal="left" vertical="top" wrapText="1"/>
    </xf>
    <xf numFmtId="0" fontId="0" fillId="0" borderId="28" xfId="0" pivotButton="1" applyBorder="1" applyAlignment="1">
      <alignment horizontal="left" vertical="center" wrapText="1"/>
    </xf>
    <xf numFmtId="0" fontId="0" fillId="0" borderId="28" xfId="0" applyNumberFormat="1" applyBorder="1" applyAlignment="1">
      <alignment horizontal="center" vertical="center" wrapText="1"/>
    </xf>
    <xf numFmtId="0" fontId="0" fillId="0" borderId="0" xfId="0" applyBorder="1" applyAlignment="1">
      <alignment horizontal="center" vertical="center"/>
    </xf>
    <xf numFmtId="9" fontId="0" fillId="0" borderId="0" xfId="0" applyNumberFormat="1" applyBorder="1"/>
    <xf numFmtId="0" fontId="0" fillId="0" borderId="37" xfId="0" applyNumberFormat="1" applyBorder="1" applyAlignment="1">
      <alignment horizontal="center"/>
    </xf>
    <xf numFmtId="0" fontId="0" fillId="0" borderId="8" xfId="0" applyNumberFormat="1" applyBorder="1" applyAlignment="1">
      <alignment horizontal="center"/>
    </xf>
    <xf numFmtId="0" fontId="0" fillId="0" borderId="0" xfId="0" applyNumberFormat="1" applyBorder="1" applyAlignment="1">
      <alignment horizontal="center"/>
    </xf>
    <xf numFmtId="0" fontId="0" fillId="0" borderId="0" xfId="0" applyBorder="1" applyAlignment="1">
      <alignment horizontal="left"/>
    </xf>
    <xf numFmtId="9" fontId="0" fillId="0" borderId="0" xfId="0" applyNumberFormat="1" applyBorder="1" applyAlignment="1">
      <alignment horizontal="center"/>
    </xf>
    <xf numFmtId="9" fontId="8" fillId="0" borderId="6" xfId="1" applyFont="1" applyFill="1" applyBorder="1" applyAlignment="1">
      <alignment horizontal="center" vertical="center" wrapText="1"/>
    </xf>
    <xf numFmtId="14" fontId="8" fillId="0" borderId="6" xfId="0" applyNumberFormat="1" applyFont="1" applyFill="1" applyBorder="1" applyAlignment="1">
      <alignment horizontal="center" vertical="center" wrapText="1"/>
    </xf>
    <xf numFmtId="14" fontId="8" fillId="0" borderId="6" xfId="0" applyNumberFormat="1" applyFont="1" applyFill="1" applyBorder="1" applyAlignment="1">
      <alignment horizontal="center" vertical="center"/>
    </xf>
    <xf numFmtId="9" fontId="0" fillId="0" borderId="6" xfId="0" applyNumberFormat="1" applyFont="1" applyFill="1" applyBorder="1" applyAlignment="1">
      <alignment horizontal="center" vertical="center" wrapText="1"/>
    </xf>
    <xf numFmtId="0" fontId="7" fillId="5" borderId="6" xfId="0" applyFont="1" applyFill="1" applyBorder="1" applyAlignment="1">
      <alignment horizontal="center" vertical="center" wrapText="1"/>
    </xf>
    <xf numFmtId="0" fontId="0" fillId="0" borderId="6" xfId="0" applyFont="1" applyFill="1" applyBorder="1" applyAlignment="1">
      <alignment vertical="top" wrapText="1"/>
    </xf>
    <xf numFmtId="0" fontId="0" fillId="0" borderId="6" xfId="0" applyFont="1" applyFill="1" applyBorder="1" applyAlignment="1">
      <alignment horizontal="center" vertical="center" wrapText="1"/>
    </xf>
    <xf numFmtId="9" fontId="0" fillId="20" borderId="2" xfId="1" applyNumberFormat="1" applyFont="1" applyFill="1" applyBorder="1" applyAlignment="1">
      <alignment horizontal="left" vertical="top" wrapText="1"/>
    </xf>
    <xf numFmtId="9" fontId="0" fillId="20" borderId="2" xfId="0" applyNumberFormat="1" applyFont="1" applyFill="1" applyBorder="1" applyAlignment="1">
      <alignment horizontal="left" vertical="top" wrapText="1"/>
    </xf>
    <xf numFmtId="9" fontId="13" fillId="20" borderId="6" xfId="0" applyNumberFormat="1" applyFont="1" applyFill="1" applyBorder="1" applyAlignment="1">
      <alignment horizontal="left" vertical="center" wrapText="1"/>
    </xf>
    <xf numFmtId="0" fontId="3" fillId="2" borderId="6" xfId="0" applyFont="1" applyFill="1" applyBorder="1" applyAlignment="1">
      <alignment horizontal="center" vertical="center" wrapText="1"/>
    </xf>
    <xf numFmtId="0" fontId="31" fillId="0" borderId="6" xfId="0" applyFont="1" applyFill="1" applyBorder="1" applyAlignment="1">
      <alignment horizontal="left" vertical="top" wrapText="1"/>
    </xf>
    <xf numFmtId="9" fontId="0" fillId="0" borderId="6" xfId="0" applyNumberFormat="1" applyFill="1" applyBorder="1" applyAlignment="1">
      <alignment horizontal="center" vertical="center" wrapText="1"/>
    </xf>
    <xf numFmtId="0" fontId="31" fillId="0" borderId="6" xfId="0" applyFont="1" applyFill="1" applyBorder="1" applyAlignment="1">
      <alignment vertical="center" wrapText="1"/>
    </xf>
    <xf numFmtId="0" fontId="0" fillId="0" borderId="6" xfId="0" applyFont="1" applyFill="1" applyBorder="1" applyAlignment="1">
      <alignment horizontal="left" vertical="top"/>
    </xf>
    <xf numFmtId="0" fontId="0" fillId="0" borderId="6" xfId="0" applyBorder="1" applyAlignment="1">
      <alignment horizontal="center" vertical="center" wrapText="1"/>
    </xf>
    <xf numFmtId="0" fontId="16" fillId="0" borderId="6" xfId="0" applyFont="1" applyFill="1" applyBorder="1" applyAlignment="1">
      <alignment vertical="center" wrapText="1"/>
    </xf>
    <xf numFmtId="9" fontId="6" fillId="0" borderId="6" xfId="1" applyNumberFormat="1" applyFont="1" applyFill="1" applyBorder="1" applyAlignment="1">
      <alignment horizontal="center" vertical="center" wrapText="1"/>
    </xf>
    <xf numFmtId="9" fontId="10" fillId="0" borderId="6" xfId="1"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9" fontId="2" fillId="0" borderId="6" xfId="1" applyNumberFormat="1" applyFont="1" applyFill="1" applyBorder="1" applyAlignment="1">
      <alignment vertical="center" wrapText="1"/>
    </xf>
    <xf numFmtId="0" fontId="2" fillId="0" borderId="6" xfId="0" applyFont="1" applyFill="1" applyBorder="1" applyAlignment="1">
      <alignment vertical="center" wrapText="1"/>
    </xf>
    <xf numFmtId="9" fontId="6" fillId="0" borderId="6" xfId="1" applyNumberFormat="1" applyFont="1" applyFill="1" applyBorder="1" applyAlignment="1">
      <alignment horizontal="left" vertical="center" wrapText="1"/>
    </xf>
    <xf numFmtId="0" fontId="2" fillId="0" borderId="6" xfId="0" quotePrefix="1" applyFont="1" applyFill="1" applyBorder="1" applyAlignment="1">
      <alignment horizontal="center" vertical="center" wrapText="1"/>
    </xf>
    <xf numFmtId="9" fontId="2" fillId="20" borderId="25" xfId="1" applyFont="1" applyFill="1" applyBorder="1" applyAlignment="1">
      <alignment horizontal="center" vertical="center" wrapText="1"/>
    </xf>
    <xf numFmtId="0" fontId="2" fillId="20" borderId="25" xfId="0" applyFont="1" applyFill="1" applyBorder="1" applyAlignment="1">
      <alignment horizontal="center" vertical="center" wrapText="1"/>
    </xf>
    <xf numFmtId="0" fontId="9" fillId="0" borderId="6" xfId="0" applyFont="1" applyFill="1" applyBorder="1" applyAlignment="1">
      <alignment vertical="center" wrapText="1"/>
    </xf>
    <xf numFmtId="9" fontId="9" fillId="0" borderId="6" xfId="1" applyNumberFormat="1" applyFont="1" applyFill="1" applyBorder="1" applyAlignment="1">
      <alignment horizontal="center" vertical="center" wrapText="1"/>
    </xf>
    <xf numFmtId="0" fontId="0" fillId="20" borderId="26" xfId="0" applyFont="1" applyFill="1" applyBorder="1" applyAlignment="1">
      <alignment horizontal="left" vertical="top" wrapText="1"/>
    </xf>
    <xf numFmtId="9" fontId="2" fillId="0" borderId="25" xfId="1"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9" fontId="10" fillId="20" borderId="22" xfId="0" applyNumberFormat="1" applyFont="1" applyFill="1" applyBorder="1" applyAlignment="1">
      <alignment horizontal="center" vertical="center" wrapText="1"/>
    </xf>
    <xf numFmtId="9" fontId="13" fillId="20" borderId="36" xfId="0" applyNumberFormat="1" applyFont="1" applyFill="1" applyBorder="1" applyAlignment="1">
      <alignment horizontal="left" vertical="top" wrapText="1"/>
    </xf>
    <xf numFmtId="9" fontId="2" fillId="20" borderId="25"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0" fillId="0" borderId="2" xfId="0" applyFont="1" applyFill="1" applyBorder="1" applyAlignment="1">
      <alignment horizontal="left" vertical="top" wrapText="1"/>
    </xf>
    <xf numFmtId="9" fontId="0" fillId="0" borderId="2" xfId="0" applyNumberFormat="1" applyFill="1" applyBorder="1" applyAlignment="1">
      <alignment horizontal="center" vertical="center"/>
    </xf>
    <xf numFmtId="0" fontId="0" fillId="0" borderId="0" xfId="0" applyBorder="1" applyAlignment="1">
      <alignment wrapText="1"/>
    </xf>
    <xf numFmtId="0" fontId="0" fillId="0" borderId="0" xfId="0" applyBorder="1" applyAlignment="1">
      <alignment horizontal="center"/>
    </xf>
    <xf numFmtId="0" fontId="0" fillId="0" borderId="0" xfId="0" applyFill="1" applyBorder="1"/>
    <xf numFmtId="9" fontId="0" fillId="0" borderId="2" xfId="0" applyNumberFormat="1" applyFill="1" applyBorder="1" applyAlignment="1">
      <alignment horizontal="center" vertical="center" wrapText="1"/>
    </xf>
    <xf numFmtId="165" fontId="21" fillId="0" borderId="21" xfId="0" applyNumberFormat="1" applyFont="1" applyFill="1" applyBorder="1" applyAlignment="1">
      <alignment horizontal="center" vertical="center"/>
    </xf>
    <xf numFmtId="165" fontId="21" fillId="0" borderId="23"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5" xfId="0" applyFont="1" applyFill="1" applyBorder="1" applyAlignment="1">
      <alignment horizontal="center" vertical="center" wrapText="1"/>
    </xf>
    <xf numFmtId="0" fontId="5" fillId="23" borderId="5"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2" fillId="0" borderId="0"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9" fontId="0" fillId="0" borderId="0" xfId="1" applyFont="1" applyFill="1" applyBorder="1"/>
    <xf numFmtId="10" fontId="0" fillId="0" borderId="0" xfId="1" applyNumberFormat="1" applyFont="1" applyFill="1" applyBorder="1"/>
    <xf numFmtId="10" fontId="0" fillId="0" borderId="0" xfId="0" applyNumberFormat="1" applyFill="1" applyBorder="1"/>
    <xf numFmtId="0" fontId="16" fillId="0" borderId="6" xfId="0"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9" fontId="2" fillId="0" borderId="6" xfId="1" applyNumberFormat="1" applyFont="1" applyFill="1" applyBorder="1" applyAlignment="1">
      <alignment horizontal="center" vertical="center" wrapText="1"/>
    </xf>
    <xf numFmtId="0" fontId="27" fillId="3"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4" borderId="6" xfId="0" applyFont="1" applyFill="1" applyBorder="1" applyAlignment="1">
      <alignment horizontal="center" vertical="center" wrapText="1"/>
    </xf>
    <xf numFmtId="9" fontId="6" fillId="0" borderId="6" xfId="1" applyNumberFormat="1" applyFont="1" applyFill="1" applyBorder="1" applyAlignment="1">
      <alignment horizontal="center" wrapText="1"/>
    </xf>
    <xf numFmtId="0" fontId="39" fillId="0" borderId="0" xfId="0" applyFont="1"/>
    <xf numFmtId="9" fontId="0" fillId="0" borderId="6" xfId="1" applyFont="1" applyFill="1" applyBorder="1" applyAlignment="1">
      <alignment horizontal="center" vertical="center"/>
    </xf>
    <xf numFmtId="9" fontId="6" fillId="0" borderId="6" xfId="1" applyFont="1" applyFill="1" applyBorder="1" applyAlignment="1">
      <alignment horizontal="center" vertical="center" wrapText="1"/>
    </xf>
    <xf numFmtId="9" fontId="2" fillId="0" borderId="6" xfId="1"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3" borderId="6" xfId="0" applyFont="1" applyFill="1" applyBorder="1" applyAlignment="1">
      <alignment vertical="center" wrapText="1"/>
    </xf>
    <xf numFmtId="9" fontId="6" fillId="0" borderId="6" xfId="1" applyFont="1" applyFill="1" applyBorder="1" applyAlignment="1">
      <alignment horizontal="center" vertical="center" wrapText="1"/>
    </xf>
    <xf numFmtId="10" fontId="6" fillId="0" borderId="6" xfId="1" applyNumberFormat="1" applyFont="1" applyFill="1" applyBorder="1" applyAlignment="1">
      <alignment horizontal="center" vertical="center" wrapText="1"/>
    </xf>
    <xf numFmtId="1" fontId="6" fillId="0" borderId="6" xfId="1"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0" fillId="0" borderId="6" xfId="0" applyFont="1" applyFill="1" applyBorder="1" applyAlignment="1">
      <alignment vertical="center" wrapText="1"/>
    </xf>
    <xf numFmtId="9" fontId="2" fillId="0" borderId="6" xfId="1" applyNumberFormat="1" applyFont="1" applyFill="1" applyBorder="1" applyAlignment="1">
      <alignment horizontal="left" vertical="center" wrapText="1"/>
    </xf>
    <xf numFmtId="0" fontId="15" fillId="0" borderId="6" xfId="0" applyFont="1" applyFill="1" applyBorder="1" applyAlignment="1">
      <alignment horizontal="center" vertical="center" wrapText="1"/>
    </xf>
    <xf numFmtId="9" fontId="10" fillId="0" borderId="6" xfId="1" applyNumberFormat="1" applyFont="1" applyFill="1" applyBorder="1" applyAlignment="1">
      <alignment vertical="center" wrapText="1"/>
    </xf>
    <xf numFmtId="0" fontId="6" fillId="0" borderId="6"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horizontal="left" vertical="center" wrapText="1"/>
    </xf>
    <xf numFmtId="9" fontId="6" fillId="0" borderId="6" xfId="1" applyNumberFormat="1" applyFont="1" applyFill="1" applyBorder="1" applyAlignment="1">
      <alignment vertical="center" wrapText="1"/>
    </xf>
    <xf numFmtId="9" fontId="13" fillId="0" borderId="6" xfId="1" applyFont="1" applyFill="1" applyBorder="1" applyAlignment="1">
      <alignment horizontal="center" vertical="center" wrapText="1"/>
    </xf>
    <xf numFmtId="165" fontId="2" fillId="0" borderId="6" xfId="1" applyNumberFormat="1" applyFont="1" applyFill="1" applyBorder="1" applyAlignment="1">
      <alignment horizontal="left" vertical="center" wrapText="1"/>
    </xf>
    <xf numFmtId="1" fontId="10"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top" wrapText="1"/>
    </xf>
    <xf numFmtId="1" fontId="2" fillId="0" borderId="6" xfId="0" applyNumberFormat="1" applyFont="1" applyFill="1" applyBorder="1" applyAlignment="1">
      <alignment horizontal="center" vertical="center" wrapText="1"/>
    </xf>
    <xf numFmtId="9" fontId="11" fillId="0" borderId="6" xfId="1" applyNumberFormat="1" applyFont="1" applyFill="1" applyBorder="1" applyAlignment="1">
      <alignment horizontal="center" vertical="center" wrapText="1"/>
    </xf>
    <xf numFmtId="9" fontId="42" fillId="0" borderId="6" xfId="1" applyNumberFormat="1" applyFont="1" applyFill="1" applyBorder="1" applyAlignment="1">
      <alignment horizontal="center" vertical="center" wrapText="1"/>
    </xf>
    <xf numFmtId="0" fontId="37" fillId="0" borderId="6" xfId="0" applyFont="1" applyFill="1" applyBorder="1" applyAlignment="1">
      <alignment vertical="center" wrapText="1"/>
    </xf>
    <xf numFmtId="9" fontId="44" fillId="0" borderId="6" xfId="1" applyNumberFormat="1" applyFont="1" applyFill="1" applyBorder="1" applyAlignment="1">
      <alignment horizontal="center" vertical="center" wrapText="1"/>
    </xf>
    <xf numFmtId="9" fontId="44" fillId="0" borderId="6" xfId="1" applyFont="1" applyFill="1" applyBorder="1" applyAlignment="1">
      <alignment horizontal="center" vertical="center" wrapText="1"/>
    </xf>
    <xf numFmtId="9" fontId="45" fillId="0" borderId="6" xfId="1" applyFont="1" applyFill="1" applyBorder="1" applyAlignment="1">
      <alignment horizontal="center" vertical="center" wrapText="1"/>
    </xf>
    <xf numFmtId="0" fontId="0" fillId="0" borderId="6" xfId="0" applyFont="1" applyFill="1" applyBorder="1" applyAlignment="1">
      <alignment horizontal="center" vertical="center" wrapText="1"/>
    </xf>
    <xf numFmtId="0" fontId="14" fillId="0" borderId="6" xfId="0" applyFont="1" applyFill="1" applyBorder="1" applyAlignment="1">
      <alignment vertical="center" wrapText="1"/>
    </xf>
    <xf numFmtId="14" fontId="0" fillId="0" borderId="6" xfId="0" applyNumberFormat="1" applyFill="1" applyBorder="1" applyAlignment="1">
      <alignment horizontal="center" vertical="center" wrapText="1"/>
    </xf>
    <xf numFmtId="0" fontId="0" fillId="0" borderId="6" xfId="0" applyFill="1" applyBorder="1" applyAlignment="1">
      <alignment horizontal="center" vertical="top" wrapText="1"/>
    </xf>
    <xf numFmtId="0" fontId="0" fillId="0" borderId="6" xfId="0" applyFill="1" applyBorder="1" applyAlignment="1">
      <alignment horizontal="center" vertical="center"/>
    </xf>
    <xf numFmtId="9" fontId="10" fillId="0" borderId="6" xfId="1" applyFont="1" applyFill="1" applyBorder="1" applyAlignment="1">
      <alignment horizontal="center" vertical="center" wrapText="1"/>
    </xf>
    <xf numFmtId="9" fontId="13"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14" fontId="2" fillId="0" borderId="6" xfId="0" applyNumberFormat="1" applyFont="1" applyFill="1" applyBorder="1" applyAlignment="1">
      <alignment vertical="center" wrapText="1"/>
    </xf>
    <xf numFmtId="9" fontId="0" fillId="0" borderId="6" xfId="1" applyFont="1" applyFill="1" applyBorder="1" applyAlignment="1">
      <alignment horizontal="left" vertical="center" wrapText="1"/>
    </xf>
    <xf numFmtId="0" fontId="13" fillId="0" borderId="6" xfId="0" applyFont="1" applyFill="1" applyBorder="1" applyAlignment="1">
      <alignment horizontal="left" vertical="center" wrapText="1"/>
    </xf>
    <xf numFmtId="9" fontId="18" fillId="0" borderId="6" xfId="3" applyNumberFormat="1" applyFill="1" applyBorder="1" applyAlignment="1">
      <alignment horizontal="left" vertical="center" wrapText="1"/>
    </xf>
    <xf numFmtId="14" fontId="18" fillId="0" borderId="6" xfId="3" applyNumberFormat="1" applyFill="1" applyBorder="1" applyAlignment="1">
      <alignment horizontal="center" vertical="center" wrapText="1"/>
    </xf>
    <xf numFmtId="0" fontId="18" fillId="0" borderId="6" xfId="3" applyFill="1" applyBorder="1" applyAlignment="1">
      <alignment vertical="center" wrapText="1"/>
    </xf>
    <xf numFmtId="0" fontId="9" fillId="0" borderId="6" xfId="0" applyFont="1" applyFill="1" applyBorder="1" applyAlignment="1">
      <alignment horizontal="center" vertical="center" wrapText="1"/>
    </xf>
    <xf numFmtId="9" fontId="0" fillId="0" borderId="6" xfId="0" applyNumberFormat="1" applyFont="1" applyFill="1" applyBorder="1" applyAlignment="1">
      <alignment horizontal="left" vertical="center" wrapText="1"/>
    </xf>
    <xf numFmtId="9" fontId="0" fillId="0" borderId="6" xfId="0" applyNumberFormat="1" applyFill="1" applyBorder="1" applyAlignment="1">
      <alignment horizontal="left" vertical="top" wrapText="1"/>
    </xf>
    <xf numFmtId="9" fontId="0" fillId="0" borderId="6" xfId="0" applyNumberFormat="1" applyFill="1" applyBorder="1" applyAlignment="1">
      <alignment horizontal="left" vertical="center" wrapText="1"/>
    </xf>
    <xf numFmtId="0" fontId="42" fillId="0" borderId="6" xfId="0" applyFont="1" applyFill="1" applyBorder="1" applyAlignment="1">
      <alignment horizontal="center" vertical="center" wrapText="1"/>
    </xf>
    <xf numFmtId="0" fontId="11" fillId="0" borderId="6" xfId="0" applyFont="1" applyFill="1" applyBorder="1" applyAlignment="1">
      <alignment vertical="center" wrapText="1"/>
    </xf>
    <xf numFmtId="14" fontId="12" fillId="0" borderId="6" xfId="0" applyNumberFormat="1" applyFont="1" applyFill="1" applyBorder="1" applyAlignment="1">
      <alignment horizontal="center" vertical="center"/>
    </xf>
    <xf numFmtId="1" fontId="11" fillId="0" borderId="6" xfId="1" applyNumberFormat="1" applyFont="1" applyFill="1" applyBorder="1" applyAlignment="1">
      <alignment horizontal="center" vertical="center" wrapText="1"/>
    </xf>
    <xf numFmtId="9" fontId="11" fillId="0" borderId="6" xfId="1" applyFont="1" applyFill="1" applyBorder="1" applyAlignment="1">
      <alignment horizontal="center" vertical="center" wrapText="1"/>
    </xf>
    <xf numFmtId="9" fontId="30" fillId="0" borderId="6" xfId="1" applyFont="1" applyFill="1" applyBorder="1" applyAlignment="1">
      <alignment horizontal="center" vertical="center"/>
    </xf>
    <xf numFmtId="9" fontId="30" fillId="0" borderId="6" xfId="1" applyFont="1" applyFill="1" applyBorder="1" applyAlignment="1">
      <alignment vertical="center" wrapText="1"/>
    </xf>
    <xf numFmtId="9" fontId="45" fillId="0" borderId="6" xfId="0" applyNumberFormat="1" applyFont="1" applyFill="1" applyBorder="1" applyAlignment="1">
      <alignment horizontal="center" vertical="center" wrapText="1"/>
    </xf>
    <xf numFmtId="14" fontId="30" fillId="0" borderId="6" xfId="0" applyNumberFormat="1" applyFont="1" applyFill="1" applyBorder="1" applyAlignment="1">
      <alignment horizontal="center" vertical="center"/>
    </xf>
    <xf numFmtId="14" fontId="30" fillId="0" borderId="6" xfId="0" applyNumberFormat="1" applyFont="1" applyFill="1" applyBorder="1" applyAlignment="1">
      <alignment horizontal="center" vertical="center" wrapText="1"/>
    </xf>
    <xf numFmtId="0" fontId="45" fillId="0" borderId="6" xfId="0" applyFont="1" applyFill="1" applyBorder="1" applyAlignment="1">
      <alignment horizontal="center" vertical="center" wrapText="1"/>
    </xf>
    <xf numFmtId="0" fontId="44" fillId="0" borderId="6" xfId="0" applyFont="1" applyFill="1" applyBorder="1" applyAlignment="1">
      <alignment vertical="center" wrapText="1"/>
    </xf>
    <xf numFmtId="9" fontId="30" fillId="0" borderId="6" xfId="1" applyFont="1" applyFill="1" applyBorder="1" applyAlignment="1">
      <alignment horizontal="center" vertical="center" wrapText="1"/>
    </xf>
    <xf numFmtId="0" fontId="32" fillId="0" borderId="6" xfId="0" applyFont="1" applyFill="1" applyBorder="1" applyAlignment="1">
      <alignment horizontal="left" vertical="center" wrapText="1"/>
    </xf>
    <xf numFmtId="0" fontId="8" fillId="0" borderId="6" xfId="0" applyFont="1" applyFill="1" applyBorder="1" applyAlignment="1">
      <alignment vertical="top" wrapText="1"/>
    </xf>
    <xf numFmtId="9" fontId="0" fillId="0" borderId="25" xfId="1" applyFont="1" applyFill="1" applyBorder="1" applyAlignment="1">
      <alignment horizontal="center" vertical="center" wrapText="1"/>
    </xf>
    <xf numFmtId="9" fontId="0" fillId="0" borderId="25" xfId="1" applyFont="1" applyFill="1" applyBorder="1" applyAlignment="1">
      <alignment horizontal="center" vertical="center"/>
    </xf>
    <xf numFmtId="9" fontId="8" fillId="0" borderId="25" xfId="1" applyFont="1" applyFill="1" applyBorder="1" applyAlignment="1">
      <alignment horizontal="center" vertical="center" wrapText="1"/>
    </xf>
    <xf numFmtId="9" fontId="0" fillId="0" borderId="25" xfId="0" applyNumberFormat="1" applyFill="1" applyBorder="1" applyAlignment="1">
      <alignment horizontal="center" vertical="center"/>
    </xf>
    <xf numFmtId="9" fontId="24" fillId="0" borderId="25" xfId="0" applyNumberFormat="1" applyFont="1" applyFill="1" applyBorder="1" applyAlignment="1">
      <alignment horizontal="center" vertical="center"/>
    </xf>
    <xf numFmtId="9" fontId="0" fillId="0" borderId="25" xfId="0" applyNumberFormat="1" applyFont="1" applyFill="1" applyBorder="1" applyAlignment="1">
      <alignment horizontal="center" vertical="center" wrapText="1"/>
    </xf>
    <xf numFmtId="0" fontId="0" fillId="0" borderId="25" xfId="0" applyFill="1" applyBorder="1"/>
    <xf numFmtId="9" fontId="0" fillId="0" borderId="9" xfId="0" applyNumberFormat="1" applyFill="1" applyBorder="1" applyAlignment="1">
      <alignment horizontal="center" vertical="center"/>
    </xf>
    <xf numFmtId="9" fontId="0" fillId="0" borderId="8" xfId="1" applyFont="1" applyFill="1" applyBorder="1" applyAlignment="1">
      <alignment horizontal="center" vertical="center"/>
    </xf>
    <xf numFmtId="9" fontId="0" fillId="0" borderId="6" xfId="1" applyFont="1" applyFill="1" applyBorder="1" applyAlignment="1">
      <alignment horizontal="center" vertical="center" wrapText="1"/>
    </xf>
    <xf numFmtId="9" fontId="6" fillId="0" borderId="6" xfId="1" applyNumberFormat="1" applyFont="1" applyFill="1" applyBorder="1" applyAlignment="1">
      <alignment horizontal="center" vertical="center" wrapText="1"/>
    </xf>
    <xf numFmtId="0" fontId="6" fillId="0" borderId="6" xfId="3" applyFont="1" applyFill="1" applyBorder="1" applyAlignment="1">
      <alignment horizontal="center" vertical="center" wrapText="1"/>
    </xf>
    <xf numFmtId="9" fontId="6" fillId="0" borderId="6" xfId="10" applyFont="1" applyFill="1" applyBorder="1" applyAlignment="1">
      <alignment horizontal="center" vertical="center" wrapText="1"/>
    </xf>
    <xf numFmtId="0" fontId="2" fillId="0" borderId="6" xfId="0" applyFont="1" applyFill="1" applyBorder="1" applyAlignment="1">
      <alignment horizontal="left" vertical="center" wrapText="1"/>
    </xf>
    <xf numFmtId="0" fontId="13" fillId="0" borderId="6" xfId="0" applyFont="1" applyFill="1" applyBorder="1" applyAlignment="1">
      <alignment vertical="center" wrapText="1"/>
    </xf>
    <xf numFmtId="0" fontId="30"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8" fillId="0" borderId="0" xfId="0" applyFont="1" applyAlignment="1">
      <alignment vertical="center" wrapText="1"/>
    </xf>
    <xf numFmtId="0" fontId="2" fillId="0" borderId="0" xfId="0" applyFont="1" applyAlignment="1">
      <alignment vertical="center" wrapText="1"/>
    </xf>
    <xf numFmtId="0" fontId="46" fillId="0" borderId="0" xfId="0" applyFont="1" applyAlignment="1">
      <alignment horizontal="center" vertical="center" wrapText="1"/>
    </xf>
    <xf numFmtId="15" fontId="28" fillId="0" borderId="0" xfId="0" applyNumberFormat="1" applyFont="1" applyAlignment="1">
      <alignment vertical="center" wrapText="1"/>
    </xf>
    <xf numFmtId="0" fontId="4" fillId="3" borderId="0" xfId="4" applyFont="1" applyFill="1" applyBorder="1" applyAlignment="1">
      <alignment horizontal="center" vertical="center" wrapText="1"/>
    </xf>
    <xf numFmtId="0" fontId="4" fillId="3" borderId="12" xfId="5" applyFont="1" applyFill="1" applyBorder="1" applyAlignment="1">
      <alignment horizontal="center" vertical="center" wrapText="1"/>
    </xf>
    <xf numFmtId="0" fontId="4" fillId="3" borderId="12" xfId="4" applyFont="1" applyFill="1" applyBorder="1" applyAlignment="1">
      <alignment horizontal="center" vertical="center" wrapText="1"/>
    </xf>
    <xf numFmtId="0" fontId="4" fillId="3" borderId="6" xfId="4" applyFont="1" applyFill="1" applyBorder="1" applyAlignment="1">
      <alignment horizontal="center" vertical="center" wrapText="1"/>
    </xf>
    <xf numFmtId="0" fontId="4" fillId="3" borderId="2" xfId="5" applyFont="1" applyFill="1" applyBorder="1" applyAlignment="1">
      <alignment horizontal="center" vertical="center" wrapText="1"/>
    </xf>
    <xf numFmtId="0" fontId="4" fillId="18" borderId="13" xfId="0" applyFont="1" applyFill="1" applyBorder="1" applyAlignment="1">
      <alignment horizontal="center" vertical="center" wrapText="1"/>
    </xf>
    <xf numFmtId="0" fontId="46" fillId="17" borderId="13" xfId="0" applyFont="1" applyFill="1" applyBorder="1" applyAlignment="1">
      <alignment horizontal="center" vertical="center" wrapText="1"/>
    </xf>
    <xf numFmtId="0" fontId="46" fillId="17" borderId="14" xfId="0" applyFont="1" applyFill="1" applyBorder="1" applyAlignment="1">
      <alignment horizontal="center" vertical="center" wrapText="1"/>
    </xf>
    <xf numFmtId="0" fontId="46" fillId="17" borderId="2" xfId="0" applyFont="1" applyFill="1" applyBorder="1" applyAlignment="1">
      <alignment horizontal="center" vertical="center" wrapText="1"/>
    </xf>
    <xf numFmtId="0" fontId="46" fillId="17" borderId="6" xfId="0" applyFont="1" applyFill="1" applyBorder="1" applyAlignment="1">
      <alignment horizontal="center" vertical="center" wrapText="1"/>
    </xf>
    <xf numFmtId="0" fontId="46" fillId="17" borderId="5" xfId="0" applyFont="1" applyFill="1" applyBorder="1" applyAlignment="1">
      <alignment horizontal="center" vertical="center" wrapText="1"/>
    </xf>
    <xf numFmtId="0" fontId="28" fillId="0" borderId="0" xfId="0" applyFont="1" applyAlignment="1">
      <alignment horizontal="center" vertical="center" wrapText="1"/>
    </xf>
    <xf numFmtId="0" fontId="46" fillId="0" borderId="2" xfId="0" applyFont="1" applyFill="1" applyBorder="1" applyAlignment="1">
      <alignment horizontal="center" vertical="center" wrapText="1"/>
    </xf>
    <xf numFmtId="0" fontId="46" fillId="0" borderId="2" xfId="0" applyFont="1" applyFill="1" applyBorder="1" applyAlignment="1">
      <alignment vertical="center" wrapText="1"/>
    </xf>
    <xf numFmtId="0" fontId="48" fillId="12" borderId="2" xfId="0" applyFont="1" applyFill="1" applyBorder="1" applyAlignment="1">
      <alignment vertical="center" wrapText="1"/>
    </xf>
    <xf numFmtId="0" fontId="46" fillId="12" borderId="6" xfId="0" applyFont="1" applyFill="1" applyBorder="1" applyAlignment="1">
      <alignment horizontal="center" vertical="center" wrapText="1"/>
    </xf>
    <xf numFmtId="0" fontId="48" fillId="12" borderId="6" xfId="0" applyFont="1" applyFill="1" applyBorder="1" applyAlignment="1">
      <alignment vertical="center" wrapText="1"/>
    </xf>
    <xf numFmtId="0" fontId="48" fillId="0" borderId="2" xfId="0" applyFont="1" applyFill="1" applyBorder="1" applyAlignment="1">
      <alignment horizontal="left" vertical="center" wrapText="1"/>
    </xf>
    <xf numFmtId="164" fontId="10" fillId="0" borderId="6" xfId="6" applyFont="1" applyFill="1" applyBorder="1" applyAlignment="1">
      <alignment vertical="center" wrapText="1"/>
    </xf>
    <xf numFmtId="166" fontId="10" fillId="0" borderId="6" xfId="6" applyNumberFormat="1" applyFont="1" applyFill="1" applyBorder="1" applyAlignment="1">
      <alignment vertical="center" wrapText="1"/>
    </xf>
    <xf numFmtId="10" fontId="10" fillId="0" borderId="6" xfId="1" applyNumberFormat="1" applyFont="1" applyFill="1" applyBorder="1" applyAlignment="1">
      <alignment vertical="center" wrapText="1"/>
    </xf>
    <xf numFmtId="0" fontId="10" fillId="0" borderId="6" xfId="0" applyFont="1" applyFill="1" applyBorder="1" applyAlignment="1">
      <alignment vertical="center" wrapText="1"/>
    </xf>
    <xf numFmtId="0" fontId="48" fillId="0" borderId="0" xfId="0" applyFont="1" applyAlignment="1">
      <alignment vertical="center" wrapText="1"/>
    </xf>
    <xf numFmtId="0" fontId="46" fillId="12" borderId="2" xfId="0" applyFont="1" applyFill="1" applyBorder="1" applyAlignment="1">
      <alignment horizontal="center" vertical="center" wrapText="1"/>
    </xf>
    <xf numFmtId="0" fontId="48" fillId="12" borderId="2" xfId="0" applyFont="1" applyFill="1" applyBorder="1" applyAlignment="1">
      <alignment horizontal="left" vertical="center" wrapText="1"/>
    </xf>
    <xf numFmtId="10" fontId="10" fillId="0" borderId="6" xfId="0" applyNumberFormat="1" applyFont="1" applyFill="1" applyBorder="1" applyAlignment="1">
      <alignment vertical="center" wrapText="1"/>
    </xf>
    <xf numFmtId="9" fontId="10" fillId="0" borderId="6" xfId="1" applyFont="1" applyFill="1" applyBorder="1" applyAlignment="1">
      <alignment vertical="center" wrapText="1"/>
    </xf>
    <xf numFmtId="0" fontId="50" fillId="0" borderId="0" xfId="0" applyFont="1" applyAlignment="1">
      <alignment vertical="center" wrapText="1"/>
    </xf>
    <xf numFmtId="0" fontId="48" fillId="13" borderId="6" xfId="0" applyFont="1" applyFill="1" applyBorder="1" applyAlignment="1">
      <alignment vertical="center" wrapText="1"/>
    </xf>
    <xf numFmtId="0" fontId="48" fillId="14" borderId="6" xfId="0" applyFont="1" applyFill="1" applyBorder="1" applyAlignment="1">
      <alignment vertical="center" wrapText="1"/>
    </xf>
    <xf numFmtId="0" fontId="46" fillId="14" borderId="6"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48" fillId="15" borderId="6" xfId="0" applyFont="1" applyFill="1" applyBorder="1" applyAlignment="1">
      <alignment vertical="center" wrapText="1"/>
    </xf>
    <xf numFmtId="164" fontId="10" fillId="0" borderId="6" xfId="6" applyNumberFormat="1" applyFont="1" applyFill="1" applyBorder="1" applyAlignment="1">
      <alignment vertical="center" wrapText="1"/>
    </xf>
    <xf numFmtId="0" fontId="10" fillId="0" borderId="6" xfId="6" applyNumberFormat="1" applyFont="1" applyFill="1" applyBorder="1" applyAlignment="1">
      <alignment vertical="center" wrapText="1"/>
    </xf>
    <xf numFmtId="0" fontId="48" fillId="16" borderId="6" xfId="0" applyFont="1" applyFill="1" applyBorder="1" applyAlignment="1">
      <alignment vertical="center" wrapText="1"/>
    </xf>
    <xf numFmtId="0" fontId="46" fillId="16" borderId="6" xfId="0" applyFont="1" applyFill="1" applyBorder="1" applyAlignment="1">
      <alignment horizontal="center" vertical="center" wrapText="1"/>
    </xf>
    <xf numFmtId="0" fontId="48" fillId="11" borderId="2" xfId="0" applyFont="1" applyFill="1" applyBorder="1" applyAlignment="1">
      <alignment vertical="center" wrapText="1"/>
    </xf>
    <xf numFmtId="0" fontId="46" fillId="11" borderId="6" xfId="0" applyFont="1" applyFill="1" applyBorder="1" applyAlignment="1">
      <alignment horizontal="center" vertical="center" wrapText="1"/>
    </xf>
    <xf numFmtId="0" fontId="48" fillId="11" borderId="6" xfId="0" applyFont="1" applyFill="1" applyBorder="1" applyAlignment="1">
      <alignment vertical="center" wrapText="1"/>
    </xf>
    <xf numFmtId="0" fontId="46" fillId="15" borderId="6" xfId="0" applyFont="1" applyFill="1" applyBorder="1" applyAlignment="1">
      <alignment vertical="center" wrapText="1"/>
    </xf>
    <xf numFmtId="166" fontId="46" fillId="15" borderId="6" xfId="6" applyNumberFormat="1" applyFont="1" applyFill="1" applyBorder="1" applyAlignment="1">
      <alignment vertical="center" wrapText="1"/>
    </xf>
    <xf numFmtId="0" fontId="46" fillId="0" borderId="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6" xfId="0" applyFont="1" applyBorder="1" applyAlignment="1">
      <alignment vertical="center" wrapText="1"/>
    </xf>
    <xf numFmtId="0" fontId="46" fillId="15" borderId="20" xfId="0" applyFont="1" applyFill="1" applyBorder="1" applyAlignment="1">
      <alignment vertical="center" wrapText="1"/>
    </xf>
    <xf numFmtId="0" fontId="46" fillId="15" borderId="16" xfId="0" applyFont="1" applyFill="1" applyBorder="1" applyAlignment="1">
      <alignment vertical="center" wrapText="1"/>
    </xf>
    <xf numFmtId="0" fontId="46" fillId="15" borderId="17" xfId="0" applyFont="1" applyFill="1" applyBorder="1" applyAlignment="1">
      <alignment vertical="center" wrapText="1"/>
    </xf>
    <xf numFmtId="166" fontId="46" fillId="15" borderId="17" xfId="0" applyNumberFormat="1" applyFont="1" applyFill="1" applyBorder="1" applyAlignment="1">
      <alignment vertical="center" wrapText="1"/>
    </xf>
    <xf numFmtId="0" fontId="28" fillId="0" borderId="0" xfId="0" applyFont="1" applyFill="1" applyAlignment="1">
      <alignment vertical="center" wrapText="1"/>
    </xf>
    <xf numFmtId="0" fontId="46" fillId="0" borderId="6" xfId="0" applyFont="1" applyFill="1" applyBorder="1" applyAlignment="1">
      <alignment horizontal="center" vertical="center" wrapText="1"/>
    </xf>
    <xf numFmtId="0" fontId="46" fillId="0" borderId="15" xfId="0" applyFont="1" applyFill="1" applyBorder="1" applyAlignment="1">
      <alignment vertical="center" wrapText="1"/>
    </xf>
    <xf numFmtId="0" fontId="48" fillId="0" borderId="6" xfId="0" applyFont="1" applyFill="1" applyBorder="1" applyAlignment="1">
      <alignment vertical="center" wrapText="1"/>
    </xf>
    <xf numFmtId="164" fontId="48" fillId="0" borderId="6" xfId="6" applyFont="1" applyFill="1" applyBorder="1" applyAlignment="1">
      <alignment vertical="center" wrapText="1"/>
    </xf>
    <xf numFmtId="166" fontId="48" fillId="0" borderId="6" xfId="6" applyNumberFormat="1" applyFont="1" applyFill="1" applyBorder="1" applyAlignment="1">
      <alignment vertical="center" wrapText="1"/>
    </xf>
    <xf numFmtId="10" fontId="48" fillId="0" borderId="6" xfId="1" applyNumberFormat="1" applyFont="1" applyFill="1" applyBorder="1" applyAlignment="1">
      <alignment vertical="center" wrapText="1"/>
    </xf>
    <xf numFmtId="0" fontId="2" fillId="15" borderId="6" xfId="0" applyFont="1" applyFill="1" applyBorder="1" applyAlignment="1">
      <alignment vertical="center" wrapText="1"/>
    </xf>
    <xf numFmtId="0" fontId="28" fillId="15" borderId="6" xfId="0" applyFont="1" applyFill="1" applyBorder="1" applyAlignment="1">
      <alignment vertical="center" wrapText="1"/>
    </xf>
    <xf numFmtId="0" fontId="2" fillId="15" borderId="6" xfId="0" applyFont="1" applyFill="1" applyBorder="1" applyAlignment="1">
      <alignment horizontal="center" vertical="center" wrapText="1"/>
    </xf>
    <xf numFmtId="0" fontId="46" fillId="0" borderId="0" xfId="0" applyFont="1" applyFill="1" applyAlignment="1">
      <alignment horizontal="center" vertical="center" wrapText="1"/>
    </xf>
    <xf numFmtId="166" fontId="2" fillId="0" borderId="0" xfId="0" applyNumberFormat="1" applyFont="1" applyAlignment="1">
      <alignment vertical="center" wrapText="1"/>
    </xf>
    <xf numFmtId="166" fontId="46" fillId="17" borderId="13" xfId="0" applyNumberFormat="1" applyFont="1" applyFill="1" applyBorder="1" applyAlignment="1">
      <alignment horizontal="center" vertical="center" wrapText="1"/>
    </xf>
    <xf numFmtId="166" fontId="46" fillId="15" borderId="6" xfId="0" applyNumberFormat="1" applyFont="1" applyFill="1" applyBorder="1" applyAlignment="1">
      <alignment vertical="center" wrapText="1"/>
    </xf>
    <xf numFmtId="0" fontId="46" fillId="0" borderId="15" xfId="0" applyFont="1" applyFill="1" applyBorder="1" applyAlignment="1">
      <alignment horizontal="left" vertical="center" wrapText="1"/>
    </xf>
    <xf numFmtId="0" fontId="48" fillId="0" borderId="15" xfId="0" applyFont="1" applyFill="1" applyBorder="1" applyAlignment="1">
      <alignment horizontal="left" vertical="center" wrapText="1"/>
    </xf>
    <xf numFmtId="1" fontId="6" fillId="0" borderId="6" xfId="1"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0" fillId="20" borderId="25" xfId="0" applyNumberFormat="1" applyFont="1" applyFill="1" applyBorder="1" applyAlignment="1">
      <alignment horizontal="justify" vertical="top" wrapText="1"/>
    </xf>
    <xf numFmtId="9" fontId="2" fillId="20" borderId="25" xfId="1" applyFont="1" applyFill="1" applyBorder="1" applyAlignment="1">
      <alignment horizontal="justify" vertical="center" wrapText="1"/>
    </xf>
    <xf numFmtId="9" fontId="0" fillId="20" borderId="25" xfId="0" applyNumberFormat="1" applyFont="1" applyFill="1" applyBorder="1" applyAlignment="1">
      <alignment horizontal="center" vertical="center" wrapText="1"/>
    </xf>
    <xf numFmtId="9" fontId="0" fillId="20" borderId="21" xfId="0" applyNumberFormat="1" applyFont="1" applyFill="1" applyBorder="1" applyAlignment="1">
      <alignment horizontal="center" vertical="center" wrapText="1"/>
    </xf>
    <xf numFmtId="0" fontId="0" fillId="20" borderId="25" xfId="0" applyFont="1" applyFill="1" applyBorder="1" applyAlignment="1">
      <alignment horizontal="center" vertical="center" wrapText="1"/>
    </xf>
    <xf numFmtId="0" fontId="0" fillId="20" borderId="6" xfId="0" applyFont="1" applyFill="1" applyBorder="1" applyAlignment="1">
      <alignment horizontal="center" vertical="center" wrapText="1"/>
    </xf>
    <xf numFmtId="9" fontId="0" fillId="20" borderId="25" xfId="1" applyNumberFormat="1" applyFont="1" applyFill="1" applyBorder="1" applyAlignment="1">
      <alignment horizontal="center" vertical="center" wrapText="1"/>
    </xf>
    <xf numFmtId="9" fontId="0" fillId="20" borderId="6" xfId="1" applyNumberFormat="1" applyFont="1" applyFill="1" applyBorder="1" applyAlignment="1">
      <alignment horizontal="center" vertical="center" wrapText="1"/>
    </xf>
    <xf numFmtId="0" fontId="0" fillId="28" borderId="6" xfId="0" applyFont="1" applyFill="1" applyBorder="1" applyAlignment="1">
      <alignment horizontal="justify" vertical="top" wrapText="1"/>
    </xf>
    <xf numFmtId="0" fontId="0" fillId="28" borderId="6" xfId="0" applyFont="1" applyFill="1" applyBorder="1" applyAlignment="1">
      <alignment horizontal="left" vertical="top" wrapText="1"/>
    </xf>
    <xf numFmtId="0" fontId="51" fillId="0" borderId="6" xfId="0" applyFont="1" applyBorder="1" applyAlignment="1">
      <alignment vertical="center" wrapText="1"/>
    </xf>
    <xf numFmtId="0" fontId="53" fillId="0" borderId="6" xfId="0" applyFont="1" applyFill="1" applyBorder="1" applyAlignment="1">
      <alignment vertical="center" wrapText="1"/>
    </xf>
    <xf numFmtId="10" fontId="53" fillId="0" borderId="6" xfId="0" applyNumberFormat="1" applyFont="1" applyFill="1" applyBorder="1" applyAlignment="1">
      <alignment vertical="center" wrapText="1"/>
    </xf>
    <xf numFmtId="0" fontId="53" fillId="0" borderId="6" xfId="0" applyFont="1" applyFill="1" applyBorder="1" applyAlignment="1">
      <alignment horizontal="left" vertical="center" wrapText="1"/>
    </xf>
    <xf numFmtId="0" fontId="53" fillId="0" borderId="6" xfId="6" applyNumberFormat="1" applyFont="1" applyBorder="1" applyAlignment="1">
      <alignment vertical="center" wrapText="1"/>
    </xf>
    <xf numFmtId="0" fontId="53" fillId="0" borderId="6" xfId="0" applyFont="1" applyBorder="1" applyAlignment="1">
      <alignment vertical="center" wrapText="1"/>
    </xf>
    <xf numFmtId="167" fontId="10" fillId="0" borderId="6" xfId="6" applyNumberFormat="1" applyFont="1" applyFill="1" applyBorder="1" applyAlignment="1">
      <alignment vertical="center" wrapText="1"/>
    </xf>
    <xf numFmtId="0" fontId="17" fillId="19" borderId="2" xfId="0" applyFont="1" applyFill="1" applyBorder="1" applyAlignment="1" applyProtection="1">
      <alignment horizontal="left" vertical="center" wrapText="1"/>
    </xf>
    <xf numFmtId="0" fontId="17" fillId="19" borderId="6" xfId="0" applyFont="1" applyFill="1" applyBorder="1" applyAlignment="1">
      <alignment vertical="center" wrapText="1"/>
    </xf>
    <xf numFmtId="0" fontId="17" fillId="19" borderId="6" xfId="0" applyFont="1" applyFill="1" applyBorder="1" applyAlignment="1" applyProtection="1">
      <alignment horizontal="left" vertical="center" wrapText="1"/>
    </xf>
    <xf numFmtId="0" fontId="17" fillId="19" borderId="6" xfId="0" applyFont="1" applyFill="1" applyBorder="1" applyAlignment="1">
      <alignment horizontal="left" vertical="center" wrapText="1"/>
    </xf>
    <xf numFmtId="0" fontId="0" fillId="0" borderId="6" xfId="0" applyBorder="1" applyAlignment="1">
      <alignment horizontal="left" vertical="top" wrapText="1"/>
    </xf>
    <xf numFmtId="0" fontId="0" fillId="0" borderId="6" xfId="0" applyBorder="1" applyAlignment="1">
      <alignment horizontal="center" vertical="top" wrapText="1"/>
    </xf>
    <xf numFmtId="0" fontId="36" fillId="0" borderId="6" xfId="0" applyFont="1" applyBorder="1" applyAlignment="1">
      <alignment horizontal="justify" vertical="center" wrapText="1"/>
    </xf>
    <xf numFmtId="0" fontId="36" fillId="0" borderId="6" xfId="0" applyFont="1" applyBorder="1" applyAlignment="1">
      <alignment horizontal="justify" vertical="center"/>
    </xf>
    <xf numFmtId="9" fontId="2" fillId="19" borderId="6" xfId="0" applyNumberFormat="1" applyFont="1" applyFill="1" applyBorder="1" applyAlignment="1">
      <alignment horizontal="center" vertical="center" wrapText="1"/>
    </xf>
    <xf numFmtId="9" fontId="2" fillId="19" borderId="25" xfId="0" applyNumberFormat="1" applyFont="1" applyFill="1" applyBorder="1" applyAlignment="1">
      <alignment horizontal="left" vertical="top" wrapText="1"/>
    </xf>
    <xf numFmtId="9" fontId="2" fillId="19" borderId="6" xfId="0" applyNumberFormat="1" applyFont="1" applyFill="1" applyBorder="1" applyAlignment="1">
      <alignment horizontal="left" vertical="top" wrapText="1"/>
    </xf>
    <xf numFmtId="9" fontId="28" fillId="19" borderId="25" xfId="0" applyNumberFormat="1" applyFont="1" applyFill="1" applyBorder="1" applyAlignment="1">
      <alignment horizontal="left" vertical="top" wrapText="1"/>
    </xf>
    <xf numFmtId="9" fontId="0" fillId="19" borderId="25" xfId="0" applyNumberFormat="1" applyFill="1" applyBorder="1" applyAlignment="1">
      <alignment horizontal="center" vertical="center"/>
    </xf>
    <xf numFmtId="0" fontId="55" fillId="19" borderId="6" xfId="0" applyFont="1" applyFill="1" applyBorder="1" applyAlignment="1">
      <alignment horizontal="left" vertical="top" wrapText="1"/>
    </xf>
    <xf numFmtId="9" fontId="0" fillId="19" borderId="6" xfId="0" applyNumberFormat="1" applyFill="1" applyBorder="1" applyAlignment="1">
      <alignment horizontal="center" vertical="center" wrapText="1"/>
    </xf>
    <xf numFmtId="0" fontId="35" fillId="20" borderId="6" xfId="7" applyFill="1" applyBorder="1" applyAlignment="1">
      <alignment vertical="center" wrapText="1"/>
    </xf>
    <xf numFmtId="9" fontId="0" fillId="20" borderId="21" xfId="1" applyNumberFormat="1" applyFont="1" applyFill="1" applyBorder="1" applyAlignment="1">
      <alignment horizontal="center" vertical="center" wrapText="1"/>
    </xf>
    <xf numFmtId="0" fontId="6" fillId="20" borderId="6" xfId="1" applyNumberFormat="1" applyFont="1" applyFill="1" applyBorder="1" applyAlignment="1">
      <alignment horizontal="center" vertical="center" wrapText="1"/>
    </xf>
    <xf numFmtId="9" fontId="31" fillId="29" borderId="25" xfId="0" applyNumberFormat="1" applyFont="1" applyFill="1" applyBorder="1" applyAlignment="1">
      <alignment horizontal="left" vertical="top" wrapText="1"/>
    </xf>
    <xf numFmtId="9" fontId="0" fillId="0" borderId="25" xfId="1" applyNumberFormat="1" applyFont="1" applyFill="1" applyBorder="1" applyAlignment="1">
      <alignment horizontal="left" vertical="top" wrapText="1"/>
    </xf>
    <xf numFmtId="9" fontId="31" fillId="0" borderId="25" xfId="0" applyNumberFormat="1" applyFont="1" applyFill="1" applyBorder="1" applyAlignment="1">
      <alignment horizontal="left" vertical="top" wrapText="1"/>
    </xf>
    <xf numFmtId="9" fontId="2" fillId="0" borderId="25" xfId="0" applyNumberFormat="1" applyFont="1" applyFill="1" applyBorder="1" applyAlignment="1">
      <alignment horizontal="center" vertical="center" wrapText="1"/>
    </xf>
    <xf numFmtId="0" fontId="0" fillId="20" borderId="6" xfId="0" applyFill="1" applyBorder="1" applyAlignment="1">
      <alignment horizontal="left" vertical="top" wrapText="1"/>
    </xf>
    <xf numFmtId="0" fontId="6"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9" fontId="0" fillId="20" borderId="25" xfId="0" applyNumberFormat="1" applyFill="1" applyBorder="1" applyAlignment="1">
      <alignment horizontal="left" vertical="top" wrapText="1"/>
    </xf>
    <xf numFmtId="9" fontId="2" fillId="20" borderId="4" xfId="1" applyFont="1" applyFill="1" applyBorder="1" applyAlignment="1">
      <alignment horizontal="center" vertical="center" wrapText="1"/>
    </xf>
    <xf numFmtId="0" fontId="0" fillId="20" borderId="6" xfId="0" applyNumberFormat="1" applyFont="1" applyFill="1" applyBorder="1" applyAlignment="1">
      <alignment horizontal="center" vertical="center" wrapText="1"/>
    </xf>
    <xf numFmtId="0" fontId="0" fillId="20" borderId="2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9" fontId="6" fillId="0" borderId="6" xfId="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6" fillId="0" borderId="6" xfId="1"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9" fontId="6" fillId="0" borderId="6" xfId="1" applyFont="1" applyFill="1" applyBorder="1" applyAlignment="1">
      <alignment horizontal="center" vertical="center" wrapText="1"/>
    </xf>
    <xf numFmtId="9" fontId="6" fillId="0" borderId="6" xfId="1" applyNumberFormat="1" applyFont="1" applyFill="1" applyBorder="1" applyAlignment="1">
      <alignment horizontal="center" vertical="center" wrapText="1"/>
    </xf>
    <xf numFmtId="9" fontId="6" fillId="0" borderId="39" xfId="1" applyFont="1" applyFill="1" applyBorder="1" applyAlignment="1">
      <alignment vertical="center" wrapText="1"/>
    </xf>
    <xf numFmtId="9" fontId="0" fillId="0" borderId="40" xfId="1" applyFont="1" applyFill="1" applyBorder="1" applyAlignment="1">
      <alignment horizontal="center" vertical="center"/>
    </xf>
    <xf numFmtId="9" fontId="0" fillId="0" borderId="39" xfId="0" applyNumberFormat="1" applyBorder="1" applyAlignment="1">
      <alignment horizontal="center" vertical="center" wrapText="1"/>
    </xf>
    <xf numFmtId="9" fontId="0" fillId="0" borderId="39" xfId="0" applyNumberFormat="1" applyFont="1" applyFill="1" applyBorder="1" applyAlignment="1">
      <alignment horizontal="center" vertical="center" wrapText="1"/>
    </xf>
    <xf numFmtId="165" fontId="21" fillId="0" borderId="39" xfId="0" applyNumberFormat="1" applyFont="1" applyFill="1" applyBorder="1" applyAlignment="1">
      <alignment horizontal="center" vertical="center"/>
    </xf>
    <xf numFmtId="14" fontId="8" fillId="0" borderId="39" xfId="0" applyNumberFormat="1" applyFont="1" applyFill="1" applyBorder="1" applyAlignment="1">
      <alignment horizontal="center" vertical="center"/>
    </xf>
    <xf numFmtId="14" fontId="8" fillId="0" borderId="39" xfId="0" applyNumberFormat="1" applyFont="1" applyFill="1" applyBorder="1" applyAlignment="1">
      <alignment horizontal="center" vertical="center" wrapText="1"/>
    </xf>
    <xf numFmtId="0" fontId="0" fillId="0" borderId="39" xfId="0" applyFill="1" applyBorder="1" applyAlignment="1">
      <alignment horizontal="center" vertical="center"/>
    </xf>
    <xf numFmtId="9" fontId="13" fillId="0" borderId="40" xfId="0" applyNumberFormat="1" applyFont="1" applyFill="1" applyBorder="1" applyAlignment="1">
      <alignment horizontal="center" vertical="center"/>
    </xf>
    <xf numFmtId="0" fontId="0" fillId="0" borderId="39" xfId="0" applyBorder="1" applyAlignment="1">
      <alignment horizontal="center"/>
    </xf>
    <xf numFmtId="9" fontId="6" fillId="0" borderId="39" xfId="1" applyNumberFormat="1" applyFont="1" applyFill="1" applyBorder="1" applyAlignment="1">
      <alignment horizontal="center" vertical="center" wrapText="1"/>
    </xf>
    <xf numFmtId="9" fontId="0" fillId="0" borderId="39" xfId="0" applyNumberFormat="1" applyFill="1" applyBorder="1" applyAlignment="1">
      <alignment horizontal="center" vertical="center"/>
    </xf>
    <xf numFmtId="165" fontId="21" fillId="0" borderId="41" xfId="0" applyNumberFormat="1" applyFont="1" applyFill="1" applyBorder="1" applyAlignment="1">
      <alignment horizontal="center" vertical="center"/>
    </xf>
    <xf numFmtId="0" fontId="7" fillId="5" borderId="39" xfId="0" applyFont="1" applyFill="1" applyBorder="1" applyAlignment="1">
      <alignment horizontal="center" vertical="center" wrapText="1"/>
    </xf>
    <xf numFmtId="0" fontId="0" fillId="19" borderId="39" xfId="0" applyFill="1" applyBorder="1" applyAlignment="1">
      <alignment horizontal="center" vertical="center" wrapText="1"/>
    </xf>
    <xf numFmtId="9" fontId="0" fillId="19" borderId="39" xfId="0" applyNumberFormat="1" applyFont="1" applyFill="1" applyBorder="1" applyAlignment="1">
      <alignment horizontal="center" vertical="center" wrapText="1"/>
    </xf>
    <xf numFmtId="9" fontId="8" fillId="0" borderId="39" xfId="1" applyFont="1" applyFill="1" applyBorder="1" applyAlignment="1">
      <alignment horizontal="center" vertical="center" wrapText="1"/>
    </xf>
    <xf numFmtId="9" fontId="0" fillId="0" borderId="39" xfId="0" applyNumberFormat="1" applyBorder="1" applyAlignment="1">
      <alignment horizontal="center" vertical="center"/>
    </xf>
    <xf numFmtId="9" fontId="21" fillId="7" borderId="40" xfId="0" applyNumberFormat="1" applyFont="1" applyFill="1" applyBorder="1" applyAlignment="1">
      <alignment horizontal="center" vertical="center"/>
    </xf>
    <xf numFmtId="0" fontId="9" fillId="0" borderId="42"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0" fillId="0" borderId="39" xfId="0" applyFill="1" applyBorder="1" applyAlignment="1">
      <alignment horizontal="center"/>
    </xf>
    <xf numFmtId="0" fontId="6" fillId="0" borderId="39" xfId="0" applyFont="1" applyFill="1" applyBorder="1" applyAlignment="1">
      <alignment vertical="center" wrapText="1"/>
    </xf>
    <xf numFmtId="0" fontId="7" fillId="3" borderId="39" xfId="0" applyFont="1" applyFill="1" applyBorder="1" applyAlignment="1">
      <alignment horizontal="center" vertical="center" wrapText="1"/>
    </xf>
    <xf numFmtId="0" fontId="14" fillId="0" borderId="39" xfId="0" applyFont="1" applyFill="1" applyBorder="1" applyAlignment="1">
      <alignment vertical="center" wrapText="1"/>
    </xf>
    <xf numFmtId="0" fontId="0" fillId="0" borderId="39" xfId="0" applyFont="1" applyFill="1" applyBorder="1" applyAlignment="1">
      <alignment vertical="top" wrapText="1"/>
    </xf>
    <xf numFmtId="14" fontId="0" fillId="0" borderId="39" xfId="0" applyNumberFormat="1" applyFont="1" applyFill="1" applyBorder="1" applyAlignment="1">
      <alignment horizontal="center" vertical="center" wrapText="1"/>
    </xf>
    <xf numFmtId="0" fontId="31" fillId="0" borderId="39" xfId="0" applyFont="1" applyFill="1" applyBorder="1" applyAlignment="1">
      <alignment vertical="center" wrapText="1"/>
    </xf>
    <xf numFmtId="9" fontId="0" fillId="0" borderId="40" xfId="1" applyFont="1" applyFill="1" applyBorder="1" applyAlignment="1">
      <alignment horizontal="center" vertical="center" wrapText="1"/>
    </xf>
    <xf numFmtId="0" fontId="0" fillId="0" borderId="39" xfId="0" applyFont="1" applyFill="1" applyBorder="1" applyAlignment="1">
      <alignment horizontal="left" vertical="top" wrapText="1"/>
    </xf>
    <xf numFmtId="14" fontId="8" fillId="0" borderId="39" xfId="0" applyNumberFormat="1" applyFont="1" applyBorder="1" applyAlignment="1">
      <alignment horizontal="center" vertical="center"/>
    </xf>
    <xf numFmtId="14" fontId="8" fillId="0" borderId="39" xfId="0" applyNumberFormat="1" applyFont="1" applyBorder="1" applyAlignment="1">
      <alignment horizontal="center" vertical="center" wrapText="1"/>
    </xf>
    <xf numFmtId="0" fontId="0" fillId="0" borderId="39" xfId="0" applyBorder="1" applyAlignment="1">
      <alignment horizontal="center" vertical="center" wrapText="1"/>
    </xf>
    <xf numFmtId="0" fontId="0" fillId="0" borderId="39" xfId="0" applyFont="1" applyFill="1" applyBorder="1" applyAlignment="1">
      <alignment vertical="center" wrapText="1"/>
    </xf>
    <xf numFmtId="0" fontId="31" fillId="0" borderId="39" xfId="0" applyFont="1" applyFill="1" applyBorder="1" applyAlignment="1">
      <alignment horizontal="left" vertical="top" wrapText="1"/>
    </xf>
    <xf numFmtId="0" fontId="6" fillId="0" borderId="43" xfId="0" applyFont="1" applyBorder="1" applyAlignment="1">
      <alignment horizontal="center" vertical="center" wrapText="1"/>
    </xf>
    <xf numFmtId="0" fontId="6" fillId="0" borderId="39" xfId="0" applyFont="1" applyBorder="1" applyAlignment="1">
      <alignment horizontal="center" vertical="center" wrapText="1"/>
    </xf>
    <xf numFmtId="0" fontId="9" fillId="0" borderId="6" xfId="0" applyFont="1" applyFill="1" applyBorder="1" applyAlignment="1">
      <alignment horizontal="center" vertical="center" wrapText="1"/>
    </xf>
    <xf numFmtId="9" fontId="6" fillId="0" borderId="6" xfId="1" applyFont="1" applyFill="1" applyBorder="1" applyAlignment="1">
      <alignment horizontal="center" vertical="center" wrapText="1"/>
    </xf>
    <xf numFmtId="9" fontId="9" fillId="0" borderId="6" xfId="1" applyFont="1" applyFill="1" applyBorder="1" applyAlignment="1">
      <alignment horizontal="center" vertical="center" wrapText="1"/>
    </xf>
    <xf numFmtId="0" fontId="0" fillId="0" borderId="6" xfId="0" applyFill="1" applyBorder="1" applyAlignment="1">
      <alignment horizontal="center" vertical="center" wrapText="1"/>
    </xf>
    <xf numFmtId="1" fontId="6" fillId="0" borderId="39" xfId="1" applyNumberFormat="1" applyFont="1" applyFill="1" applyBorder="1" applyAlignment="1">
      <alignment horizontal="center" vertical="center" wrapText="1"/>
    </xf>
    <xf numFmtId="0" fontId="0" fillId="0" borderId="39" xfId="0" applyFill="1" applyBorder="1" applyAlignment="1">
      <alignment vertical="center" wrapText="1"/>
    </xf>
    <xf numFmtId="0" fontId="6" fillId="0" borderId="39" xfId="0" applyFont="1" applyFill="1" applyBorder="1" applyAlignment="1">
      <alignment horizontal="center" vertical="center" wrapText="1"/>
    </xf>
    <xf numFmtId="0" fontId="56" fillId="3" borderId="4" xfId="0" applyFont="1" applyFill="1" applyBorder="1" applyAlignment="1">
      <alignment vertical="center" wrapText="1"/>
    </xf>
    <xf numFmtId="0" fontId="56" fillId="3" borderId="5" xfId="0" applyFont="1" applyFill="1" applyBorder="1" applyAlignment="1">
      <alignment vertical="center" wrapText="1"/>
    </xf>
    <xf numFmtId="0" fontId="0" fillId="0" borderId="43" xfId="0" applyFont="1" applyFill="1" applyBorder="1" applyAlignment="1">
      <alignment horizontal="left" vertical="top" wrapText="1"/>
    </xf>
    <xf numFmtId="9" fontId="0" fillId="0" borderId="43" xfId="0" applyNumberFormat="1" applyFill="1" applyBorder="1" applyAlignment="1">
      <alignment horizontal="center" vertical="center"/>
    </xf>
    <xf numFmtId="9" fontId="0" fillId="0" borderId="43" xfId="0" applyNumberFormat="1" applyFill="1" applyBorder="1" applyAlignment="1">
      <alignment horizontal="center" vertical="center" wrapText="1"/>
    </xf>
    <xf numFmtId="0" fontId="0" fillId="0" borderId="5" xfId="0" applyBorder="1" applyAlignment="1">
      <alignment horizontal="center" vertical="center" wrapText="1"/>
    </xf>
    <xf numFmtId="9" fontId="0" fillId="0" borderId="5" xfId="0" applyNumberFormat="1" applyBorder="1" applyAlignment="1">
      <alignment horizontal="center" vertical="center" wrapText="1"/>
    </xf>
    <xf numFmtId="14" fontId="12" fillId="0" borderId="5" xfId="0" applyNumberFormat="1" applyFont="1" applyBorder="1" applyAlignment="1">
      <alignment horizontal="center" vertical="center"/>
    </xf>
    <xf numFmtId="14" fontId="12" fillId="0" borderId="5" xfId="0" applyNumberFormat="1" applyFont="1" applyBorder="1" applyAlignment="1">
      <alignment horizontal="center" vertical="center" wrapText="1"/>
    </xf>
    <xf numFmtId="14" fontId="12" fillId="0" borderId="39" xfId="0" applyNumberFormat="1" applyFont="1" applyBorder="1" applyAlignment="1">
      <alignment horizontal="center" vertical="center"/>
    </xf>
    <xf numFmtId="14" fontId="12" fillId="0" borderId="39" xfId="0" applyNumberFormat="1" applyFont="1" applyBorder="1" applyAlignment="1">
      <alignment horizontal="center" vertical="center" wrapText="1"/>
    </xf>
    <xf numFmtId="0" fontId="0" fillId="19" borderId="39" xfId="0" applyFill="1" applyBorder="1" applyAlignment="1">
      <alignment vertical="center" wrapText="1"/>
    </xf>
    <xf numFmtId="0" fontId="0" fillId="0" borderId="39" xfId="0" applyBorder="1" applyAlignment="1">
      <alignment horizontal="center" vertical="center"/>
    </xf>
    <xf numFmtId="9" fontId="0" fillId="0" borderId="40" xfId="0" applyNumberFormat="1" applyFill="1" applyBorder="1" applyAlignment="1">
      <alignment horizontal="center" vertical="center"/>
    </xf>
    <xf numFmtId="0" fontId="0" fillId="0" borderId="40" xfId="0" applyFill="1" applyBorder="1"/>
    <xf numFmtId="9" fontId="0" fillId="0" borderId="39" xfId="0" applyNumberFormat="1" applyFill="1" applyBorder="1" applyAlignment="1">
      <alignment horizontal="center" vertical="center" wrapText="1"/>
    </xf>
    <xf numFmtId="0" fontId="27" fillId="3" borderId="39" xfId="0" applyFont="1" applyFill="1" applyBorder="1" applyAlignment="1">
      <alignment horizontal="center" vertical="center" wrapText="1"/>
    </xf>
    <xf numFmtId="0" fontId="2" fillId="0" borderId="39" xfId="0" applyFont="1" applyFill="1" applyBorder="1" applyAlignment="1">
      <alignment horizontal="left" vertical="center" wrapText="1"/>
    </xf>
    <xf numFmtId="9" fontId="2" fillId="0" borderId="39" xfId="1" applyFont="1" applyFill="1" applyBorder="1" applyAlignment="1">
      <alignment horizontal="center" vertical="center" wrapText="1"/>
    </xf>
    <xf numFmtId="1" fontId="10" fillId="0" borderId="39" xfId="0" applyNumberFormat="1" applyFont="1" applyFill="1" applyBorder="1" applyAlignment="1">
      <alignment horizontal="center" vertical="center" wrapText="1"/>
    </xf>
    <xf numFmtId="14" fontId="2" fillId="0" borderId="39" xfId="0" applyNumberFormat="1" applyFont="1" applyFill="1" applyBorder="1" applyAlignment="1">
      <alignment horizontal="center" vertical="center" wrapText="1"/>
    </xf>
    <xf numFmtId="9" fontId="13" fillId="20" borderId="41" xfId="0" applyNumberFormat="1" applyFont="1" applyFill="1" applyBorder="1" applyAlignment="1">
      <alignment horizontal="left" vertical="top" wrapText="1"/>
    </xf>
    <xf numFmtId="0" fontId="2" fillId="0" borderId="39" xfId="0" applyFont="1" applyFill="1" applyBorder="1" applyAlignment="1">
      <alignment horizontal="center" vertical="center" wrapText="1"/>
    </xf>
    <xf numFmtId="9" fontId="2" fillId="0" borderId="39" xfId="0" applyNumberFormat="1" applyFont="1" applyFill="1" applyBorder="1" applyAlignment="1">
      <alignment horizontal="center" vertical="center" wrapText="1"/>
    </xf>
    <xf numFmtId="0" fontId="16" fillId="0" borderId="39" xfId="0" applyFont="1" applyFill="1" applyBorder="1" applyAlignment="1">
      <alignment horizontal="center" vertical="center" wrapText="1"/>
    </xf>
    <xf numFmtId="9" fontId="6" fillId="0" borderId="39" xfId="1" applyNumberFormat="1" applyFont="1" applyFill="1" applyBorder="1" applyAlignment="1">
      <alignment horizontal="left" vertical="center" wrapText="1"/>
    </xf>
    <xf numFmtId="9" fontId="6" fillId="0" borderId="39" xfId="1" applyFont="1" applyFill="1" applyBorder="1" applyAlignment="1">
      <alignment horizontal="center" vertical="center" wrapText="1"/>
    </xf>
    <xf numFmtId="1" fontId="2" fillId="0" borderId="39" xfId="0" applyNumberFormat="1" applyFont="1" applyFill="1" applyBorder="1" applyAlignment="1">
      <alignment horizontal="center" vertical="center" wrapText="1"/>
    </xf>
    <xf numFmtId="0" fontId="0" fillId="19" borderId="0" xfId="0" applyFill="1" applyAlignment="1">
      <alignment horizontal="center"/>
    </xf>
    <xf numFmtId="0" fontId="0" fillId="19" borderId="0" xfId="0" applyFill="1" applyBorder="1" applyAlignment="1">
      <alignment horizontal="center"/>
    </xf>
    <xf numFmtId="0" fontId="38" fillId="0" borderId="18" xfId="0" applyFont="1" applyBorder="1" applyAlignment="1">
      <alignment horizontal="center" vertical="center" wrapText="1"/>
    </xf>
    <xf numFmtId="0" fontId="38" fillId="0" borderId="19" xfId="0" applyFont="1" applyBorder="1" applyAlignment="1">
      <alignment horizontal="center" vertical="center"/>
    </xf>
    <xf numFmtId="0" fontId="38" fillId="0" borderId="1" xfId="0" applyFont="1" applyBorder="1" applyAlignment="1">
      <alignment horizontal="center" vertical="center"/>
    </xf>
    <xf numFmtId="0" fontId="39" fillId="26" borderId="0" xfId="0" applyFont="1" applyFill="1" applyAlignment="1">
      <alignment horizontal="right" vertical="center"/>
    </xf>
    <xf numFmtId="0" fontId="40" fillId="27" borderId="0" xfId="0" applyFont="1" applyFill="1" applyAlignment="1">
      <alignment horizontal="center" vertical="center"/>
    </xf>
    <xf numFmtId="0" fontId="40" fillId="27" borderId="38" xfId="0" applyFont="1" applyFill="1" applyBorder="1" applyAlignment="1">
      <alignment horizontal="center" vertical="center"/>
    </xf>
    <xf numFmtId="0" fontId="9" fillId="0"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9" fillId="26" borderId="10" xfId="0" applyFont="1" applyFill="1" applyBorder="1" applyAlignment="1">
      <alignment horizontal="right" vertical="center"/>
    </xf>
    <xf numFmtId="0" fontId="41" fillId="27" borderId="0" xfId="0" applyFont="1" applyFill="1" applyBorder="1" applyAlignment="1">
      <alignment horizontal="center" vertical="center"/>
    </xf>
    <xf numFmtId="0" fontId="9" fillId="0" borderId="5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1" fontId="6" fillId="0" borderId="6" xfId="1" applyNumberFormat="1" applyFont="1" applyFill="1" applyBorder="1" applyAlignment="1">
      <alignment horizontal="center" vertical="center" wrapText="1"/>
    </xf>
    <xf numFmtId="9" fontId="6" fillId="0" borderId="6" xfId="1" applyFont="1" applyFill="1" applyBorder="1" applyAlignment="1">
      <alignment horizontal="center" vertical="center" wrapText="1"/>
    </xf>
    <xf numFmtId="0" fontId="0" fillId="0" borderId="4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4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9" fontId="9" fillId="0" borderId="52" xfId="1" applyFont="1" applyFill="1" applyBorder="1" applyAlignment="1">
      <alignment horizontal="center" vertical="center" wrapText="1"/>
    </xf>
    <xf numFmtId="9" fontId="9" fillId="0" borderId="4" xfId="1" applyFont="1" applyFill="1" applyBorder="1" applyAlignment="1">
      <alignment horizontal="center" vertical="center" wrapText="1"/>
    </xf>
    <xf numFmtId="9" fontId="9" fillId="0" borderId="5" xfId="1" applyFont="1" applyFill="1" applyBorder="1" applyAlignment="1">
      <alignment horizontal="center" vertical="center" wrapText="1"/>
    </xf>
    <xf numFmtId="1" fontId="6" fillId="0" borderId="43" xfId="1" applyNumberFormat="1" applyFont="1" applyFill="1" applyBorder="1" applyAlignment="1">
      <alignment horizontal="center" vertical="center" wrapText="1"/>
    </xf>
    <xf numFmtId="1" fontId="6" fillId="0" borderId="4" xfId="1" applyNumberFormat="1" applyFont="1" applyFill="1" applyBorder="1" applyAlignment="1">
      <alignment horizontal="center" vertical="center" wrapText="1"/>
    </xf>
    <xf numFmtId="1" fontId="6" fillId="0" borderId="5" xfId="1" applyNumberFormat="1" applyFont="1" applyFill="1" applyBorder="1" applyAlignment="1">
      <alignment horizontal="center" vertical="center" wrapText="1"/>
    </xf>
    <xf numFmtId="9" fontId="6" fillId="0" borderId="4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6" fillId="0" borderId="5" xfId="1" applyFont="1" applyFill="1" applyBorder="1" applyAlignment="1">
      <alignment horizontal="center" vertical="center" wrapText="1"/>
    </xf>
    <xf numFmtId="1" fontId="6" fillId="0" borderId="52" xfId="1" applyNumberFormat="1"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3" xfId="0" applyFont="1" applyFill="1" applyBorder="1" applyAlignment="1">
      <alignment horizontal="center" vertical="center" wrapText="1"/>
    </xf>
    <xf numFmtId="0" fontId="0" fillId="0" borderId="43" xfId="0" applyFill="1" applyBorder="1" applyAlignment="1">
      <alignment horizontal="center" vertical="center" wrapText="1"/>
    </xf>
    <xf numFmtId="0" fontId="9" fillId="0" borderId="43"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11" fillId="0" borderId="39" xfId="0" applyFont="1" applyBorder="1" applyAlignment="1">
      <alignment horizontal="center" vertical="center" wrapText="1"/>
    </xf>
    <xf numFmtId="9" fontId="30" fillId="0" borderId="6" xfId="1" applyFont="1" applyFill="1" applyBorder="1" applyAlignment="1">
      <alignment horizontal="center" vertical="center" wrapText="1"/>
    </xf>
    <xf numFmtId="9" fontId="6" fillId="0" borderId="6" xfId="1" applyNumberFormat="1" applyFont="1" applyFill="1" applyBorder="1" applyAlignment="1">
      <alignment horizontal="center" vertical="center" wrapText="1"/>
    </xf>
    <xf numFmtId="9" fontId="11" fillId="0" borderId="6" xfId="1" applyFont="1" applyFill="1" applyBorder="1" applyAlignment="1">
      <alignment horizontal="center" vertical="center" wrapText="1"/>
    </xf>
    <xf numFmtId="1" fontId="11" fillId="0" borderId="6" xfId="1"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10" fontId="11" fillId="0" borderId="6" xfId="1" applyNumberFormat="1" applyFont="1" applyFill="1" applyBorder="1" applyAlignment="1">
      <alignment horizontal="center" vertical="center" wrapText="1"/>
    </xf>
    <xf numFmtId="9" fontId="0" fillId="0" borderId="6" xfId="1" applyFont="1" applyFill="1" applyBorder="1" applyAlignment="1">
      <alignment horizontal="center" vertical="center"/>
    </xf>
    <xf numFmtId="0" fontId="0" fillId="0" borderId="6" xfId="0" applyFont="1" applyFill="1" applyBorder="1" applyAlignment="1">
      <alignment horizontal="center" vertical="center"/>
    </xf>
    <xf numFmtId="9" fontId="6" fillId="0" borderId="6" xfId="10" applyFont="1" applyFill="1" applyBorder="1" applyAlignment="1">
      <alignment horizontal="center" vertical="center" wrapText="1"/>
    </xf>
    <xf numFmtId="0" fontId="6" fillId="0" borderId="6" xfId="3" applyFont="1" applyFill="1" applyBorder="1" applyAlignment="1">
      <alignment horizontal="center" vertical="center" wrapText="1"/>
    </xf>
    <xf numFmtId="9" fontId="10" fillId="0" borderId="6" xfId="1" applyFont="1" applyFill="1" applyBorder="1" applyAlignment="1">
      <alignment horizontal="center" vertical="center" wrapText="1"/>
    </xf>
    <xf numFmtId="0" fontId="6" fillId="19" borderId="43" xfId="0" applyFont="1" applyFill="1" applyBorder="1" applyAlignment="1">
      <alignment horizontal="center" vertical="center" wrapText="1"/>
    </xf>
    <xf numFmtId="0" fontId="6" fillId="19" borderId="4"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19" borderId="39"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6" fillId="0" borderId="4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6" fillId="0" borderId="4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0" fillId="0" borderId="6" xfId="0" applyFill="1" applyBorder="1" applyAlignment="1">
      <alignment horizontal="center" vertical="center"/>
    </xf>
    <xf numFmtId="0" fontId="2"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1" fontId="2" fillId="0" borderId="6" xfId="1" applyNumberFormat="1" applyFont="1" applyFill="1" applyBorder="1" applyAlignment="1">
      <alignment horizontal="center" vertical="center" wrapText="1"/>
    </xf>
    <xf numFmtId="165" fontId="36" fillId="0" borderId="6" xfId="1"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0" fontId="36" fillId="0" borderId="6" xfId="0" applyFont="1" applyFill="1" applyBorder="1" applyAlignment="1">
      <alignment horizontal="center" vertical="center" wrapText="1"/>
    </xf>
    <xf numFmtId="9" fontId="12" fillId="0" borderId="6" xfId="1" applyFont="1" applyFill="1" applyBorder="1" applyAlignment="1">
      <alignment horizontal="center" vertical="center" wrapText="1"/>
    </xf>
    <xf numFmtId="0" fontId="2" fillId="0" borderId="6" xfId="0" applyFont="1" applyFill="1" applyBorder="1" applyAlignment="1">
      <alignment horizontal="left" vertical="center" wrapText="1"/>
    </xf>
    <xf numFmtId="0" fontId="30" fillId="0" borderId="6" xfId="0" applyFont="1" applyFill="1" applyBorder="1" applyAlignment="1">
      <alignment horizontal="center" vertical="center" wrapText="1"/>
    </xf>
    <xf numFmtId="0" fontId="56" fillId="3" borderId="43" xfId="0" applyFont="1" applyFill="1" applyBorder="1" applyAlignment="1">
      <alignment horizontal="center" vertical="center" wrapText="1"/>
    </xf>
    <xf numFmtId="0" fontId="56" fillId="3" borderId="4"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15" xfId="0" applyFont="1" applyFill="1" applyBorder="1" applyAlignment="1">
      <alignment horizontal="left" vertical="center" wrapText="1"/>
    </xf>
    <xf numFmtId="0" fontId="48" fillId="0" borderId="5"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46" fillId="0" borderId="2"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8" fillId="15" borderId="2" xfId="0" applyFont="1" applyFill="1" applyBorder="1" applyAlignment="1">
      <alignment horizontal="left" vertical="center" wrapText="1"/>
    </xf>
    <xf numFmtId="0" fontId="48" fillId="15" borderId="5" xfId="0" applyFont="1" applyFill="1" applyBorder="1" applyAlignment="1">
      <alignment horizontal="left" vertical="center" wrapText="1"/>
    </xf>
    <xf numFmtId="0" fontId="46" fillId="15" borderId="2" xfId="0" applyFont="1" applyFill="1" applyBorder="1" applyAlignment="1">
      <alignment horizontal="center" vertical="center" wrapText="1"/>
    </xf>
    <xf numFmtId="0" fontId="46" fillId="15" borderId="5"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48" fillId="13" borderId="2"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46" fillId="13" borderId="2" xfId="0" applyFont="1" applyFill="1" applyBorder="1" applyAlignment="1">
      <alignment horizontal="center" vertical="center" wrapText="1"/>
    </xf>
    <xf numFmtId="0" fontId="46" fillId="13" borderId="5" xfId="0" applyFont="1" applyFill="1" applyBorder="1" applyAlignment="1">
      <alignment horizontal="center" vertical="center" wrapText="1"/>
    </xf>
    <xf numFmtId="0" fontId="0" fillId="0" borderId="0" xfId="0" applyNumberFormat="1"/>
    <xf numFmtId="0" fontId="3" fillId="12" borderId="11" xfId="0" applyNumberFormat="1" applyFont="1" applyFill="1" applyBorder="1" applyAlignment="1">
      <alignment horizontal="center" vertical="center" wrapText="1"/>
    </xf>
    <xf numFmtId="0" fontId="2" fillId="20" borderId="40" xfId="0" applyNumberFormat="1" applyFont="1" applyFill="1" applyBorder="1" applyAlignment="1">
      <alignment horizontal="center" vertical="center" wrapText="1"/>
    </xf>
    <xf numFmtId="0" fontId="2" fillId="20" borderId="39" xfId="1" applyNumberFormat="1" applyFont="1" applyFill="1" applyBorder="1" applyAlignment="1">
      <alignment horizontal="center" vertical="center" wrapText="1"/>
    </xf>
    <xf numFmtId="0" fontId="10" fillId="20" borderId="39" xfId="0" applyNumberFormat="1" applyFont="1" applyFill="1" applyBorder="1" applyAlignment="1">
      <alignment horizontal="center" vertical="center" wrapText="1"/>
    </xf>
  </cellXfs>
  <cellStyles count="11">
    <cellStyle name="20% - Énfasis3" xfId="4" builtinId="38"/>
    <cellStyle name="40% - Énfasis5" xfId="5" builtinId="47"/>
    <cellStyle name="Hipervínculo" xfId="7" builtinId="8"/>
    <cellStyle name="Millares 2" xfId="6"/>
    <cellStyle name="Normal" xfId="0" builtinId="0"/>
    <cellStyle name="Normal 2" xfId="2"/>
    <cellStyle name="Normal 3" xfId="3"/>
    <cellStyle name="Normal 3 2" xfId="8"/>
    <cellStyle name="Normal 3 2 2" xfId="9"/>
    <cellStyle name="Porcentaje 2" xfId="10"/>
    <cellStyle name="Porcentual" xfId="1" builtinId="5"/>
  </cellStyles>
  <dxfs count="2349">
    <dxf>
      <border>
        <bottom style="thin">
          <color indexed="64"/>
        </bottom>
      </border>
    </dxf>
    <dxf>
      <border>
        <bottom style="thin">
          <color indexed="64"/>
        </bottom>
      </border>
    </dxf>
    <dxf>
      <alignment vertical="bottom" readingOrder="0"/>
    </dxf>
    <dxf>
      <alignment vertical="bottom" readingOrder="0"/>
    </dxf>
    <dxf>
      <alignment vertical="bottom" readingOrder="0"/>
    </dxf>
    <dxf>
      <alignment wrapText="1" readingOrder="0"/>
    </dxf>
    <dxf>
      <alignment wrapText="1" readingOrder="0"/>
    </dxf>
    <dxf>
      <alignment horizont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numFmt numFmtId="13" formatCode="0%"/>
    </dxf>
    <dxf>
      <alignment wrapText="1"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3" formatCode="0%"/>
    </dxf>
    <dxf>
      <alignment horizontal="general" readingOrder="0"/>
    </dxf>
    <dxf>
      <numFmt numFmtId="33" formatCode="_-* #,##0_-;\-* #,##0_-;_-* &quot;-&quot;_-;_-@_-"/>
    </dxf>
    <dxf>
      <numFmt numFmtId="168" formatCode="_-* #,##0.0_-;\-* #,##0.0_-;_-* &quot;-&quot;_-;_-@_-"/>
    </dxf>
    <dxf>
      <numFmt numFmtId="33" formatCode="_-* #,##0_-;\-* #,##0_-;_-* &quot;-&quot;_-;_-@_-"/>
    </dxf>
    <dxf>
      <alignment horizontal="general" readingOrder="0"/>
    </dxf>
    <dxf>
      <numFmt numFmtId="33" formatCode="_-* #,##0_-;\-* #,##0_-;_-* &quot;-&quot;_-;_-@_-"/>
    </dxf>
    <dxf>
      <alignment horizontal="general" readingOrder="0"/>
    </dxf>
    <dxf>
      <numFmt numFmtId="33" formatCode="_-* #,##0_-;\-* #,##0_-;_-* &quot;-&quot;_-;_-@_-"/>
    </dxf>
    <dxf>
      <alignment horizontal="general" readingOrder="0"/>
    </dxf>
    <dxf>
      <numFmt numFmtId="33" formatCode="_-* #,##0_-;\-* #,##0_-;_-* &quot;-&quot;_-;_-@_-"/>
    </dxf>
    <dxf>
      <numFmt numFmtId="168" formatCode="_-* #,##0.0_-;\-* #,##0.0_-;_-* &quot;-&quot;_-;_-@_-"/>
    </dxf>
    <dxf>
      <numFmt numFmtId="33" formatCode="_-* #,##0_-;\-* #,##0_-;_-* &quot;-&quot;_-;_-@_-"/>
    </dxf>
    <dxf>
      <numFmt numFmtId="33" formatCode="_-* #,##0_-;\-* #,##0_-;_-* &quot;-&quot;_-;_-@_-"/>
    </dxf>
    <dxf>
      <alignment horizontal="general" readingOrder="0"/>
    </dxf>
    <dxf>
      <numFmt numFmtId="33" formatCode="_-* #,##0_-;\-* #,##0_-;_-* &quot;-&quot;_-;_-@_-"/>
    </dxf>
    <dxf>
      <alignment horizontal="general" readingOrder="0"/>
    </dxf>
    <dxf>
      <alignment horizontal="center" readingOrder="0"/>
    </dxf>
    <dxf>
      <alignment horizontal="general" readingOrder="0"/>
    </dxf>
    <dxf>
      <numFmt numFmtId="33" formatCode="_-* #,##0_-;\-* #,##0_-;_-* &quot;-&quot;_-;_-@_-"/>
    </dxf>
    <dxf>
      <numFmt numFmtId="168" formatCode="_-* #,##0.0_-;\-* #,##0.0_-;_-* &quot;-&quot;_-;_-@_-"/>
    </dxf>
    <dxf>
      <numFmt numFmtId="33" formatCode="_-* #,##0_-;\-* #,##0_-;_-* &quot;-&quot;_-;_-@_-"/>
    </dxf>
    <dxf>
      <numFmt numFmtId="13" formatCode="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3" formatCode="0%"/>
    </dxf>
    <dxf>
      <numFmt numFmtId="1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solid">
          <bgColor rgb="FFFFFF00"/>
        </patternFill>
      </fill>
    </dxf>
    <dxf>
      <fill>
        <patternFill patternType="solid">
          <bgColor rgb="FFFFFF00"/>
        </patternFill>
      </fill>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general" readingOrder="0"/>
    </dxf>
    <dxf>
      <numFmt numFmtId="0" formatCode="General"/>
    </dxf>
    <dxf>
      <numFmt numFmtId="0" formatCode="General"/>
    </dxf>
    <dxf>
      <numFmt numFmtId="0" formatCode="General"/>
    </dxf>
    <dxf>
      <numFmt numFmtId="1" formatCode="0"/>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bottom" readingOrder="0"/>
    </dxf>
    <dxf>
      <alignment vertical="center" readingOrder="0"/>
    </dxf>
    <dxf>
      <alignment vertical="bottom" readingOrder="0"/>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border>
        <left style="medium">
          <color theme="0"/>
        </left>
        <right style="medium">
          <color theme="0"/>
        </right>
        <top style="medium">
          <color theme="0"/>
        </top>
        <bottom style="medium">
          <color theme="0"/>
        </bottom>
        <vertical style="medium">
          <color theme="0"/>
        </vertic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alignment horizontal="general" wrapText="1" readingOrder="0"/>
    </dxf>
    <dxf>
      <alignment horizontal="general" wrapText="1" readingOrder="0"/>
    </dxf>
    <dxf>
      <alignment horizontal="center"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b/>
      </font>
    </dxf>
    <dxf>
      <font>
        <b/>
      </font>
    </dxf>
    <dxf>
      <font>
        <b/>
      </font>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numFmt numFmtId="13" formatCode="0%"/>
    </dxf>
    <dxf>
      <numFmt numFmtId="166" formatCode="_-* #,##0\ _€_-;\-* #,##0\ _€_-;_-* &quot;-&quot;??\ _€_-;_-@_-"/>
    </dxf>
    <dxf>
      <numFmt numFmtId="13" formatCode="0%"/>
    </dxf>
    <dxf>
      <numFmt numFmtId="13" formatCode="0%"/>
    </dxf>
    <dxf>
      <numFmt numFmtId="13" formatCode="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general" readingOrder="0"/>
    </dxf>
    <dxf>
      <numFmt numFmtId="0" formatCode="General"/>
    </dxf>
    <dxf>
      <numFmt numFmtId="1" formatCode="0"/>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bottom" readingOrder="0"/>
    </dxf>
    <dxf>
      <alignment vertical="center" readingOrder="0"/>
    </dxf>
    <dxf>
      <alignment vertical="bottom" readingOrder="0"/>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border>
        <left style="medium">
          <color theme="0"/>
        </left>
        <right style="medium">
          <color theme="0"/>
        </right>
        <top style="medium">
          <color theme="0"/>
        </top>
        <bottom style="medium">
          <color theme="0"/>
        </bottom>
        <vertical style="medium">
          <color theme="0"/>
        </vertic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microsoft.com/office/2007/relationships/slicerCache" Target="slicerCaches/slicerCache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microsoft.com/office/2007/relationships/slicerCache" Target="slicerCaches/slicerCache2.xml"/><Relationship Id="rId2" Type="http://schemas.openxmlformats.org/officeDocument/2006/relationships/worksheet" Target="worksheets/sheet2.xml"/><Relationship Id="rId16" Type="http://schemas.microsoft.com/office/2007/relationships/slicerCache" Target="slicerCaches/slicerCache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externalLink" Target="externalLinks/externalLink5.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pivotCacheDefinition" Target="pivotCache/pivotCacheDefinition1.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title>
      <c:tx>
        <c:strRef>
          <c:f>Indicadores!$BU$21</c:f>
          <c:strCache>
            <c:ptCount val="1"/>
            <c:pt idx="0">
              <c:v>Cumplimiento Productos y Actividades</c:v>
            </c:pt>
          </c:strCache>
        </c:strRef>
      </c:tx>
      <c:layout>
        <c:manualLayout>
          <c:xMode val="edge"/>
          <c:yMode val="edge"/>
          <c:x val="1.8013779527559063E-2"/>
          <c:y val="2.7777777777777901E-2"/>
        </c:manualLayout>
      </c:layout>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plotArea>
      <c:layout>
        <c:manualLayout>
          <c:layoutTarget val="inner"/>
          <c:xMode val="edge"/>
          <c:yMode val="edge"/>
          <c:x val="6.3031839350962779E-2"/>
          <c:y val="0.12457770299324922"/>
          <c:w val="0.80377749574045887"/>
          <c:h val="0.67016835004480246"/>
        </c:manualLayout>
      </c:layout>
      <c:barChart>
        <c:barDir val="col"/>
        <c:grouping val="clustered"/>
        <c:ser>
          <c:idx val="0"/>
          <c:order val="0"/>
          <c:tx>
            <c:strRef>
              <c:f>Indicadores!$BT$15</c:f>
              <c:strCache>
                <c:ptCount val="1"/>
                <c:pt idx="0">
                  <c:v>Productos</c:v>
                </c:pt>
              </c:strCache>
            </c:strRef>
          </c:tx>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Indicadores!$BU$14:$CC$14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Indicadores!$BU$15:$CC$15</c:f>
              <c:numCache>
                <c:formatCode>0%</c:formatCode>
                <c:ptCount val="9"/>
                <c:pt idx="0">
                  <c:v>0</c:v>
                </c:pt>
                <c:pt idx="1">
                  <c:v>0</c:v>
                </c:pt>
                <c:pt idx="2">
                  <c:v>0.60103174603174614</c:v>
                </c:pt>
                <c:pt idx="3">
                  <c:v>0.84444444444444444</c:v>
                </c:pt>
                <c:pt idx="4">
                  <c:v>0.92571428571428582</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F2E9-46F9-B921-D60EFA55435E}"/>
            </c:ext>
          </c:extLst>
        </c:ser>
        <c:ser>
          <c:idx val="1"/>
          <c:order val="1"/>
          <c:tx>
            <c:strRef>
              <c:f>Indicadores!$BT$16</c:f>
              <c:strCache>
                <c:ptCount val="1"/>
                <c:pt idx="0">
                  <c:v>Actividades</c:v>
                </c:pt>
              </c:strCache>
            </c:strRef>
          </c:tx>
          <c:spPr>
            <a:solidFill>
              <a:schemeClr val="accent3"/>
            </a:solidFill>
            <a:ln>
              <a:noFill/>
            </a:ln>
            <a:effectLst/>
          </c:spPr>
          <c:dLbls>
            <c:dLbl>
              <c:idx val="0"/>
              <c:layout>
                <c:manualLayout>
                  <c:x val="1.4422040284335641E-2"/>
                  <c:y val="4.8829700354028831E-2"/>
                </c:manualLayout>
              </c:layout>
              <c:dLblPos val="outEnd"/>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918-45E6-A61E-9CA2821000B9}"/>
                </c:ext>
              </c:extLst>
            </c:dLbl>
            <c:spPr>
              <a:noFill/>
              <a:ln>
                <a:noFill/>
              </a:ln>
              <a:effectLst/>
            </c:spPr>
            <c:txPr>
              <a:bodyPr rot="0" spcFirstLastPara="1" vertOverflow="ellipsis" vert="horz" wrap="square" lIns="38100" tIns="19050" rIns="38100" bIns="19050" anchor="b" anchorCtr="0">
                <a:spAutoFit/>
              </a:bodyPr>
              <a:lstStyle/>
              <a:p>
                <a:pPr>
                  <a:defRPr sz="800" b="0" i="0" u="none" strike="noStrike" kern="1200" baseline="0">
                    <a:solidFill>
                      <a:schemeClr val="tx1">
                        <a:lumMod val="75000"/>
                        <a:lumOff val="25000"/>
                      </a:schemeClr>
                    </a:solidFill>
                    <a:latin typeface="+mn-lt"/>
                    <a:ea typeface="+mn-ea"/>
                    <a:cs typeface="+mn-cs"/>
                  </a:defRPr>
                </a:pPr>
                <a:endParaRPr lang="es-CO"/>
              </a:p>
            </c:txPr>
            <c:dLblPos val="inEnd"/>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Indicadores!$BU$14:$CC$14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Indicadores!$BU$16:$CC$16</c:f>
              <c:numCache>
                <c:formatCode>0%</c:formatCode>
                <c:ptCount val="9"/>
                <c:pt idx="0">
                  <c:v>0.69285714285714284</c:v>
                </c:pt>
                <c:pt idx="1">
                  <c:v>0.02</c:v>
                </c:pt>
                <c:pt idx="2">
                  <c:v>0.39576923076923082</c:v>
                </c:pt>
                <c:pt idx="3">
                  <c:v>1</c:v>
                </c:pt>
                <c:pt idx="4">
                  <c:v>0.28493827160493829</c:v>
                </c:pt>
                <c:pt idx="5">
                  <c:v>0.71799999999999997</c:v>
                </c:pt>
                <c:pt idx="6">
                  <c:v>0.13900000000000001</c:v>
                </c:pt>
                <c:pt idx="7">
                  <c:v>0</c:v>
                </c:pt>
                <c:pt idx="8">
                  <c:v>0</c:v>
                </c:pt>
              </c:numCache>
            </c:numRef>
          </c:val>
          <c:extLst xmlns:c16r2="http://schemas.microsoft.com/office/drawing/2015/06/chart">
            <c:ext xmlns:c16="http://schemas.microsoft.com/office/drawing/2014/chart" uri="{C3380CC4-5D6E-409C-BE32-E72D297353CC}">
              <c16:uniqueId val="{00000001-F2E9-46F9-B921-D60EFA55435E}"/>
            </c:ext>
          </c:extLst>
        </c:ser>
        <c:dLbls/>
        <c:gapWidth val="219"/>
        <c:overlap val="-27"/>
        <c:axId val="122742656"/>
        <c:axId val="122744192"/>
      </c:barChart>
      <c:catAx>
        <c:axId val="122742656"/>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CO"/>
          </a:p>
        </c:txPr>
        <c:crossAx val="122744192"/>
        <c:crosses val="autoZero"/>
        <c:auto val="1"/>
        <c:lblAlgn val="ctr"/>
        <c:lblOffset val="100"/>
      </c:catAx>
      <c:valAx>
        <c:axId val="122744192"/>
        <c:scaling>
          <c:orientation val="minMax"/>
        </c:scaling>
        <c:axPos val="l"/>
        <c:majorGridlines>
          <c:spPr>
            <a:ln w="9525" cap="flat" cmpd="sng" algn="ctr">
              <a:noFill/>
              <a:round/>
            </a:ln>
            <a:effectLst/>
          </c:spPr>
        </c:majorGridlines>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742656"/>
        <c:crosses val="autoZero"/>
        <c:crossBetween val="between"/>
      </c:valAx>
      <c:spPr>
        <a:solidFill>
          <a:schemeClr val="bg1">
            <a:lumMod val="95000"/>
          </a:schemeClr>
        </a:solidFill>
        <a:ln>
          <a:noFill/>
        </a:ln>
        <a:effectLst/>
      </c:spPr>
    </c:plotArea>
    <c:legend>
      <c:legendPos val="r"/>
      <c:layout>
        <c:manualLayout>
          <c:xMode val="edge"/>
          <c:yMode val="edge"/>
          <c:x val="0.87942862034021563"/>
          <c:y val="0.45098075190253017"/>
          <c:w val="0.10434658433990705"/>
          <c:h val="9.8300629371896694E-2"/>
        </c:manualLayout>
      </c:layout>
      <c:spPr>
        <a:solidFill>
          <a:schemeClr val="bg1">
            <a:lumMod val="85000"/>
          </a:schemeClr>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chart>
  <c:spPr>
    <a:gradFill flip="none" rotWithShape="1">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path path="circle">
        <a:fillToRect l="100000" t="100000"/>
      </a:path>
      <a:tileRect r="-100000" b="-100000"/>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Indicadores</a:t>
            </a:r>
            <a:r>
              <a:rPr lang="es-CO" b="1" baseline="0"/>
              <a:t> de Cumplimiento</a:t>
            </a:r>
            <a:endParaRPr lang="es-CO" b="1"/>
          </a:p>
        </c:rich>
      </c:tx>
      <c:spPr>
        <a:noFill/>
        <a:ln>
          <a:noFill/>
        </a:ln>
        <a:effectLst/>
      </c:spPr>
    </c:title>
    <c:plotArea>
      <c:layout/>
      <c:barChart>
        <c:barDir val="col"/>
        <c:grouping val="clustered"/>
        <c:ser>
          <c:idx val="0"/>
          <c:order val="0"/>
          <c:tx>
            <c:strRef>
              <c:f>Indicadores!$B$44</c:f>
              <c:strCache>
                <c:ptCount val="1"/>
                <c:pt idx="0">
                  <c:v>Gestión de las Comunicaciones Internas y Externas</c:v>
                </c:pt>
              </c:strCache>
            </c:strRef>
          </c:tx>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Indicadores!$CE$10</c:f>
              <c:numCache>
                <c:formatCode>0%</c:formatCode>
                <c:ptCount val="1"/>
                <c:pt idx="0">
                  <c:v>#N/A</c:v>
                </c:pt>
              </c:numCache>
            </c:numRef>
          </c:val>
          <c:extLst xmlns:c16r2="http://schemas.microsoft.com/office/drawing/2015/06/chart">
            <c:ext xmlns:c16="http://schemas.microsoft.com/office/drawing/2014/chart" uri="{C3380CC4-5D6E-409C-BE32-E72D297353CC}">
              <c16:uniqueId val="{00000000-ED60-4A9C-A1F9-ED04DE13019A}"/>
            </c:ext>
          </c:extLst>
        </c:ser>
        <c:ser>
          <c:idx val="1"/>
          <c:order val="1"/>
          <c:tx>
            <c:strRef>
              <c:f>Indicadores!$C$44</c:f>
              <c:strCache>
                <c:ptCount val="1"/>
                <c:pt idx="0">
                  <c:v>Gestión de las Comunicaciones Internas y Externas</c:v>
                </c:pt>
              </c:strCache>
            </c:strRef>
          </c:tx>
          <c:spPr>
            <a:solidFill>
              <a:schemeClr val="accent3"/>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Indicadores!$CF$10</c:f>
              <c:numCache>
                <c:formatCode>0%</c:formatCode>
                <c:ptCount val="1"/>
                <c:pt idx="0">
                  <c:v>#N/A</c:v>
                </c:pt>
              </c:numCache>
            </c:numRef>
          </c:val>
          <c:extLst xmlns:c16r2="http://schemas.microsoft.com/office/drawing/2015/06/chart">
            <c:ext xmlns:c16="http://schemas.microsoft.com/office/drawing/2014/chart" uri="{C3380CC4-5D6E-409C-BE32-E72D297353CC}">
              <c16:uniqueId val="{00000001-ED60-4A9C-A1F9-ED04DE13019A}"/>
            </c:ext>
          </c:extLst>
        </c:ser>
        <c:dLbls/>
        <c:gapWidth val="140"/>
        <c:overlap val="-25"/>
        <c:axId val="123065856"/>
        <c:axId val="123067392"/>
      </c:barChart>
      <c:catAx>
        <c:axId val="123065856"/>
        <c:scaling>
          <c:orientation val="minMax"/>
        </c:scaling>
        <c:delete val="1"/>
        <c:axPos val="b"/>
        <c:majorTickMark val="none"/>
        <c:tickLblPos val="none"/>
        <c:crossAx val="123067392"/>
        <c:crosses val="autoZero"/>
        <c:auto val="1"/>
        <c:lblAlgn val="ctr"/>
        <c:lblOffset val="100"/>
      </c:catAx>
      <c:valAx>
        <c:axId val="123067392"/>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3065856"/>
        <c:crosses val="autoZero"/>
        <c:crossBetween val="between"/>
      </c:valAx>
      <c:spPr>
        <a:solidFill>
          <a:schemeClr val="bg1">
            <a:lumMod val="95000"/>
          </a:schemeClr>
        </a:solid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chart>
  <c:spPr>
    <a:solidFill>
      <a:schemeClr val="bg1">
        <a:lumMod val="85000"/>
      </a:schemeClr>
    </a:soli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chart>
    <c:autoTitleDeleted val="1"/>
    <c:plotArea>
      <c:layout/>
      <c:doughnutChart>
        <c:varyColors val="1"/>
        <c:ser>
          <c:idx val="0"/>
          <c:order val="0"/>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3DB-4F55-8A4E-1901579201B3}"/>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3DB-4F55-8A4E-1901579201B3}"/>
              </c:ext>
            </c:extLst>
          </c:dPt>
          <c:val>
            <c:numRef>
              <c:f>Indicadores!$CF$15:$CF$16</c:f>
              <c:numCache>
                <c:formatCode>General</c:formatCode>
                <c:ptCount val="2"/>
                <c:pt idx="0">
                  <c:v>0</c:v>
                </c:pt>
                <c:pt idx="1">
                  <c:v>46</c:v>
                </c:pt>
              </c:numCache>
            </c:numRef>
          </c:val>
          <c:extLst xmlns:c16r2="http://schemas.microsoft.com/office/drawing/2015/06/chart">
            <c:ext xmlns:c16="http://schemas.microsoft.com/office/drawing/2014/chart" uri="{C3380CC4-5D6E-409C-BE32-E72D297353CC}">
              <c16:uniqueId val="{00000000-74A3-44D5-B63A-6ED402180880}"/>
            </c:ext>
          </c:extLst>
        </c:ser>
        <c:dLbls/>
        <c:firstSliceAng val="0"/>
        <c:holeSize val="85"/>
      </c:doughnutChart>
      <c:spPr>
        <a:noFill/>
        <a:ln>
          <a:noFill/>
        </a:ln>
        <a:effectLst/>
      </c:spPr>
    </c:plotArea>
    <c:plotVisOnly val="1"/>
    <c:dispBlanksAs val="zero"/>
  </c:chart>
  <c:spPr>
    <a:noFill/>
    <a:ln w="9525" cap="flat" cmpd="sng" algn="ctr">
      <a:noFill/>
      <a:round/>
    </a:ln>
    <a:effectLst/>
  </c:spPr>
  <c:txPr>
    <a:bodyPr/>
    <a:lstStyle/>
    <a:p>
      <a:pPr>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clrMapOvr bg1="lt1" tx1="dk1" bg2="lt2" tx2="dk2" accent1="accent1" accent2="accent2" accent3="accent3" accent4="accent4" accent5="accent5" accent6="accent6" hlink="hlink" folHlink="folHlink"/>
  <c:chart>
    <c:title>
      <c:tx>
        <c:rich>
          <a:bodyPr/>
          <a:lstStyle/>
          <a:p>
            <a:pPr>
              <a:defRPr sz="1400">
                <a:solidFill>
                  <a:sysClr val="windowText" lastClr="000000"/>
                </a:solidFill>
              </a:defRPr>
            </a:pPr>
            <a:r>
              <a:rPr lang="es-CO" sz="1400">
                <a:solidFill>
                  <a:sysClr val="windowText" lastClr="000000"/>
                </a:solidFill>
              </a:rPr>
              <a:t>Plan</a:t>
            </a:r>
            <a:r>
              <a:rPr lang="es-CO" sz="1400" baseline="0">
                <a:solidFill>
                  <a:sysClr val="windowText" lastClr="000000"/>
                </a:solidFill>
              </a:rPr>
              <a:t> de acción 4to trimestre 2019</a:t>
            </a:r>
            <a:endParaRPr lang="es-CO" sz="1400">
              <a:solidFill>
                <a:sysClr val="windowText" lastClr="000000"/>
              </a:solidFill>
            </a:endParaRPr>
          </a:p>
        </c:rich>
      </c:tx>
    </c:title>
    <c:plotArea>
      <c:layout>
        <c:manualLayout>
          <c:layoutTarget val="inner"/>
          <c:xMode val="edge"/>
          <c:yMode val="edge"/>
          <c:x val="0.19209170282286178"/>
          <c:y val="0.19667520794640656"/>
          <c:w val="0.6172456676353969"/>
          <c:h val="0.81666762109281799"/>
        </c:manualLayout>
      </c:layout>
      <c:doughnutChart>
        <c:varyColors val="1"/>
        <c:ser>
          <c:idx val="0"/>
          <c:order val="0"/>
          <c:tx>
            <c:strRef>
              <c:f>Tablas!$D$455</c:f>
              <c:strCache>
                <c:ptCount val="1"/>
                <c:pt idx="0">
                  <c:v>ESCALA</c:v>
                </c:pt>
              </c:strCache>
            </c:strRef>
          </c:tx>
          <c:spPr>
            <a:gradFill>
              <a:gsLst>
                <a:gs pos="0">
                  <a:srgbClr val="FFFF00"/>
                </a:gs>
                <a:gs pos="0">
                  <a:srgbClr val="FFF200"/>
                </a:gs>
                <a:gs pos="0">
                  <a:srgbClr val="FF7A00"/>
                </a:gs>
                <a:gs pos="0">
                  <a:srgbClr val="FF0300"/>
                </a:gs>
              </a:gsLst>
              <a:lin ang="5400000" scaled="0"/>
            </a:gradFill>
            <a:scene3d>
              <a:camera prst="orthographicFront"/>
              <a:lightRig rig="threePt" dir="t"/>
            </a:scene3d>
            <a:sp3d>
              <a:bevelT/>
            </a:sp3d>
          </c:spPr>
          <c:dPt>
            <c:idx val="1"/>
            <c:spPr>
              <a:solidFill>
                <a:srgbClr val="FF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1683-402E-85E0-F2556DDAD567}"/>
              </c:ext>
            </c:extLst>
          </c:dPt>
          <c:dPt>
            <c:idx val="2"/>
            <c:spPr>
              <a:gradFill flip="none" rotWithShape="1">
                <a:gsLst>
                  <a:gs pos="54000">
                    <a:srgbClr val="FFC000"/>
                  </a:gs>
                  <a:gs pos="30000">
                    <a:srgbClr val="FF0000"/>
                  </a:gs>
                  <a:gs pos="0">
                    <a:srgbClr val="FF0300"/>
                  </a:gs>
                </a:gsLst>
                <a:lin ang="1890000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1683-402E-85E0-F2556DDAD567}"/>
              </c:ext>
            </c:extLst>
          </c:dPt>
          <c:dPt>
            <c:idx val="3"/>
            <c:spPr>
              <a:solidFill>
                <a:srgbClr val="FFC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1683-402E-85E0-F2556DDAD567}"/>
              </c:ext>
            </c:extLst>
          </c:dPt>
          <c:dPt>
            <c:idx val="4"/>
            <c:spPr>
              <a:gradFill flip="none" rotWithShape="1">
                <a:gsLst>
                  <a:gs pos="0">
                    <a:srgbClr val="FFC000"/>
                  </a:gs>
                  <a:gs pos="62000">
                    <a:srgbClr val="FFFF00"/>
                  </a:gs>
                  <a:gs pos="14000">
                    <a:srgbClr val="FFC000"/>
                  </a:gs>
                </a:gsLst>
                <a:lin ang="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1683-402E-85E0-F2556DDAD567}"/>
              </c:ext>
            </c:extLst>
          </c:dPt>
          <c:dPt>
            <c:idx val="5"/>
            <c:spPr>
              <a:solidFill>
                <a:srgbClr val="FFFF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9-1683-402E-85E0-F2556DDAD567}"/>
              </c:ext>
            </c:extLst>
          </c:dPt>
          <c:dPt>
            <c:idx val="6"/>
            <c:spPr>
              <a:solidFill>
                <a:srgbClr val="FFFF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B-1683-402E-85E0-F2556DDAD567}"/>
              </c:ext>
            </c:extLst>
          </c:dPt>
          <c:dPt>
            <c:idx val="7"/>
            <c:spPr>
              <a:gradFill flip="none" rotWithShape="1">
                <a:gsLst>
                  <a:gs pos="33000">
                    <a:srgbClr val="FFFF00"/>
                  </a:gs>
                  <a:gs pos="48000">
                    <a:srgbClr val="FFF200"/>
                  </a:gs>
                  <a:gs pos="64000">
                    <a:srgbClr val="00CC00"/>
                  </a:gs>
                </a:gsLst>
                <a:lin ang="270000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D-1683-402E-85E0-F2556DDAD567}"/>
              </c:ext>
            </c:extLst>
          </c:dPt>
          <c:dPt>
            <c:idx val="8"/>
            <c:spPr>
              <a:solidFill>
                <a:srgbClr val="00CC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F-1683-402E-85E0-F2556DDAD567}"/>
              </c:ext>
            </c:extLst>
          </c:dPt>
          <c:dPt>
            <c:idx val="9"/>
            <c:spPr>
              <a:noFill/>
              <a:ln>
                <a:noFill/>
              </a:ln>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11-1683-402E-85E0-F2556DDAD567}"/>
              </c:ext>
            </c:extLst>
          </c:dPt>
          <c:dLbls>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1683-402E-85E0-F2556DDAD567}"/>
                </c:ext>
              </c:extLst>
            </c:dLbl>
            <c:spPr>
              <a:noFill/>
              <a:ln>
                <a:noFill/>
              </a:ln>
              <a:effectLst/>
            </c:spPr>
            <c:txPr>
              <a:bodyPr/>
              <a:lstStyle/>
              <a:p>
                <a:pPr>
                  <a:defRPr>
                    <a:solidFill>
                      <a:schemeClr val="tx1"/>
                    </a:solidFill>
                  </a:defRPr>
                </a:pPr>
                <a:endParaRPr lang="es-CO"/>
              </a:p>
            </c:txPr>
            <c:showCatName val="1"/>
            <c:separator>; </c:separator>
            <c:showLeaderLines val="1"/>
            <c:extLst xmlns:c16r2="http://schemas.microsoft.com/office/drawing/2015/06/chart">
              <c:ext xmlns:c15="http://schemas.microsoft.com/office/drawing/2012/chart" uri="{CE6537A1-D6FC-4f65-9D91-7224C49458BB}"/>
            </c:extLst>
          </c:dLbls>
          <c:cat>
            <c:numRef>
              <c:f>Tablas!$C$456:$C$465</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Tablas!$D$456:$D$465</c:f>
              <c:numCache>
                <c:formatCode>General</c:formatCode>
                <c:ptCount val="10"/>
                <c:pt idx="0">
                  <c:v>1</c:v>
                </c:pt>
                <c:pt idx="1">
                  <c:v>1</c:v>
                </c:pt>
                <c:pt idx="2">
                  <c:v>1</c:v>
                </c:pt>
                <c:pt idx="3">
                  <c:v>1</c:v>
                </c:pt>
                <c:pt idx="4">
                  <c:v>1</c:v>
                </c:pt>
                <c:pt idx="5">
                  <c:v>1</c:v>
                </c:pt>
                <c:pt idx="6">
                  <c:v>1</c:v>
                </c:pt>
                <c:pt idx="7">
                  <c:v>1</c:v>
                </c:pt>
                <c:pt idx="8">
                  <c:v>1</c:v>
                </c:pt>
                <c:pt idx="9">
                  <c:v>9</c:v>
                </c:pt>
              </c:numCache>
            </c:numRef>
          </c:val>
          <c:extLst xmlns:c16r2="http://schemas.microsoft.com/office/drawing/2015/06/chart">
            <c:ext xmlns:c16="http://schemas.microsoft.com/office/drawing/2014/chart" uri="{C3380CC4-5D6E-409C-BE32-E72D297353CC}">
              <c16:uniqueId val="{00000012-1683-402E-85E0-F2556DDAD567}"/>
            </c:ext>
          </c:extLst>
        </c:ser>
        <c:dLbls/>
        <c:firstSliceAng val="270"/>
        <c:holeSize val="50"/>
      </c:doughnutChart>
      <c:scatterChart>
        <c:scatterStyle val="smoothMarker"/>
        <c:ser>
          <c:idx val="1"/>
          <c:order val="1"/>
          <c:tx>
            <c:strRef>
              <c:f>Tablas!$B$468</c:f>
              <c:strCache>
                <c:ptCount val="1"/>
                <c:pt idx="0">
                  <c:v>Puntos</c:v>
                </c:pt>
              </c:strCache>
            </c:strRef>
          </c:tx>
          <c:spPr>
            <a:ln w="28575">
              <a:headEnd type="diamond"/>
              <a:tailEnd type="stealth"/>
            </a:ln>
          </c:spPr>
          <c:marker>
            <c:symbol val="none"/>
          </c:marker>
          <c:dPt>
            <c:idx val="0"/>
            <c:spPr>
              <a:ln w="28575">
                <a:headEnd type="diamond" w="lg" len="med"/>
                <a:tailEnd type="stealth"/>
              </a:ln>
            </c:spPr>
            <c:extLst xmlns:c16r2="http://schemas.microsoft.com/office/drawing/2015/06/chart">
              <c:ext xmlns:c16="http://schemas.microsoft.com/office/drawing/2014/chart" uri="{C3380CC4-5D6E-409C-BE32-E72D297353CC}">
                <c16:uniqueId val="{00000014-1683-402E-85E0-F2556DDAD567}"/>
              </c:ext>
            </c:extLst>
          </c:dPt>
          <c:dPt>
            <c:idx val="1"/>
            <c:spPr>
              <a:ln w="28575">
                <a:solidFill>
                  <a:srgbClr val="0070C0"/>
                </a:solidFill>
                <a:headEnd type="diamond"/>
                <a:tailEnd type="stealth"/>
              </a:ln>
            </c:spPr>
            <c:extLst xmlns:c16r2="http://schemas.microsoft.com/office/drawing/2015/06/chart">
              <c:ext xmlns:c16="http://schemas.microsoft.com/office/drawing/2014/chart" uri="{C3380CC4-5D6E-409C-BE32-E72D297353CC}">
                <c16:uniqueId val="{00000016-1683-402E-85E0-F2556DDAD567}"/>
              </c:ext>
            </c:extLst>
          </c:dPt>
          <c:xVal>
            <c:numRef>
              <c:f>Tablas!$C$469:$C$470</c:f>
              <c:numCache>
                <c:formatCode>General</c:formatCode>
                <c:ptCount val="2"/>
                <c:pt idx="0">
                  <c:v>0</c:v>
                </c:pt>
                <c:pt idx="1">
                  <c:v>-1</c:v>
                </c:pt>
              </c:numCache>
            </c:numRef>
          </c:xVal>
          <c:yVal>
            <c:numRef>
              <c:f>Tablas!$D$469:$D$470</c:f>
              <c:numCache>
                <c:formatCode>General</c:formatCode>
                <c:ptCount val="2"/>
                <c:pt idx="0">
                  <c:v>0</c:v>
                </c:pt>
                <c:pt idx="1">
                  <c:v>0</c:v>
                </c:pt>
              </c:numCache>
            </c:numRef>
          </c:yVal>
          <c:smooth val="1"/>
          <c:extLst xmlns:c16r2="http://schemas.microsoft.com/office/drawing/2015/06/chart">
            <c:ext xmlns:c16="http://schemas.microsoft.com/office/drawing/2014/chart" uri="{C3380CC4-5D6E-409C-BE32-E72D297353CC}">
              <c16:uniqueId val="{00000017-1683-402E-85E0-F2556DDAD567}"/>
            </c:ext>
          </c:extLst>
        </c:ser>
        <c:dLbls/>
        <c:axId val="127440768"/>
        <c:axId val="127439232"/>
      </c:scatterChart>
      <c:valAx>
        <c:axId val="127439232"/>
        <c:scaling>
          <c:orientation val="minMax"/>
          <c:max val="1"/>
          <c:min val="-1"/>
        </c:scaling>
        <c:delete val="1"/>
        <c:axPos val="l"/>
        <c:numFmt formatCode="General" sourceLinked="1"/>
        <c:tickLblPos val="none"/>
        <c:crossAx val="127440768"/>
        <c:crosses val="autoZero"/>
        <c:crossBetween val="midCat"/>
        <c:majorUnit val="0.5"/>
        <c:minorUnit val="4.0000000000000022E-2"/>
      </c:valAx>
      <c:valAx>
        <c:axId val="127440768"/>
        <c:scaling>
          <c:orientation val="minMax"/>
          <c:max val="1"/>
          <c:min val="-1"/>
        </c:scaling>
        <c:delete val="1"/>
        <c:axPos val="b"/>
        <c:numFmt formatCode="General" sourceLinked="1"/>
        <c:tickLblPos val="none"/>
        <c:crossAx val="127439232"/>
        <c:crosses val="autoZero"/>
        <c:crossBetween val="midCat"/>
      </c:valAx>
      <c:spPr>
        <a:noFill/>
        <a:ln>
          <a:noFill/>
        </a:ln>
      </c:spPr>
    </c:plotArea>
    <c:plotVisOnly val="1"/>
    <c:dispBlanksAs val="gap"/>
  </c:chart>
  <c:spPr>
    <a:gradFill flip="none" rotWithShape="1">
      <a:gsLst>
        <a:gs pos="0">
          <a:sysClr val="window" lastClr="FFFFFF">
            <a:lumMod val="75000"/>
            <a:shade val="30000"/>
            <a:satMod val="115000"/>
          </a:sysClr>
        </a:gs>
        <a:gs pos="50000">
          <a:sysClr val="window" lastClr="FFFFFF">
            <a:lumMod val="75000"/>
            <a:shade val="67500"/>
            <a:satMod val="115000"/>
          </a:sysClr>
        </a:gs>
        <a:gs pos="100000">
          <a:sysClr val="window" lastClr="FFFFFF">
            <a:lumMod val="75000"/>
            <a:shade val="100000"/>
            <a:satMod val="115000"/>
          </a:sysClr>
        </a:gs>
      </a:gsLst>
      <a:path path="circle">
        <a:fillToRect t="100000" r="100000"/>
      </a:path>
      <a:tileRect l="-100000" b="-100000"/>
    </a:gradFill>
    <a:scene3d>
      <a:camera prst="orthographicFront"/>
      <a:lightRig rig="threePt" dir="t"/>
    </a:scene3d>
    <a:sp3d>
      <a:bevelT/>
    </a:sp3d>
  </c:spPr>
  <c:txPr>
    <a:bodyPr/>
    <a:lstStyle/>
    <a:p>
      <a:pPr>
        <a:defRPr>
          <a:solidFill>
            <a:schemeClr val="bg1"/>
          </a:solidFill>
        </a:defRPr>
      </a:pPr>
      <a:endParaRPr lang="es-CO"/>
    </a:p>
  </c:txPr>
  <c:printSettings>
    <c:headerFooter/>
    <c:pageMargins b="0.75000000000000133" l="0.70000000000000062" r="0.70000000000000062" t="0.75000000000000133" header="0.30000000000000032" footer="0.30000000000000032"/>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lang val="es-CO"/>
  <c:pivotSource>
    <c:name>[PLAN_DE_ACCION_UAECOB_2020_1ER TRIMESTRE FINAL.xlsx]Tablas!Tabla Ejecución</c:name>
    <c:fmtId val="16"/>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Estado</a:t>
            </a:r>
            <a:r>
              <a:rPr lang="en-US" b="1" baseline="0"/>
              <a:t> de Ejecución</a:t>
            </a:r>
            <a:endParaRPr lang="en-US" b="1"/>
          </a:p>
        </c:rich>
      </c:tx>
      <c:spPr>
        <a:noFill/>
        <a:ln>
          <a:noFill/>
        </a:ln>
        <a:effectLst/>
      </c:spPr>
    </c:title>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Val val="1"/>
          <c:extLst xmlns:c16r2="http://schemas.microsoft.com/office/drawing/2015/06/char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Val val="1"/>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dLblPos val="outEnd"/>
          <c:showVal val="1"/>
          <c:extLst xmlns:c16r2="http://schemas.microsoft.com/office/drawing/2015/06/chart">
            <c:ext xmlns:c15="http://schemas.microsoft.com/office/drawing/2012/chart" uri="{CE6537A1-D6FC-4f65-9D91-7224C49458BB}"/>
          </c:extLst>
        </c:dLbl>
      </c:pivotFmt>
      <c:pivotFmt>
        <c:idx val="5"/>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Val val="1"/>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0.2255443522048432"/>
          <c:y val="0.15319444444444502"/>
          <c:w val="0.71187685914260712"/>
          <c:h val="0.72088764946048545"/>
        </c:manualLayout>
      </c:layout>
      <c:barChart>
        <c:barDir val="bar"/>
        <c:grouping val="clustered"/>
        <c:ser>
          <c:idx val="0"/>
          <c:order val="0"/>
          <c:tx>
            <c:strRef>
              <c:f>Tablas!$B$37</c:f>
              <c:strCache>
                <c:ptCount val="1"/>
                <c:pt idx="0">
                  <c:v>Total</c:v>
                </c:pt>
              </c:strCache>
            </c:strRef>
          </c:tx>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Val val="1"/>
          </c:dLbls>
          <c:cat>
            <c:strRef>
              <c:f>Tablas!$A$38:$A$40</c:f>
              <c:strCache>
                <c:ptCount val="2"/>
                <c:pt idx="0">
                  <c:v>SIN EJECUTAR</c:v>
                </c:pt>
                <c:pt idx="1">
                  <c:v>EJECUTADO</c:v>
                </c:pt>
              </c:strCache>
            </c:strRef>
          </c:cat>
          <c:val>
            <c:numRef>
              <c:f>Tablas!$B$38:$B$40</c:f>
              <c:numCache>
                <c:formatCode>General</c:formatCode>
                <c:ptCount val="2"/>
                <c:pt idx="0">
                  <c:v>46</c:v>
                </c:pt>
                <c:pt idx="1">
                  <c:v>12</c:v>
                </c:pt>
              </c:numCache>
            </c:numRef>
          </c:val>
          <c:extLst xmlns:c16r2="http://schemas.microsoft.com/office/drawing/2015/06/chart">
            <c:ext xmlns:c16="http://schemas.microsoft.com/office/drawing/2014/chart" uri="{C3380CC4-5D6E-409C-BE32-E72D297353CC}">
              <c16:uniqueId val="{00000000-89CE-4C9F-9608-9BA5917AE390}"/>
            </c:ext>
          </c:extLst>
        </c:ser>
        <c:dLbls>
          <c:showVal val="1"/>
        </c:dLbls>
        <c:gapWidth val="219"/>
        <c:axId val="127310848"/>
        <c:axId val="127316736"/>
      </c:barChart>
      <c:catAx>
        <c:axId val="127310848"/>
        <c:scaling>
          <c:orientation val="minMax"/>
        </c:scaling>
        <c:axPos val="l"/>
        <c:numFmt formatCode="General" sourceLinked="1"/>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7316736"/>
        <c:crosses val="autoZero"/>
        <c:auto val="1"/>
        <c:lblAlgn val="ctr"/>
        <c:lblOffset val="100"/>
      </c:catAx>
      <c:valAx>
        <c:axId val="127316736"/>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7310848"/>
        <c:crosses val="autoZero"/>
        <c:crossBetween val="between"/>
      </c:valAx>
      <c:spPr>
        <a:solidFill>
          <a:schemeClr val="bg1">
            <a:lumMod val="95000"/>
          </a:schemeClr>
        </a:solidFill>
        <a:ln>
          <a:noFill/>
        </a:ln>
        <a:effectLst/>
      </c:spPr>
    </c:plotArea>
    <c:plotVisOnly val="1"/>
    <c:dispBlanksAs val="gap"/>
  </c:chart>
  <c:spPr>
    <a:solidFill>
      <a:schemeClr val="bg1">
        <a:lumMod val="85000"/>
      </a:schemeClr>
    </a:soli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000000000000133" l="0.70000000000000062" r="0.70000000000000062" t="0.75000000000000133" header="0.30000000000000032" footer="0.30000000000000032"/>
    <c:pageSetup/>
  </c:printSettings>
  <c:extLst xmlns:c16r2="http://schemas.microsoft.com/office/drawing/2015/06/chart">
    <c:ext xmlns:c14="http://schemas.microsoft.com/office/drawing/2007/8/2/chart" uri="{781A3756-C4B2-4CAC-9D66-4F8BD8637D16}">
      <c14:pivotOptions>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c:lang val="es-CO"/>
  <c:clrMapOvr bg1="lt1" tx1="dk1" bg2="lt2" tx2="dk2" accent1="accent1" accent2="accent2" accent3="accent3" accent4="accent4" accent5="accent5" accent6="accent6" hlink="hlink" folHlink="folHlink"/>
  <c:pivotSource>
    <c:name>[PLAN_DE_ACCION_UAECOB_2020_1ER TRIMESTRE FINAL.xlsx]Tablas!Productos Periodo</c:name>
    <c:fmtId val="3"/>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1" i="0" baseline="0">
                <a:effectLst/>
              </a:rPr>
              <a:t>Programado vs Resultado PRODUCTO 4to trimestre 2019</a:t>
            </a:r>
            <a:endParaRPr lang="es-CO" sz="1200">
              <a:effectLst/>
            </a:endParaRPr>
          </a:p>
        </c:rich>
      </c:tx>
      <c:spPr>
        <a:noFill/>
        <a:ln>
          <a:noFill/>
        </a:ln>
        <a:effectLst/>
      </c:spPr>
    </c:title>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ysClr val="windowText" lastClr="000000"/>
            </a:solidFill>
            <a:ln w="9525">
              <a:solidFill>
                <a:srgbClr val="9BBB59">
                  <a:lumMod val="75000"/>
                </a:srgbClr>
              </a:solidFill>
            </a:ln>
            <a:effectLst/>
          </c:spPr>
        </c:marker>
      </c:pivotFmt>
      <c:pivotFmt>
        <c:idx val="6"/>
        <c:spPr>
          <a:solidFill>
            <a:schemeClr val="accent1"/>
          </a:solidFill>
          <a:ln w="28575" cap="rnd">
            <a:solidFill>
              <a:schemeClr val="accent1"/>
            </a:solidFill>
            <a:round/>
          </a:ln>
          <a:effectLst/>
        </c:spP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Val val="1"/>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Val val="1"/>
          <c:extLst xmlns:c16r2="http://schemas.microsoft.com/office/drawing/2015/06/chart">
            <c:ext xmlns:c15="http://schemas.microsoft.com/office/drawing/2012/chart" uri="{CE6537A1-D6FC-4f65-9D91-7224C49458BB}"/>
          </c:extLst>
        </c:dLbl>
      </c:pivotFmt>
      <c:pivotFmt>
        <c:idx val="9"/>
        <c:spPr>
          <a:solidFill>
            <a:schemeClr val="accent1"/>
          </a:solidFill>
          <a:ln w="28575" cap="rnd" cmpd="dbl">
            <a:solidFill>
              <a:srgbClr val="00B050"/>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CO"/>
            </a:p>
          </c:txPr>
          <c:dLblPos val="t"/>
          <c:showVal val="1"/>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Val val="1"/>
          <c:extLst xmlns:c16r2="http://schemas.microsoft.com/office/drawing/2015/06/char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Val val="1"/>
          <c:extLst xmlns:c16r2="http://schemas.microsoft.com/office/drawing/2015/06/chart">
            <c:ext xmlns:c15="http://schemas.microsoft.com/office/drawing/2012/chart" uri="{CE6537A1-D6FC-4f65-9D91-7224C49458BB}"/>
          </c:extLst>
        </c:dLbl>
      </c:pivotFmt>
      <c:pivotFmt>
        <c:idx val="12"/>
        <c:spPr>
          <a:solidFill>
            <a:schemeClr val="accent1"/>
          </a:solidFill>
          <a:ln w="28575" cap="rnd" cmpd="dbl">
            <a:solidFill>
              <a:srgbClr val="00B050"/>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CO"/>
            </a:p>
          </c:txPr>
          <c:dLblPos val="t"/>
          <c:showVal val="1"/>
          <c:extLst xmlns:c16r2="http://schemas.microsoft.com/office/drawing/2015/06/char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Val val="1"/>
          <c:extLst xmlns:c16r2="http://schemas.microsoft.com/office/drawing/2015/06/chart">
            <c:ext xmlns:c15="http://schemas.microsoft.com/office/drawing/2012/chart" uri="{CE6537A1-D6FC-4f65-9D91-7224C49458BB}"/>
          </c:extLst>
        </c:dLbl>
      </c:pivotFmt>
      <c:pivotFmt>
        <c:idx val="14"/>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Val val="1"/>
          <c:extLst xmlns:c16r2="http://schemas.microsoft.com/office/drawing/2015/06/char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t" anchorCtr="0">
              <a:spAutoFit/>
            </a:bodyPr>
            <a:lstStyle/>
            <a:p>
              <a:pPr>
                <a:defRPr sz="900" b="1" i="0" u="none" strike="noStrike" kern="1200" baseline="0">
                  <a:solidFill>
                    <a:schemeClr val="tx2"/>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16"/>
        <c:spPr>
          <a:solidFill>
            <a:schemeClr val="accent1"/>
          </a:solidFill>
          <a:ln w="28575" cap="rnd">
            <a:solidFill>
              <a:srgbClr val="00B050"/>
            </a:solidFill>
            <a:round/>
          </a:ln>
          <a:effectLst/>
        </c:spPr>
        <c:marker>
          <c:spPr>
            <a:solidFill>
              <a:schemeClr val="accent1"/>
            </a:solidFill>
            <a:ln w="9525">
              <a:solidFill>
                <a:schemeClr val="accent1"/>
              </a:solidFill>
            </a:ln>
            <a:effectLst/>
          </c:spPr>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Val val="1"/>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Val val="1"/>
          <c:extLst xmlns:c16r2="http://schemas.microsoft.com/office/drawing/2015/06/chart">
            <c:ext xmlns:c15="http://schemas.microsoft.com/office/drawing/2012/chart" uri="{CE6537A1-D6FC-4f65-9D91-7224C49458BB}"/>
          </c:extLst>
        </c:dLbl>
      </c:pivotFmt>
      <c:pivotFmt>
        <c:idx val="21"/>
        <c:spPr>
          <a:solidFill>
            <a:schemeClr val="accent1"/>
          </a:solidFill>
          <a:ln>
            <a:solidFill>
              <a:srgbClr val="00B05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w="28575" cap="rnd">
            <a:solidFill>
              <a:srgbClr val="C00000"/>
            </a:solidFill>
            <a:round/>
          </a:ln>
          <a:effectLst/>
        </c:spPr>
        <c:marker>
          <c:symbol val="circle"/>
          <c:size val="5"/>
          <c:spPr>
            <a:solidFill>
              <a:sysClr val="windowText" lastClr="000000"/>
            </a:solidFill>
            <a:ln w="9525">
              <a:solidFill>
                <a:schemeClr val="accent1"/>
              </a:solidFill>
            </a:ln>
            <a:effectLst/>
          </c:spPr>
        </c:marker>
      </c:pivotFmt>
      <c:pivotFmt>
        <c:idx val="26"/>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Val val="1"/>
          <c:extLst xmlns:c16r2="http://schemas.microsoft.com/office/drawing/2015/06/chart">
            <c:ext xmlns:c15="http://schemas.microsoft.com/office/drawing/2012/chart" uri="{CE6537A1-D6FC-4f65-9D91-7224C49458BB}"/>
          </c:extLst>
        </c:dLbl>
      </c:pivotFmt>
      <c:pivotFmt>
        <c:idx val="28"/>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Val val="1"/>
          <c:extLst xmlns:c16r2="http://schemas.microsoft.com/office/drawing/2015/06/char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3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s>
    <c:plotArea>
      <c:layout/>
      <c:barChart>
        <c:barDir val="col"/>
        <c:grouping val="clustered"/>
        <c:ser>
          <c:idx val="0"/>
          <c:order val="0"/>
          <c:tx>
            <c:strRef>
              <c:f>Tablas!$B$65</c:f>
              <c:strCache>
                <c:ptCount val="1"/>
                <c:pt idx="0">
                  <c:v>Avance Ponderado 4to tri.</c:v>
                </c:pt>
              </c:strCache>
            </c:strRef>
          </c:tx>
          <c:spPr>
            <a:solidFill>
              <a:schemeClr val="accent1"/>
            </a:solidFill>
            <a:ln w="25400">
              <a:noFill/>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Val val="1"/>
          </c:dLbls>
          <c:cat>
            <c:strRef>
              <c:f>Tablas!$A$66:$A$78</c:f>
              <c:strCache>
                <c:ptCount val="13"/>
                <c:pt idx="0">
                  <c:v>Evaluación Independiente</c:v>
                </c:pt>
                <c:pt idx="1">
                  <c:v>Gestión Integrada</c:v>
                </c:pt>
                <c:pt idx="2">
                  <c:v>Gestión de Asuntos Jurídicos</c:v>
                </c:pt>
                <c:pt idx="3">
                  <c:v>Reducción del Riesgo</c:v>
                </c:pt>
                <c:pt idx="4">
                  <c:v>Gestión Integral de Incendios</c:v>
                </c:pt>
                <c:pt idx="5">
                  <c:v>Gestión de Infraestructura</c:v>
                </c:pt>
                <c:pt idx="6">
                  <c:v>Conocimiento del Riesgo </c:v>
                </c:pt>
                <c:pt idx="7">
                  <c:v>Gestión de las Comunicaciones</c:v>
                </c:pt>
                <c:pt idx="8">
                  <c:v>Gestión de Servicio a la Ciudadania</c:v>
                </c:pt>
                <c:pt idx="9">
                  <c:v>Gestión Humana</c:v>
                </c:pt>
                <c:pt idx="10">
                  <c:v>Gestión Integral de Incendios, Gestión para la Búsqueda y Rescate, Gestión Logística de Emergencias.</c:v>
                </c:pt>
                <c:pt idx="11">
                  <c:v>Gestion Integral de Parque Automotor y HEAS</c:v>
                </c:pt>
                <c:pt idx="12">
                  <c:v>Gestión para la Búsqueda y Rescate</c:v>
                </c:pt>
              </c:strCache>
            </c:strRef>
          </c:cat>
          <c:val>
            <c:numRef>
              <c:f>Tablas!$B$66:$B$78</c:f>
              <c:numCache>
                <c:formatCode>0%</c:formatCode>
                <c:ptCount val="13"/>
                <c:pt idx="1">
                  <c:v>0</c:v>
                </c:pt>
                <c:pt idx="2">
                  <c:v>0</c:v>
                </c:pt>
                <c:pt idx="3">
                  <c:v>0</c:v>
                </c:pt>
                <c:pt idx="4">
                  <c:v>0</c:v>
                </c:pt>
                <c:pt idx="5">
                  <c:v>0</c:v>
                </c:pt>
                <c:pt idx="6">
                  <c:v>0</c:v>
                </c:pt>
                <c:pt idx="7">
                  <c:v>0</c:v>
                </c:pt>
                <c:pt idx="8">
                  <c:v>0</c:v>
                </c:pt>
                <c:pt idx="10">
                  <c:v>0</c:v>
                </c:pt>
                <c:pt idx="11">
                  <c:v>0</c:v>
                </c:pt>
                <c:pt idx="12">
                  <c:v>0</c:v>
                </c:pt>
              </c:numCache>
            </c:numRef>
          </c:val>
          <c:extLst xmlns:c16r2="http://schemas.microsoft.com/office/drawing/2015/06/chart">
            <c:ext xmlns:c16="http://schemas.microsoft.com/office/drawing/2014/chart" uri="{C3380CC4-5D6E-409C-BE32-E72D297353CC}">
              <c16:uniqueId val="{00000000-A857-4D93-85C9-5EED79EDACE8}"/>
            </c:ext>
          </c:extLst>
        </c:ser>
        <c:ser>
          <c:idx val="1"/>
          <c:order val="1"/>
          <c:tx>
            <c:strRef>
              <c:f>Tablas!$C$65</c:f>
              <c:strCache>
                <c:ptCount val="1"/>
                <c:pt idx="0">
                  <c:v>Promedio de Cumplimiento</c:v>
                </c:pt>
              </c:strCache>
            </c:strRef>
          </c:tx>
          <c:spPr>
            <a:solidFill>
              <a:schemeClr val="accent2"/>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dLbls>
          <c:cat>
            <c:strRef>
              <c:f>Tablas!$A$66:$A$78</c:f>
              <c:strCache>
                <c:ptCount val="13"/>
                <c:pt idx="0">
                  <c:v>Evaluación Independiente</c:v>
                </c:pt>
                <c:pt idx="1">
                  <c:v>Gestión Integrada</c:v>
                </c:pt>
                <c:pt idx="2">
                  <c:v>Gestión de Asuntos Jurídicos</c:v>
                </c:pt>
                <c:pt idx="3">
                  <c:v>Reducción del Riesgo</c:v>
                </c:pt>
                <c:pt idx="4">
                  <c:v>Gestión Integral de Incendios</c:v>
                </c:pt>
                <c:pt idx="5">
                  <c:v>Gestión de Infraestructura</c:v>
                </c:pt>
                <c:pt idx="6">
                  <c:v>Conocimiento del Riesgo </c:v>
                </c:pt>
                <c:pt idx="7">
                  <c:v>Gestión de las Comunicaciones</c:v>
                </c:pt>
                <c:pt idx="8">
                  <c:v>Gestión de Servicio a la Ciudadania</c:v>
                </c:pt>
                <c:pt idx="9">
                  <c:v>Gestión Humana</c:v>
                </c:pt>
                <c:pt idx="10">
                  <c:v>Gestión Integral de Incendios, Gestión para la Búsqueda y Rescate, Gestión Logística de Emergencias.</c:v>
                </c:pt>
                <c:pt idx="11">
                  <c:v>Gestion Integral de Parque Automotor y HEAS</c:v>
                </c:pt>
                <c:pt idx="12">
                  <c:v>Gestión para la Búsqueda y Rescate</c:v>
                </c:pt>
              </c:strCache>
            </c:strRef>
          </c:cat>
          <c:val>
            <c:numRef>
              <c:f>Tablas!$C$66:$C$78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1-A857-4D93-85C9-5EED79EDACE8}"/>
            </c:ext>
          </c:extLst>
        </c:ser>
        <c:dLbls>
          <c:showVal val="1"/>
        </c:dLbls>
        <c:gapWidth val="219"/>
        <c:axId val="127800448"/>
        <c:axId val="127801984"/>
      </c:barChart>
      <c:catAx>
        <c:axId val="12780044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7801984"/>
        <c:crosses val="autoZero"/>
        <c:auto val="1"/>
        <c:lblAlgn val="ctr"/>
        <c:lblOffset val="100"/>
      </c:catAx>
      <c:valAx>
        <c:axId val="127801984"/>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7800448"/>
        <c:crosses val="autoZero"/>
        <c:crossBetween val="between"/>
      </c:valAx>
      <c:spPr>
        <a:solidFill>
          <a:schemeClr val="accent3">
            <a:lumMod val="20000"/>
            <a:lumOff val="80000"/>
          </a:schemeClr>
        </a:solidFill>
        <a:ln>
          <a:noFill/>
        </a:ln>
        <a:effectLst/>
        <a:scene3d>
          <a:camera prst="orthographicFront"/>
          <a:lightRig rig="threePt" dir="t"/>
        </a:scene3d>
        <a:sp3d>
          <a:bevelT/>
        </a:sp3d>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chart>
  <c:spPr>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path path="circle">
        <a:fillToRect l="100000" b="100000"/>
      </a:path>
      <a:tileRect t="-100000" r="-100000"/>
    </a:gradFill>
    <a:ln w="9525" cap="flat" cmpd="sng" algn="ctr">
      <a:solidFill>
        <a:srgbClr val="4F81BD"/>
      </a:solidFill>
      <a:round/>
    </a:ln>
    <a:effectLst/>
    <a:scene3d>
      <a:camera prst="orthographicFront"/>
      <a:lightRig rig="threePt" dir="t"/>
    </a:scene3d>
    <a:sp3d>
      <a:bevelT/>
    </a:sp3d>
  </c:spPr>
  <c:txPr>
    <a:bodyPr/>
    <a:lstStyle/>
    <a:p>
      <a:pPr>
        <a:defRPr/>
      </a:pPr>
      <a:endParaRPr lang="es-CO"/>
    </a:p>
  </c:txPr>
  <c:printSettings>
    <c:headerFooter/>
    <c:pageMargins b="0.75000000000000133" l="0.70000000000000062" r="0.70000000000000062" t="0.75000000000000133" header="0.30000000000000032" footer="0.30000000000000032"/>
    <c:pageSetup orientation="portrait"/>
  </c:printSettings>
  <c:extLst xmlns:c16r2="http://schemas.microsoft.com/office/drawing/2015/06/char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400"/>
            </a:pPr>
            <a:r>
              <a:rPr lang="es-CO" sz="1400"/>
              <a:t>Plan</a:t>
            </a:r>
            <a:r>
              <a:rPr lang="es-CO" sz="1400" baseline="0"/>
              <a:t> de acción 3er trimestre 2019</a:t>
            </a:r>
            <a:endParaRPr lang="es-CO" sz="1400"/>
          </a:p>
        </c:rich>
      </c:tx>
    </c:title>
    <c:plotArea>
      <c:layout>
        <c:manualLayout>
          <c:layoutTarget val="inner"/>
          <c:xMode val="edge"/>
          <c:yMode val="edge"/>
          <c:x val="0.19209170282286178"/>
          <c:y val="0.19667520794640656"/>
          <c:w val="0.6172456676353969"/>
          <c:h val="0.81666762109281799"/>
        </c:manualLayout>
      </c:layout>
      <c:doughnutChart>
        <c:varyColors val="1"/>
        <c:ser>
          <c:idx val="0"/>
          <c:order val="0"/>
          <c:tx>
            <c:strRef>
              <c:f>Tablas!$D$455</c:f>
              <c:strCache>
                <c:ptCount val="1"/>
                <c:pt idx="0">
                  <c:v>ESCALA</c:v>
                </c:pt>
              </c:strCache>
            </c:strRef>
          </c:tx>
          <c:spPr>
            <a:gradFill>
              <a:gsLst>
                <a:gs pos="0">
                  <a:srgbClr val="FFFF00"/>
                </a:gs>
                <a:gs pos="0">
                  <a:srgbClr val="FFF200"/>
                </a:gs>
                <a:gs pos="0">
                  <a:srgbClr val="FF7A00"/>
                </a:gs>
                <a:gs pos="0">
                  <a:srgbClr val="FF0300"/>
                </a:gs>
              </a:gsLst>
              <a:lin ang="5400000" scaled="0"/>
            </a:gradFill>
            <a:scene3d>
              <a:camera prst="orthographicFront"/>
              <a:lightRig rig="threePt" dir="t"/>
            </a:scene3d>
            <a:sp3d>
              <a:bevelT/>
            </a:sp3d>
          </c:spPr>
          <c:dPt>
            <c:idx val="1"/>
            <c:spPr>
              <a:solidFill>
                <a:srgbClr val="FF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C443-416B-9F1B-B65C18218D19}"/>
              </c:ext>
            </c:extLst>
          </c:dPt>
          <c:dPt>
            <c:idx val="2"/>
            <c:spPr>
              <a:gradFill flip="none" rotWithShape="1">
                <a:gsLst>
                  <a:gs pos="54000">
                    <a:srgbClr val="FFC000"/>
                  </a:gs>
                  <a:gs pos="30000">
                    <a:srgbClr val="FF0000"/>
                  </a:gs>
                  <a:gs pos="0">
                    <a:srgbClr val="FF0300"/>
                  </a:gs>
                </a:gsLst>
                <a:lin ang="1890000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C443-416B-9F1B-B65C18218D19}"/>
              </c:ext>
            </c:extLst>
          </c:dPt>
          <c:dPt>
            <c:idx val="3"/>
            <c:spPr>
              <a:solidFill>
                <a:srgbClr val="FFC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C443-416B-9F1B-B65C18218D19}"/>
              </c:ext>
            </c:extLst>
          </c:dPt>
          <c:dPt>
            <c:idx val="4"/>
            <c:spPr>
              <a:gradFill flip="none" rotWithShape="1">
                <a:gsLst>
                  <a:gs pos="0">
                    <a:srgbClr val="FFC000"/>
                  </a:gs>
                  <a:gs pos="62000">
                    <a:srgbClr val="FFFF00"/>
                  </a:gs>
                  <a:gs pos="14000">
                    <a:srgbClr val="FFC000"/>
                  </a:gs>
                </a:gsLst>
                <a:lin ang="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C443-416B-9F1B-B65C18218D19}"/>
              </c:ext>
            </c:extLst>
          </c:dPt>
          <c:dPt>
            <c:idx val="5"/>
            <c:spPr>
              <a:solidFill>
                <a:srgbClr val="FFFF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9-C443-416B-9F1B-B65C18218D19}"/>
              </c:ext>
            </c:extLst>
          </c:dPt>
          <c:dPt>
            <c:idx val="6"/>
            <c:spPr>
              <a:solidFill>
                <a:srgbClr val="FFFF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B-C443-416B-9F1B-B65C18218D19}"/>
              </c:ext>
            </c:extLst>
          </c:dPt>
          <c:dPt>
            <c:idx val="7"/>
            <c:spPr>
              <a:gradFill flip="none" rotWithShape="1">
                <a:gsLst>
                  <a:gs pos="33000">
                    <a:srgbClr val="FFFF00"/>
                  </a:gs>
                  <a:gs pos="48000">
                    <a:srgbClr val="FFF200"/>
                  </a:gs>
                  <a:gs pos="64000">
                    <a:srgbClr val="00CC00"/>
                  </a:gs>
                </a:gsLst>
                <a:lin ang="270000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D-C443-416B-9F1B-B65C18218D19}"/>
              </c:ext>
            </c:extLst>
          </c:dPt>
          <c:dPt>
            <c:idx val="8"/>
            <c:spPr>
              <a:solidFill>
                <a:srgbClr val="00CC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F-C443-416B-9F1B-B65C18218D19}"/>
              </c:ext>
            </c:extLst>
          </c:dPt>
          <c:dPt>
            <c:idx val="9"/>
            <c:spPr>
              <a:noFill/>
              <a:ln>
                <a:noFill/>
              </a:ln>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11-C443-416B-9F1B-B65C18218D19}"/>
              </c:ext>
            </c:extLst>
          </c:dPt>
          <c:dLbls>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C443-416B-9F1B-B65C18218D19}"/>
                </c:ext>
              </c:extLst>
            </c:dLbl>
            <c:spPr>
              <a:noFill/>
              <a:ln>
                <a:noFill/>
              </a:ln>
              <a:effectLst/>
            </c:spPr>
            <c:txPr>
              <a:bodyPr/>
              <a:lstStyle/>
              <a:p>
                <a:pPr>
                  <a:defRPr>
                    <a:solidFill>
                      <a:schemeClr val="tx1"/>
                    </a:solidFill>
                  </a:defRPr>
                </a:pPr>
                <a:endParaRPr lang="es-CO"/>
              </a:p>
            </c:txPr>
            <c:showCatName val="1"/>
            <c:separator>; </c:separator>
            <c:showLeaderLines val="1"/>
            <c:extLst xmlns:c16r2="http://schemas.microsoft.com/office/drawing/2015/06/chart">
              <c:ext xmlns:c15="http://schemas.microsoft.com/office/drawing/2012/chart" uri="{CE6537A1-D6FC-4f65-9D91-7224C49458BB}"/>
            </c:extLst>
          </c:dLbls>
          <c:cat>
            <c:numRef>
              <c:f>Tablas!$C$456:$C$465</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Tablas!$D$456:$D$465</c:f>
              <c:numCache>
                <c:formatCode>General</c:formatCode>
                <c:ptCount val="10"/>
                <c:pt idx="0">
                  <c:v>1</c:v>
                </c:pt>
                <c:pt idx="1">
                  <c:v>1</c:v>
                </c:pt>
                <c:pt idx="2">
                  <c:v>1</c:v>
                </c:pt>
                <c:pt idx="3">
                  <c:v>1</c:v>
                </c:pt>
                <c:pt idx="4">
                  <c:v>1</c:v>
                </c:pt>
                <c:pt idx="5">
                  <c:v>1</c:v>
                </c:pt>
                <c:pt idx="6">
                  <c:v>1</c:v>
                </c:pt>
                <c:pt idx="7">
                  <c:v>1</c:v>
                </c:pt>
                <c:pt idx="8">
                  <c:v>1</c:v>
                </c:pt>
                <c:pt idx="9">
                  <c:v>9</c:v>
                </c:pt>
              </c:numCache>
            </c:numRef>
          </c:val>
          <c:extLst xmlns:c16r2="http://schemas.microsoft.com/office/drawing/2015/06/chart">
            <c:ext xmlns:c16="http://schemas.microsoft.com/office/drawing/2014/chart" uri="{C3380CC4-5D6E-409C-BE32-E72D297353CC}">
              <c16:uniqueId val="{00000012-C443-416B-9F1B-B65C18218D19}"/>
            </c:ext>
          </c:extLst>
        </c:ser>
        <c:dLbls/>
        <c:firstSliceAng val="270"/>
        <c:holeSize val="50"/>
      </c:doughnutChart>
      <c:scatterChart>
        <c:scatterStyle val="smoothMarker"/>
        <c:ser>
          <c:idx val="1"/>
          <c:order val="1"/>
          <c:tx>
            <c:strRef>
              <c:f>Tablas!$B$468</c:f>
              <c:strCache>
                <c:ptCount val="1"/>
                <c:pt idx="0">
                  <c:v>Puntos</c:v>
                </c:pt>
              </c:strCache>
            </c:strRef>
          </c:tx>
          <c:spPr>
            <a:ln w="28575">
              <a:headEnd type="diamond"/>
              <a:tailEnd type="stealth"/>
            </a:ln>
          </c:spPr>
          <c:marker>
            <c:symbol val="none"/>
          </c:marker>
          <c:dPt>
            <c:idx val="0"/>
            <c:spPr>
              <a:ln w="28575">
                <a:headEnd type="diamond" w="lg" len="med"/>
                <a:tailEnd type="stealth"/>
              </a:ln>
            </c:spPr>
            <c:extLst xmlns:c16r2="http://schemas.microsoft.com/office/drawing/2015/06/chart">
              <c:ext xmlns:c16="http://schemas.microsoft.com/office/drawing/2014/chart" uri="{C3380CC4-5D6E-409C-BE32-E72D297353CC}">
                <c16:uniqueId val="{00000014-C443-416B-9F1B-B65C18218D19}"/>
              </c:ext>
            </c:extLst>
          </c:dPt>
          <c:dPt>
            <c:idx val="1"/>
            <c:spPr>
              <a:ln w="28575">
                <a:solidFill>
                  <a:srgbClr val="0070C0"/>
                </a:solidFill>
                <a:headEnd type="diamond"/>
                <a:tailEnd type="stealth"/>
              </a:ln>
            </c:spPr>
            <c:extLst xmlns:c16r2="http://schemas.microsoft.com/office/drawing/2015/06/chart">
              <c:ext xmlns:c16="http://schemas.microsoft.com/office/drawing/2014/chart" uri="{C3380CC4-5D6E-409C-BE32-E72D297353CC}">
                <c16:uniqueId val="{00000016-C443-416B-9F1B-B65C18218D19}"/>
              </c:ext>
            </c:extLst>
          </c:dPt>
          <c:xVal>
            <c:numRef>
              <c:f>Tablas!$C$469:$C$470</c:f>
              <c:numCache>
                <c:formatCode>General</c:formatCode>
                <c:ptCount val="2"/>
                <c:pt idx="0">
                  <c:v>0</c:v>
                </c:pt>
                <c:pt idx="1">
                  <c:v>-1</c:v>
                </c:pt>
              </c:numCache>
            </c:numRef>
          </c:xVal>
          <c:yVal>
            <c:numRef>
              <c:f>Tablas!$D$469:$D$470</c:f>
              <c:numCache>
                <c:formatCode>General</c:formatCode>
                <c:ptCount val="2"/>
                <c:pt idx="0">
                  <c:v>0</c:v>
                </c:pt>
                <c:pt idx="1">
                  <c:v>0</c:v>
                </c:pt>
              </c:numCache>
            </c:numRef>
          </c:yVal>
          <c:smooth val="1"/>
          <c:extLst xmlns:c16r2="http://schemas.microsoft.com/office/drawing/2015/06/chart">
            <c:ext xmlns:c16="http://schemas.microsoft.com/office/drawing/2014/chart" uri="{C3380CC4-5D6E-409C-BE32-E72D297353CC}">
              <c16:uniqueId val="{00000017-C443-416B-9F1B-B65C18218D19}"/>
            </c:ext>
          </c:extLst>
        </c:ser>
        <c:dLbls/>
        <c:axId val="128699776"/>
        <c:axId val="128698240"/>
      </c:scatterChart>
      <c:valAx>
        <c:axId val="128698240"/>
        <c:scaling>
          <c:orientation val="minMax"/>
          <c:max val="1"/>
          <c:min val="-1"/>
        </c:scaling>
        <c:delete val="1"/>
        <c:axPos val="l"/>
        <c:numFmt formatCode="General" sourceLinked="1"/>
        <c:tickLblPos val="none"/>
        <c:crossAx val="128699776"/>
        <c:crosses val="autoZero"/>
        <c:crossBetween val="midCat"/>
        <c:majorUnit val="0.5"/>
        <c:minorUnit val="4.0000000000000022E-2"/>
      </c:valAx>
      <c:valAx>
        <c:axId val="128699776"/>
        <c:scaling>
          <c:orientation val="minMax"/>
          <c:max val="1"/>
          <c:min val="-1"/>
        </c:scaling>
        <c:delete val="1"/>
        <c:axPos val="b"/>
        <c:numFmt formatCode="General" sourceLinked="1"/>
        <c:tickLblPos val="none"/>
        <c:crossAx val="128698240"/>
        <c:crosses val="autoZero"/>
        <c:crossBetween val="midCat"/>
      </c:valAx>
      <c:spPr>
        <a:noFill/>
        <a:ln>
          <a:noFill/>
        </a:ln>
      </c:spPr>
    </c:plotArea>
    <c:plotVisOnly val="1"/>
    <c:dispBlanksAs val="gap"/>
  </c:chart>
  <c:spPr>
    <a:solidFill>
      <a:schemeClr val="tx1"/>
    </a:solidFill>
    <a:scene3d>
      <a:camera prst="orthographicFront"/>
      <a:lightRig rig="threePt" dir="t"/>
    </a:scene3d>
    <a:sp3d>
      <a:bevelT/>
    </a:sp3d>
  </c:spPr>
  <c:txPr>
    <a:bodyPr/>
    <a:lstStyle/>
    <a:p>
      <a:pPr>
        <a:defRPr>
          <a:solidFill>
            <a:schemeClr val="bg1"/>
          </a:solidFill>
        </a:defRPr>
      </a:pPr>
      <a:endParaRPr lang="es-CO"/>
    </a:p>
  </c:txPr>
  <c:printSettings>
    <c:headerFooter/>
    <c:pageMargins b="0.75000000000000133" l="0.70000000000000062" r="0.70000000000000062" t="0.75000000000000133"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s-CO"/>
  <c:clrMapOvr bg1="lt1" tx1="dk1" bg2="lt2" tx2="dk2" accent1="accent1" accent2="accent2" accent3="accent3" accent4="accent4" accent5="accent5" accent6="accent6" hlink="hlink" folHlink="folHlink"/>
  <c:pivotSource>
    <c:name>[PLAN_DE_ACCION_UAECOB_2020_1ER TRIMESTRE FINAL.xlsx]Tablas!Productos Periodo</c:name>
    <c:fmtId val="1"/>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1" i="0" baseline="0">
                <a:effectLst/>
              </a:rPr>
              <a:t>Programado vs Resultado PRODUCTO 4to trimestre 2019</a:t>
            </a:r>
            <a:endParaRPr lang="es-CO" sz="1200">
              <a:effectLst/>
            </a:endParaRPr>
          </a:p>
        </c:rich>
      </c:tx>
      <c:spPr>
        <a:noFill/>
        <a:ln>
          <a:noFill/>
        </a:ln>
        <a:effectLst/>
      </c:spPr>
    </c:title>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ysClr val="windowText" lastClr="000000"/>
            </a:solidFill>
            <a:ln w="9525">
              <a:solidFill>
                <a:srgbClr val="9BBB59">
                  <a:lumMod val="75000"/>
                </a:srgbClr>
              </a:solidFill>
            </a:ln>
            <a:effectLst/>
          </c:spPr>
        </c:marker>
      </c:pivotFmt>
      <c:pivotFmt>
        <c:idx val="6"/>
        <c:spPr>
          <a:solidFill>
            <a:schemeClr val="accent1"/>
          </a:solidFill>
          <a:ln w="28575" cap="rnd">
            <a:solidFill>
              <a:schemeClr val="accent1"/>
            </a:solidFill>
            <a:round/>
          </a:ln>
          <a:effectLst/>
        </c:spPr>
      </c:pivotFmt>
      <c:pivotFmt>
        <c:idx val="7"/>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Val val="1"/>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Val val="1"/>
          <c:extLst xmlns:c16r2="http://schemas.microsoft.com/office/drawing/2015/06/char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CO"/>
            </a:p>
          </c:txPr>
          <c:showVal val="1"/>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Val val="1"/>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Val val="1"/>
          <c:extLst xmlns:c16r2="http://schemas.microsoft.com/office/drawing/2015/06/chart">
            <c:ext xmlns:c15="http://schemas.microsoft.com/office/drawing/2012/chart" uri="{CE6537A1-D6FC-4f65-9D91-7224C49458BB}"/>
          </c:extLst>
        </c:dLbl>
      </c:pivotFmt>
      <c:pivotFmt>
        <c:idx val="16"/>
        <c:spPr>
          <a:solidFill>
            <a:schemeClr val="accent1"/>
          </a:solidFill>
          <a:ln w="28575" cap="rnd">
            <a:solidFill>
              <a:srgbClr val="C00000"/>
            </a:solidFill>
            <a:round/>
          </a:ln>
          <a:effectLst/>
        </c:spPr>
        <c:marker>
          <c:symbol val="diamond"/>
          <c:size val="5"/>
          <c:spPr>
            <a:solidFill>
              <a:sysClr val="windowText" lastClr="000000"/>
            </a:solidFill>
            <a:ln w="9525">
              <a:solidFill>
                <a:sysClr val="windowText" lastClr="00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t"/>
          <c:showVal val="1"/>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c:spPr>
        <c:marker>
          <c:symbol val="none"/>
        </c:marker>
        <c:dLbl>
          <c:idx val="0"/>
          <c:delete val="1"/>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dLbl>
          <c:idx val="0"/>
          <c:delete val="1"/>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2"/>
          </a:solidFill>
          <a:ln>
            <a:noFill/>
          </a:ln>
          <a:effectLst/>
        </c:spPr>
        <c:marker>
          <c:symbol val="none"/>
        </c:marker>
      </c:pivotFmt>
    </c:pivotFmts>
    <c:plotArea>
      <c:layout/>
      <c:barChart>
        <c:barDir val="col"/>
        <c:grouping val="clustered"/>
        <c:ser>
          <c:idx val="0"/>
          <c:order val="0"/>
          <c:tx>
            <c:strRef>
              <c:f>Tablas!$B$65</c:f>
              <c:strCache>
                <c:ptCount val="1"/>
                <c:pt idx="0">
                  <c:v>Avance Ponderado 4to tri.</c:v>
                </c:pt>
              </c:strCache>
            </c:strRef>
          </c:tx>
          <c:spPr>
            <a:solidFill>
              <a:schemeClr val="accent1"/>
            </a:solidFill>
            <a:ln>
              <a:noFill/>
            </a:ln>
            <a:effectLst/>
          </c:spPr>
          <c:cat>
            <c:strRef>
              <c:f>Tablas!$A$66:$A$78</c:f>
              <c:strCache>
                <c:ptCount val="13"/>
                <c:pt idx="0">
                  <c:v>Evaluación Independiente</c:v>
                </c:pt>
                <c:pt idx="1">
                  <c:v>Gestión Integrada</c:v>
                </c:pt>
                <c:pt idx="2">
                  <c:v>Gestión de Asuntos Jurídicos</c:v>
                </c:pt>
                <c:pt idx="3">
                  <c:v>Reducción del Riesgo</c:v>
                </c:pt>
                <c:pt idx="4">
                  <c:v>Gestión Integral de Incendios</c:v>
                </c:pt>
                <c:pt idx="5">
                  <c:v>Gestión de Infraestructura</c:v>
                </c:pt>
                <c:pt idx="6">
                  <c:v>Conocimiento del Riesgo </c:v>
                </c:pt>
                <c:pt idx="7">
                  <c:v>Gestión de las Comunicaciones</c:v>
                </c:pt>
                <c:pt idx="8">
                  <c:v>Gestión de Servicio a la Ciudadania</c:v>
                </c:pt>
                <c:pt idx="9">
                  <c:v>Gestión Humana</c:v>
                </c:pt>
                <c:pt idx="10">
                  <c:v>Gestión Integral de Incendios, Gestión para la Búsqueda y Rescate, Gestión Logística de Emergencias.</c:v>
                </c:pt>
                <c:pt idx="11">
                  <c:v>Gestion Integral de Parque Automotor y HEAS</c:v>
                </c:pt>
                <c:pt idx="12">
                  <c:v>Gestión para la Búsqueda y Rescate</c:v>
                </c:pt>
              </c:strCache>
            </c:strRef>
          </c:cat>
          <c:val>
            <c:numRef>
              <c:f>Tablas!$B$66:$B$78</c:f>
              <c:numCache>
                <c:formatCode>0%</c:formatCode>
                <c:ptCount val="13"/>
                <c:pt idx="1">
                  <c:v>0</c:v>
                </c:pt>
                <c:pt idx="2">
                  <c:v>0</c:v>
                </c:pt>
                <c:pt idx="3">
                  <c:v>0</c:v>
                </c:pt>
                <c:pt idx="4">
                  <c:v>0</c:v>
                </c:pt>
                <c:pt idx="5">
                  <c:v>0</c:v>
                </c:pt>
                <c:pt idx="6">
                  <c:v>0</c:v>
                </c:pt>
                <c:pt idx="7">
                  <c:v>0</c:v>
                </c:pt>
                <c:pt idx="8">
                  <c:v>0</c:v>
                </c:pt>
                <c:pt idx="10">
                  <c:v>0</c:v>
                </c:pt>
                <c:pt idx="11">
                  <c:v>0</c:v>
                </c:pt>
                <c:pt idx="12">
                  <c:v>0</c:v>
                </c:pt>
              </c:numCache>
            </c:numRef>
          </c:val>
          <c:extLst xmlns:c16r2="http://schemas.microsoft.com/office/drawing/2015/06/chart">
            <c:ext xmlns:c16="http://schemas.microsoft.com/office/drawing/2014/chart" uri="{C3380CC4-5D6E-409C-BE32-E72D297353CC}">
              <c16:uniqueId val="{00000000-32D8-48CE-8260-D7D94092C267}"/>
            </c:ext>
          </c:extLst>
        </c:ser>
        <c:ser>
          <c:idx val="1"/>
          <c:order val="1"/>
          <c:tx>
            <c:strRef>
              <c:f>Tablas!$C$65</c:f>
              <c:strCache>
                <c:ptCount val="1"/>
                <c:pt idx="0">
                  <c:v>Promedio de Cumplimiento</c:v>
                </c:pt>
              </c:strCache>
            </c:strRef>
          </c:tx>
          <c:spPr>
            <a:solidFill>
              <a:schemeClr val="accent2"/>
            </a:solidFill>
            <a:ln>
              <a:noFill/>
            </a:ln>
            <a:effectLst/>
          </c:spPr>
          <c:cat>
            <c:strRef>
              <c:f>Tablas!$A$66:$A$78</c:f>
              <c:strCache>
                <c:ptCount val="13"/>
                <c:pt idx="0">
                  <c:v>Evaluación Independiente</c:v>
                </c:pt>
                <c:pt idx="1">
                  <c:v>Gestión Integrada</c:v>
                </c:pt>
                <c:pt idx="2">
                  <c:v>Gestión de Asuntos Jurídicos</c:v>
                </c:pt>
                <c:pt idx="3">
                  <c:v>Reducción del Riesgo</c:v>
                </c:pt>
                <c:pt idx="4">
                  <c:v>Gestión Integral de Incendios</c:v>
                </c:pt>
                <c:pt idx="5">
                  <c:v>Gestión de Infraestructura</c:v>
                </c:pt>
                <c:pt idx="6">
                  <c:v>Conocimiento del Riesgo </c:v>
                </c:pt>
                <c:pt idx="7">
                  <c:v>Gestión de las Comunicaciones</c:v>
                </c:pt>
                <c:pt idx="8">
                  <c:v>Gestión de Servicio a la Ciudadania</c:v>
                </c:pt>
                <c:pt idx="9">
                  <c:v>Gestión Humana</c:v>
                </c:pt>
                <c:pt idx="10">
                  <c:v>Gestión Integral de Incendios, Gestión para la Búsqueda y Rescate, Gestión Logística de Emergencias.</c:v>
                </c:pt>
                <c:pt idx="11">
                  <c:v>Gestion Integral de Parque Automotor y HEAS</c:v>
                </c:pt>
                <c:pt idx="12">
                  <c:v>Gestión para la Búsqueda y Rescate</c:v>
                </c:pt>
              </c:strCache>
            </c:strRef>
          </c:cat>
          <c:val>
            <c:numRef>
              <c:f>Tablas!$C$66:$C$78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1-32D8-48CE-8260-D7D94092C267}"/>
            </c:ext>
          </c:extLst>
        </c:ser>
        <c:dLbls/>
        <c:gapWidth val="219"/>
        <c:axId val="129151744"/>
        <c:axId val="129153280"/>
      </c:barChart>
      <c:catAx>
        <c:axId val="129151744"/>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153280"/>
        <c:crosses val="autoZero"/>
        <c:auto val="1"/>
        <c:lblAlgn val="ctr"/>
        <c:lblOffset val="100"/>
      </c:catAx>
      <c:valAx>
        <c:axId val="129153280"/>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151744"/>
        <c:crosses val="autoZero"/>
        <c:crossBetween val="between"/>
      </c:valAx>
      <c:spPr>
        <a:solidFill>
          <a:schemeClr val="accent3">
            <a:lumMod val="20000"/>
            <a:lumOff val="80000"/>
          </a:schemeClr>
        </a:solidFill>
        <a:ln>
          <a:noFill/>
        </a:ln>
        <a:effectLst/>
        <a:scene3d>
          <a:camera prst="orthographicFront"/>
          <a:lightRig rig="threePt" dir="t"/>
        </a:scene3d>
        <a:sp3d>
          <a:bevelT/>
        </a:sp3d>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chart>
  <c:spPr>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path path="circle">
        <a:fillToRect l="100000" b="100000"/>
      </a:path>
      <a:tileRect t="-100000" r="-100000"/>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000000000000133" l="0.70000000000000062" r="0.70000000000000062" t="0.75000000000000133" header="0.30000000000000032" footer="0.30000000000000032"/>
    <c:pageSetup orientation="portrait"/>
  </c:printSettings>
  <c:extLst xmlns:c16r2="http://schemas.microsoft.com/office/drawing/2015/06/char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BU$19" lockText="1"/>
</file>

<file path=xl/ctrlProps/ctrlProp2.xml><?xml version="1.0" encoding="utf-8"?>
<formControlPr xmlns="http://schemas.microsoft.com/office/spreadsheetml/2009/9/main" objectType="CheckBox" checked="Checked" fmlaLink="$BU$20" lockText="1"/>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2.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image" Target="../media/image2.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5</xdr:col>
      <xdr:colOff>1681443</xdr:colOff>
      <xdr:row>16</xdr:row>
      <xdr:rowOff>12472</xdr:rowOff>
    </xdr:from>
    <xdr:to>
      <xdr:col>11</xdr:col>
      <xdr:colOff>357468</xdr:colOff>
      <xdr:row>40</xdr:row>
      <xdr:rowOff>15127</xdr:rowOff>
    </xdr:to>
    <xdr:grpSp>
      <xdr:nvGrpSpPr>
        <xdr:cNvPr id="4" name="Grupo 3">
          <a:extLst>
            <a:ext uri="{FF2B5EF4-FFF2-40B4-BE49-F238E27FC236}">
              <a16:creationId xmlns:a16="http://schemas.microsoft.com/office/drawing/2014/main" xmlns="" id="{00000000-0008-0000-0100-000004000000}"/>
            </a:ext>
          </a:extLst>
        </xdr:cNvPr>
        <xdr:cNvGrpSpPr/>
      </xdr:nvGrpSpPr>
      <xdr:grpSpPr>
        <a:xfrm>
          <a:off x="7269443" y="3822472"/>
          <a:ext cx="6943725" cy="4587355"/>
          <a:chOff x="6090677" y="375616"/>
          <a:chExt cx="7203385" cy="4377183"/>
        </a:xfrm>
      </xdr:grpSpPr>
      <xdr:graphicFrame macro="">
        <xdr:nvGraphicFramePr>
          <xdr:cNvPr id="3" name="Gráfico 2">
            <a:extLst>
              <a:ext uri="{FF2B5EF4-FFF2-40B4-BE49-F238E27FC236}">
                <a16:creationId xmlns:a16="http://schemas.microsoft.com/office/drawing/2014/main" xmlns="" id="{00000000-0008-0000-0100-000003000000}"/>
              </a:ext>
            </a:extLst>
          </xdr:cNvPr>
          <xdr:cNvGraphicFramePr/>
        </xdr:nvGraphicFramePr>
        <xdr:xfrm>
          <a:off x="6090677" y="392420"/>
          <a:ext cx="7203385" cy="4360379"/>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xdr:col>
      <xdr:colOff>60879</xdr:colOff>
      <xdr:row>44</xdr:row>
      <xdr:rowOff>123826</xdr:rowOff>
    </xdr:from>
    <xdr:to>
      <xdr:col>2</xdr:col>
      <xdr:colOff>2362200</xdr:colOff>
      <xdr:row>51</xdr:row>
      <xdr:rowOff>28575</xdr:rowOff>
    </xdr:to>
    <xdr:graphicFrame macro="">
      <xdr:nvGraphicFramePr>
        <xdr:cNvPr id="2" name="Gráfico 1">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81</xdr:col>
      <xdr:colOff>1656521</xdr:colOff>
      <xdr:row>18</xdr:row>
      <xdr:rowOff>11596</xdr:rowOff>
    </xdr:from>
    <xdr:to>
      <xdr:col>87</xdr:col>
      <xdr:colOff>140804</xdr:colOff>
      <xdr:row>32</xdr:row>
      <xdr:rowOff>87796</xdr:rowOff>
    </xdr:to>
    <xdr:graphicFrame macro="">
      <xdr:nvGraphicFramePr>
        <xdr:cNvPr id="5" name="Gráfico 4">
          <a:extLst>
            <a:ext uri="{FF2B5EF4-FFF2-40B4-BE49-F238E27FC236}">
              <a16:creationId xmlns:a16="http://schemas.microsoft.com/office/drawing/2014/main" xmlns=""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83</xdr:col>
      <xdr:colOff>447261</xdr:colOff>
      <xdr:row>21</xdr:row>
      <xdr:rowOff>8282</xdr:rowOff>
    </xdr:from>
    <xdr:to>
      <xdr:col>85</xdr:col>
      <xdr:colOff>273326</xdr:colOff>
      <xdr:row>29</xdr:row>
      <xdr:rowOff>0</xdr:rowOff>
    </xdr:to>
    <xdr:sp macro="" textlink="$CF$17">
      <xdr:nvSpPr>
        <xdr:cNvPr id="6" name="Elipse 5">
          <a:extLst>
            <a:ext uri="{FF2B5EF4-FFF2-40B4-BE49-F238E27FC236}">
              <a16:creationId xmlns:a16="http://schemas.microsoft.com/office/drawing/2014/main" xmlns="" id="{00000000-0008-0000-0100-000006000000}"/>
            </a:ext>
          </a:extLst>
        </xdr:cNvPr>
        <xdr:cNvSpPr/>
      </xdr:nvSpPr>
      <xdr:spPr>
        <a:xfrm>
          <a:off x="33105587" y="3246782"/>
          <a:ext cx="1499152" cy="15157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0524A71-E0CA-49DB-B2D0-776E2AC4A82B}" type="TxLink">
            <a:rPr lang="en-US" sz="1100" b="0" i="0" u="none" strike="noStrike">
              <a:solidFill>
                <a:srgbClr val="000000"/>
              </a:solidFill>
              <a:latin typeface="Calibri"/>
              <a:cs typeface="Calibri"/>
            </a:rPr>
            <a:pPr algn="ctr"/>
            <a:t>#¡REF!</a:t>
          </a:fld>
          <a:endParaRPr lang="es-CO" sz="3600"/>
        </a:p>
      </xdr:txBody>
    </xdr:sp>
    <xdr:clientData/>
  </xdr:twoCellAnchor>
  <xdr:twoCellAnchor>
    <xdr:from>
      <xdr:col>5</xdr:col>
      <xdr:colOff>144947</xdr:colOff>
      <xdr:row>5</xdr:row>
      <xdr:rowOff>10353</xdr:rowOff>
    </xdr:from>
    <xdr:to>
      <xdr:col>6</xdr:col>
      <xdr:colOff>190500</xdr:colOff>
      <xdr:row>14</xdr:row>
      <xdr:rowOff>77029</xdr:rowOff>
    </xdr:to>
    <xdr:graphicFrame macro="">
      <xdr:nvGraphicFramePr>
        <xdr:cNvPr id="9" name="9 Gráfico">
          <a:extLst>
            <a:ext uri="{FF2B5EF4-FFF2-40B4-BE49-F238E27FC236}">
              <a16:creationId xmlns:a16="http://schemas.microsoft.com/office/drawing/2014/main" xmlns=""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830745</xdr:colOff>
      <xdr:row>4</xdr:row>
      <xdr:rowOff>133350</xdr:rowOff>
    </xdr:from>
    <xdr:to>
      <xdr:col>4</xdr:col>
      <xdr:colOff>285750</xdr:colOff>
      <xdr:row>8</xdr:row>
      <xdr:rowOff>533400</xdr:rowOff>
    </xdr:to>
    <mc:AlternateContent xmlns:mc="http://schemas.openxmlformats.org/markup-compatibility/2006">
      <mc:Choice xmlns:a14="http://schemas.microsoft.com/office/drawing/2010/main" xmlns="" Requires="a14">
        <xdr:graphicFrame macro="">
          <xdr:nvGraphicFramePr>
            <xdr:cNvPr id="11" name="Tipo de resultado">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Tipo de resultado"/>
            </a:graphicData>
          </a:graphic>
        </xdr:graphicFrame>
      </mc:Choice>
      <mc:Fallback>
        <xdr:sp macro="" textlink="">
          <xdr:nvSpPr>
            <xdr:cNvPr id="8" name="7 Rectángulo"/>
            <xdr:cNvSpPr>
              <a:spLocks noTextEdit="1"/>
            </xdr:cNvSpPr>
          </xdr:nvSpPr>
          <xdr:spPr>
            <a:xfrm>
              <a:off x="3631095" y="1466850"/>
              <a:ext cx="2455380" cy="116205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824533</xdr:colOff>
      <xdr:row>9</xdr:row>
      <xdr:rowOff>139562</xdr:rowOff>
    </xdr:from>
    <xdr:to>
      <xdr:col>3</xdr:col>
      <xdr:colOff>428625</xdr:colOff>
      <xdr:row>13</xdr:row>
      <xdr:rowOff>381000</xdr:rowOff>
    </xdr:to>
    <mc:AlternateContent xmlns:mc="http://schemas.openxmlformats.org/markup-compatibility/2006">
      <mc:Choice xmlns:a14="http://schemas.microsoft.com/office/drawing/2010/main" xmlns="" Requires="a14">
        <xdr:graphicFrame macro="">
          <xdr:nvGraphicFramePr>
            <xdr:cNvPr id="12" name="Estado del Producto">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microsoft.com/office/drawing/2010/slicer">
              <sle:slicer xmlns:sle="http://schemas.microsoft.com/office/drawing/2010/slicer" name="Estado del Producto"/>
            </a:graphicData>
          </a:graphic>
        </xdr:graphicFrame>
      </mc:Choice>
      <mc:Fallback>
        <xdr:sp macro="" textlink="">
          <xdr:nvSpPr>
            <xdr:cNvPr id="10" name="9 Rectángulo"/>
            <xdr:cNvSpPr>
              <a:spLocks noTextEdit="1"/>
            </xdr:cNvSpPr>
          </xdr:nvSpPr>
          <xdr:spPr>
            <a:xfrm>
              <a:off x="3624883" y="2806562"/>
              <a:ext cx="2023442" cy="1003438"/>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6</xdr:col>
      <xdr:colOff>723900</xdr:colOff>
      <xdr:row>4</xdr:row>
      <xdr:rowOff>180975</xdr:rowOff>
    </xdr:from>
    <xdr:to>
      <xdr:col>10</xdr:col>
      <xdr:colOff>95250</xdr:colOff>
      <xdr:row>14</xdr:row>
      <xdr:rowOff>85725</xdr:rowOff>
    </xdr:to>
    <xdr:graphicFrame macro="">
      <xdr:nvGraphicFramePr>
        <xdr:cNvPr id="14" name="Gráfico 1">
          <a:extLst>
            <a:ext uri="{FF2B5EF4-FFF2-40B4-BE49-F238E27FC236}">
              <a16:creationId xmlns:a16="http://schemas.microsoft.com/office/drawing/2014/main" xmlns=""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12</xdr:col>
      <xdr:colOff>409575</xdr:colOff>
      <xdr:row>1</xdr:row>
      <xdr:rowOff>9525</xdr:rowOff>
    </xdr:from>
    <xdr:to>
      <xdr:col>17</xdr:col>
      <xdr:colOff>337776</xdr:colOff>
      <xdr:row>3</xdr:row>
      <xdr:rowOff>105688</xdr:rowOff>
    </xdr:to>
    <xdr:pic>
      <xdr:nvPicPr>
        <xdr:cNvPr id="15" name="Imagen 14">
          <a:extLst>
            <a:ext uri="{FF2B5EF4-FFF2-40B4-BE49-F238E27FC236}">
              <a16:creationId xmlns:a16="http://schemas.microsoft.com/office/drawing/2014/main" xmlns="" id="{00000000-0008-0000-01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tretch>
          <a:fillRect/>
        </a:stretch>
      </xdr:blipFill>
      <xdr:spPr>
        <a:xfrm>
          <a:off x="12096750" y="771525"/>
          <a:ext cx="4119200" cy="477163"/>
        </a:xfrm>
        <a:prstGeom prst="rect">
          <a:avLst/>
        </a:prstGeom>
      </xdr:spPr>
    </xdr:pic>
    <xdr:clientData/>
  </xdr:twoCellAnchor>
  <xdr:twoCellAnchor>
    <xdr:from>
      <xdr:col>1</xdr:col>
      <xdr:colOff>5043</xdr:colOff>
      <xdr:row>0</xdr:row>
      <xdr:rowOff>95250</xdr:rowOff>
    </xdr:from>
    <xdr:to>
      <xdr:col>12</xdr:col>
      <xdr:colOff>323850</xdr:colOff>
      <xdr:row>3</xdr:row>
      <xdr:rowOff>180975</xdr:rowOff>
    </xdr:to>
    <xdr:sp macro="" textlink="">
      <xdr:nvSpPr>
        <xdr:cNvPr id="16" name="16 Rectángulo">
          <a:extLst>
            <a:ext uri="{FF2B5EF4-FFF2-40B4-BE49-F238E27FC236}">
              <a16:creationId xmlns:a16="http://schemas.microsoft.com/office/drawing/2014/main" xmlns="" id="{00000000-0008-0000-0100-000010000000}"/>
            </a:ext>
          </a:extLst>
        </xdr:cNvPr>
        <xdr:cNvSpPr/>
      </xdr:nvSpPr>
      <xdr:spPr>
        <a:xfrm>
          <a:off x="352425" y="95250"/>
          <a:ext cx="13575366" cy="65722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GENERALES PLAN DE ACCIÓN INSTITUCIONAL 4to TRIMESTRE DE 2019</a:t>
          </a:r>
        </a:p>
      </xdr:txBody>
    </xdr:sp>
    <xdr:clientData/>
  </xdr:twoCellAnchor>
  <xdr:twoCellAnchor editAs="oneCell">
    <xdr:from>
      <xdr:col>1</xdr:col>
      <xdr:colOff>38099</xdr:colOff>
      <xdr:row>4</xdr:row>
      <xdr:rowOff>114300</xdr:rowOff>
    </xdr:from>
    <xdr:to>
      <xdr:col>2</xdr:col>
      <xdr:colOff>600074</xdr:colOff>
      <xdr:row>13</xdr:row>
      <xdr:rowOff>542925</xdr:rowOff>
    </xdr:to>
    <mc:AlternateContent xmlns:mc="http://schemas.openxmlformats.org/markup-compatibility/2006">
      <mc:Choice xmlns:a14="http://schemas.microsoft.com/office/drawing/2010/main" xmlns="" Requires="a14">
        <xdr:graphicFrame macro="">
          <xdr:nvGraphicFramePr>
            <xdr:cNvPr id="17" name="DEPENDENCIA">
              <a:extLst>
                <a:ext uri="{FF2B5EF4-FFF2-40B4-BE49-F238E27FC236}">
                  <a16:creationId xmlns:a16="http://schemas.microsoft.com/office/drawing/2014/main" id="{00000000-0008-0000-0100-000011000000}"/>
                </a:ext>
              </a:extLst>
            </xdr:cNvPr>
            <xdr:cNvGraphicFramePr/>
          </xdr:nvGraphicFramePr>
          <xdr:xfrm>
            <a:off x="0" y="0"/>
            <a:ext cx="0" cy="0"/>
          </xdr:xfrm>
          <a:graphic>
            <a:graphicData uri="http://schemas.microsoft.com/office/drawing/2010/slicer">
              <sle:slicer xmlns:sle="http://schemas.microsoft.com/office/drawing/2010/slicer" name="DEPENDENCIA"/>
            </a:graphicData>
          </a:graphic>
        </xdr:graphicFrame>
      </mc:Choice>
      <mc:Fallback>
        <xdr:sp macro="" textlink="">
          <xdr:nvSpPr>
            <xdr:cNvPr id="13" name="12 Rectángulo"/>
            <xdr:cNvSpPr>
              <a:spLocks noTextEdit="1"/>
            </xdr:cNvSpPr>
          </xdr:nvSpPr>
          <xdr:spPr>
            <a:xfrm>
              <a:off x="438149" y="1447800"/>
              <a:ext cx="2962275" cy="252412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0</xdr:col>
      <xdr:colOff>333375</xdr:colOff>
      <xdr:row>15</xdr:row>
      <xdr:rowOff>123824</xdr:rowOff>
    </xdr:from>
    <xdr:to>
      <xdr:col>5</xdr:col>
      <xdr:colOff>1457325</xdr:colOff>
      <xdr:row>39</xdr:row>
      <xdr:rowOff>133349</xdr:rowOff>
    </xdr:to>
    <xdr:graphicFrame macro="">
      <xdr:nvGraphicFramePr>
        <xdr:cNvPr id="18" name="Gráfico 1">
          <a:extLst>
            <a:ext uri="{FF2B5EF4-FFF2-40B4-BE49-F238E27FC236}">
              <a16:creationId xmlns:a16="http://schemas.microsoft.com/office/drawing/2014/main" xmlns=""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1</xdr:col>
      <xdr:colOff>178687</xdr:colOff>
      <xdr:row>39</xdr:row>
      <xdr:rowOff>188410</xdr:rowOff>
    </xdr:from>
    <xdr:ext cx="2995435" cy="405432"/>
    <xdr:sp macro="" textlink="">
      <xdr:nvSpPr>
        <xdr:cNvPr id="7" name="Rectángulo 7">
          <a:extLst>
            <a:ext uri="{FF2B5EF4-FFF2-40B4-BE49-F238E27FC236}">
              <a16:creationId xmlns:a16="http://schemas.microsoft.com/office/drawing/2014/main" xmlns="" id="{00000000-0008-0000-0100-000008000000}"/>
            </a:ext>
          </a:extLst>
        </xdr:cNvPr>
        <xdr:cNvSpPr/>
      </xdr:nvSpPr>
      <xdr:spPr>
        <a:xfrm>
          <a:off x="578737" y="8379910"/>
          <a:ext cx="2995435" cy="405432"/>
        </a:xfrm>
        <a:prstGeom prst="rect">
          <a:avLst/>
        </a:prstGeom>
        <a:noFill/>
      </xdr:spPr>
      <xdr:txBody>
        <a:bodyPr wrap="none" lIns="91440" tIns="45720" rIns="91440" bIns="45720">
          <a:spAutoFit/>
        </a:bodyPr>
        <a:lstStyle/>
        <a:p>
          <a:pPr algn="ctr"/>
          <a:r>
            <a:rPr lang="es-ES" sz="2000" b="0" cap="none" spc="0">
              <a:ln w="0"/>
              <a:solidFill>
                <a:schemeClr val="tx1"/>
              </a:solidFill>
              <a:effectLst>
                <a:outerShdw blurRad="38100" dist="19050" dir="2700000" algn="tl" rotWithShape="0">
                  <a:schemeClr val="dk1">
                    <a:alpha val="40000"/>
                  </a:schemeClr>
                </a:outerShdw>
              </a:effectLst>
            </a:rPr>
            <a:t>INDICADORES</a:t>
          </a:r>
          <a:r>
            <a:rPr lang="es-ES" sz="2000" b="0" cap="none" spc="0" baseline="0">
              <a:ln w="0"/>
              <a:solidFill>
                <a:schemeClr val="tx1"/>
              </a:solidFill>
              <a:effectLst>
                <a:outerShdw blurRad="38100" dist="19050" dir="2700000" algn="tl" rotWithShape="0">
                  <a:schemeClr val="dk1">
                    <a:alpha val="40000"/>
                  </a:schemeClr>
                </a:outerShdw>
              </a:effectLst>
            </a:rPr>
            <a:t> </a:t>
          </a:r>
          <a:r>
            <a:rPr lang="es-ES" sz="1400" b="0" cap="none" spc="0" baseline="0">
              <a:ln w="0"/>
              <a:solidFill>
                <a:schemeClr val="tx1"/>
              </a:solidFill>
              <a:effectLst>
                <a:outerShdw blurRad="38100" dist="19050" dir="2700000" algn="tl" rotWithShape="0">
                  <a:schemeClr val="dk1">
                    <a:alpha val="40000"/>
                  </a:schemeClr>
                </a:outerShdw>
              </a:effectLst>
            </a:rPr>
            <a:t>(despliegue lista)</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1</xdr:col>
      <xdr:colOff>0</xdr:colOff>
      <xdr:row>120</xdr:row>
      <xdr:rowOff>0</xdr:rowOff>
    </xdr:from>
    <xdr:to>
      <xdr:col>1</xdr:col>
      <xdr:colOff>1024217</xdr:colOff>
      <xdr:row>128</xdr:row>
      <xdr:rowOff>48904</xdr:rowOff>
    </xdr:to>
    <xdr:pic>
      <xdr:nvPicPr>
        <xdr:cNvPr id="11"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8" cstate="print"/>
        <a:stretch>
          <a:fillRect/>
        </a:stretch>
      </xdr:blipFill>
      <xdr:spPr>
        <a:xfrm>
          <a:off x="403412" y="38010353"/>
          <a:ext cx="1024217" cy="1572904"/>
        </a:xfrm>
        <a:prstGeom prst="rect">
          <a:avLst/>
        </a:prstGeom>
      </xdr:spPr>
    </xdr:pic>
    <xdr:clientData/>
  </xdr:twoCellAnchor>
  <xdr:twoCellAnchor editAs="oneCell">
    <xdr:from>
      <xdr:col>1</xdr:col>
      <xdr:colOff>1288676</xdr:colOff>
      <xdr:row>120</xdr:row>
      <xdr:rowOff>33619</xdr:rowOff>
    </xdr:from>
    <xdr:to>
      <xdr:col>5</xdr:col>
      <xdr:colOff>2552520</xdr:colOff>
      <xdr:row>128</xdr:row>
      <xdr:rowOff>88620</xdr:rowOff>
    </xdr:to>
    <xdr:pic>
      <xdr:nvPicPr>
        <xdr:cNvPr id="12" name="Imagen 9">
          <a:extLst>
            <a:ext uri="{FF2B5EF4-FFF2-40B4-BE49-F238E27FC236}">
              <a16:creationId xmlns:a16="http://schemas.microsoft.com/office/drawing/2014/main" xmlns="" id="{00000000-0008-0000-0100-00000A000000}"/>
            </a:ext>
          </a:extLst>
        </xdr:cNvPr>
        <xdr:cNvPicPr>
          <a:picLocks noChangeAspect="1"/>
        </xdr:cNvPicPr>
      </xdr:nvPicPr>
      <xdr:blipFill>
        <a:blip xmlns:r="http://schemas.openxmlformats.org/officeDocument/2006/relationships" r:embed="rId9" cstate="print"/>
        <a:stretch>
          <a:fillRect/>
        </a:stretch>
      </xdr:blipFill>
      <xdr:spPr>
        <a:xfrm>
          <a:off x="1692088" y="38043972"/>
          <a:ext cx="7236579" cy="1579001"/>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0.23688</cdr:x>
      <cdr:y>0.6888</cdr:y>
    </cdr:from>
    <cdr:to>
      <cdr:x>0.64286</cdr:x>
      <cdr:y>0.79173</cdr:y>
    </cdr:to>
    <cdr:sp macro="" textlink="">
      <cdr:nvSpPr>
        <cdr:cNvPr id="6"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70">
      <cdr:nvSpPr>
        <cdr:cNvPr id="4"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Calibri"/>
            </a:rPr>
            <a:pPr/>
            <a:t>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2"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70">
      <cdr:nvSpPr>
        <cdr:cNvPr id="3"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Calibri"/>
            </a:rPr>
            <a:pPr/>
            <a:t>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5"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70">
      <cdr:nvSpPr>
        <cdr:cNvPr id="7"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Calibri"/>
            </a:rPr>
            <a:pPr/>
            <a:t>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8"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chemeClr val="tx2"/>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70">
      <cdr:nvSpPr>
        <cdr:cNvPr id="9" name="1 Elipse"/>
        <cdr:cNvSpPr/>
      </cdr:nvSpPr>
      <cdr:spPr>
        <a:xfrm xmlns:a="http://schemas.openxmlformats.org/drawingml/2006/main">
          <a:off x="1720605" y="1694330"/>
          <a:ext cx="1380241" cy="484298"/>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chemeClr val="tx2"/>
              </a:solidFill>
              <a:latin typeface="Verdana" panose="020B0604030504040204" pitchFamily="34" charset="0"/>
              <a:ea typeface="Verdana" panose="020B0604030504040204" pitchFamily="34" charset="0"/>
              <a:cs typeface="Calibri"/>
            </a:rPr>
            <a:pPr/>
            <a:t>0,0%</a:t>
          </a:fld>
          <a:endParaRPr lang="es-CO" sz="1800" b="1">
            <a:solidFill>
              <a:schemeClr val="tx2"/>
            </a:solidFill>
            <a:latin typeface="Verdana" pitchFamily="34" charset="0"/>
            <a:ea typeface="Verdana" pitchFamily="34" charset="0"/>
            <a:cs typeface="Verdana"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0</xdr:colOff>
      <xdr:row>95</xdr:row>
      <xdr:rowOff>0</xdr:rowOff>
    </xdr:from>
    <xdr:to>
      <xdr:col>1</xdr:col>
      <xdr:colOff>1024217</xdr:colOff>
      <xdr:row>103</xdr:row>
      <xdr:rowOff>48903</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312964" y="77397429"/>
          <a:ext cx="1024217" cy="1572904"/>
        </a:xfrm>
        <a:prstGeom prst="rect">
          <a:avLst/>
        </a:prstGeom>
      </xdr:spPr>
    </xdr:pic>
    <xdr:clientData/>
  </xdr:twoCellAnchor>
  <xdr:twoCellAnchor editAs="oneCell">
    <xdr:from>
      <xdr:col>1</xdr:col>
      <xdr:colOff>1265464</xdr:colOff>
      <xdr:row>95</xdr:row>
      <xdr:rowOff>13607</xdr:rowOff>
    </xdr:from>
    <xdr:to>
      <xdr:col>4</xdr:col>
      <xdr:colOff>1018114</xdr:colOff>
      <xdr:row>103</xdr:row>
      <xdr:rowOff>68607</xdr:rowOff>
    </xdr:to>
    <xdr:pic>
      <xdr:nvPicPr>
        <xdr:cNvPr id="4" name="Imagen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cstate="print"/>
        <a:stretch>
          <a:fillRect/>
        </a:stretch>
      </xdr:blipFill>
      <xdr:spPr>
        <a:xfrm>
          <a:off x="1578428" y="77411036"/>
          <a:ext cx="7236579" cy="1579001"/>
        </a:xfrm>
        <a:prstGeom prst="rect">
          <a:avLst/>
        </a:prstGeom>
      </xdr:spPr>
    </xdr:pic>
    <xdr:clientData/>
  </xdr:twoCellAnchor>
  <xdr:twoCellAnchor editAs="oneCell">
    <xdr:from>
      <xdr:col>13</xdr:col>
      <xdr:colOff>1428751</xdr:colOff>
      <xdr:row>1</xdr:row>
      <xdr:rowOff>233489</xdr:rowOff>
    </xdr:from>
    <xdr:to>
      <xdr:col>17</xdr:col>
      <xdr:colOff>478972</xdr:colOff>
      <xdr:row>1</xdr:row>
      <xdr:rowOff>1182833</xdr:rowOff>
    </xdr:to>
    <xdr:pic>
      <xdr:nvPicPr>
        <xdr:cNvPr id="6" name="Imagen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21104680" y="437596"/>
          <a:ext cx="3388178" cy="949344"/>
        </a:xfrm>
        <a:prstGeom prst="rect">
          <a:avLst/>
        </a:prstGeom>
      </xdr:spPr>
    </xdr:pic>
    <xdr:clientData/>
  </xdr:twoCellAnchor>
  <xdr:twoCellAnchor editAs="oneCell">
    <xdr:from>
      <xdr:col>1</xdr:col>
      <xdr:colOff>244929</xdr:colOff>
      <xdr:row>1</xdr:row>
      <xdr:rowOff>208360</xdr:rowOff>
    </xdr:from>
    <xdr:to>
      <xdr:col>2</xdr:col>
      <xdr:colOff>1796143</xdr:colOff>
      <xdr:row>1</xdr:row>
      <xdr:rowOff>1119188</xdr:rowOff>
    </xdr:to>
    <xdr:pic>
      <xdr:nvPicPr>
        <xdr:cNvPr id="7" name="Imagen 6"/>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xmlns="" val="0"/>
            </a:ext>
          </a:extLst>
        </a:blip>
        <a:srcRect t="18987" b="16979"/>
        <a:stretch/>
      </xdr:blipFill>
      <xdr:spPr>
        <a:xfrm>
          <a:off x="518773" y="410766"/>
          <a:ext cx="3533604" cy="910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658091</xdr:colOff>
      <xdr:row>0</xdr:row>
      <xdr:rowOff>0</xdr:rowOff>
    </xdr:from>
    <xdr:to>
      <xdr:col>21</xdr:col>
      <xdr:colOff>1143000</xdr:colOff>
      <xdr:row>3</xdr:row>
      <xdr:rowOff>17318</xdr:rowOff>
    </xdr:to>
    <xdr:sp macro="" textlink="">
      <xdr:nvSpPr>
        <xdr:cNvPr id="3" name="Flecha abajo 2">
          <a:extLst>
            <a:ext uri="{FF2B5EF4-FFF2-40B4-BE49-F238E27FC236}">
              <a16:creationId xmlns:a16="http://schemas.microsoft.com/office/drawing/2014/main" xmlns="" id="{00000000-0008-0000-0300-000003000000}"/>
            </a:ext>
          </a:extLst>
        </xdr:cNvPr>
        <xdr:cNvSpPr/>
      </xdr:nvSpPr>
      <xdr:spPr>
        <a:xfrm>
          <a:off x="38896636" y="259773"/>
          <a:ext cx="484909" cy="71004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24</xdr:col>
      <xdr:colOff>1194955</xdr:colOff>
      <xdr:row>0</xdr:row>
      <xdr:rowOff>0</xdr:rowOff>
    </xdr:from>
    <xdr:to>
      <xdr:col>24</xdr:col>
      <xdr:colOff>1679864</xdr:colOff>
      <xdr:row>3</xdr:row>
      <xdr:rowOff>17318</xdr:rowOff>
    </xdr:to>
    <xdr:sp macro="" textlink="">
      <xdr:nvSpPr>
        <xdr:cNvPr id="4" name="Flecha abajo 3">
          <a:extLst>
            <a:ext uri="{FF2B5EF4-FFF2-40B4-BE49-F238E27FC236}">
              <a16:creationId xmlns:a16="http://schemas.microsoft.com/office/drawing/2014/main" xmlns="" id="{00000000-0008-0000-0300-000004000000}"/>
            </a:ext>
          </a:extLst>
        </xdr:cNvPr>
        <xdr:cNvSpPr/>
      </xdr:nvSpPr>
      <xdr:spPr>
        <a:xfrm>
          <a:off x="45235091" y="259773"/>
          <a:ext cx="484909" cy="7100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25</xdr:col>
      <xdr:colOff>1330037</xdr:colOff>
      <xdr:row>0</xdr:row>
      <xdr:rowOff>0</xdr:rowOff>
    </xdr:from>
    <xdr:to>
      <xdr:col>25</xdr:col>
      <xdr:colOff>1814946</xdr:colOff>
      <xdr:row>2</xdr:row>
      <xdr:rowOff>169719</xdr:rowOff>
    </xdr:to>
    <xdr:sp macro="" textlink="">
      <xdr:nvSpPr>
        <xdr:cNvPr id="5" name="Flecha abajo 4">
          <a:extLst>
            <a:ext uri="{FF2B5EF4-FFF2-40B4-BE49-F238E27FC236}">
              <a16:creationId xmlns:a16="http://schemas.microsoft.com/office/drawing/2014/main" xmlns="" id="{00000000-0008-0000-0300-000005000000}"/>
            </a:ext>
          </a:extLst>
        </xdr:cNvPr>
        <xdr:cNvSpPr/>
      </xdr:nvSpPr>
      <xdr:spPr>
        <a:xfrm>
          <a:off x="47950582" y="221674"/>
          <a:ext cx="484909" cy="7100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0</xdr:colOff>
      <xdr:row>256</xdr:row>
      <xdr:rowOff>0</xdr:rowOff>
    </xdr:from>
    <xdr:to>
      <xdr:col>1</xdr:col>
      <xdr:colOff>1024217</xdr:colOff>
      <xdr:row>264</xdr:row>
      <xdr:rowOff>48904</xdr:rowOff>
    </xdr:to>
    <xdr:pic>
      <xdr:nvPicPr>
        <xdr:cNvPr id="6" name="Imagen 5">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1" cstate="print"/>
        <a:stretch>
          <a:fillRect/>
        </a:stretch>
      </xdr:blipFill>
      <xdr:spPr>
        <a:xfrm>
          <a:off x="394607" y="243717536"/>
          <a:ext cx="1024217" cy="1572904"/>
        </a:xfrm>
        <a:prstGeom prst="rect">
          <a:avLst/>
        </a:prstGeom>
      </xdr:spPr>
    </xdr:pic>
    <xdr:clientData/>
  </xdr:twoCellAnchor>
  <xdr:twoCellAnchor editAs="oneCell">
    <xdr:from>
      <xdr:col>1</xdr:col>
      <xdr:colOff>1306286</xdr:colOff>
      <xdr:row>256</xdr:row>
      <xdr:rowOff>27215</xdr:rowOff>
    </xdr:from>
    <xdr:to>
      <xdr:col>4</xdr:col>
      <xdr:colOff>1058936</xdr:colOff>
      <xdr:row>264</xdr:row>
      <xdr:rowOff>82216</xdr:rowOff>
    </xdr:to>
    <xdr:pic>
      <xdr:nvPicPr>
        <xdr:cNvPr id="7" name="Imagen 6">
          <a:extLst>
            <a:ext uri="{FF2B5EF4-FFF2-40B4-BE49-F238E27FC236}">
              <a16:creationId xmlns:a16="http://schemas.microsoft.com/office/drawing/2014/main" xmlns="" id="{00000000-0008-0000-0300-000007000000}"/>
            </a:ext>
          </a:extLst>
        </xdr:cNvPr>
        <xdr:cNvPicPr>
          <a:picLocks noChangeAspect="1"/>
        </xdr:cNvPicPr>
      </xdr:nvPicPr>
      <xdr:blipFill>
        <a:blip xmlns:r="http://schemas.openxmlformats.org/officeDocument/2006/relationships" r:embed="rId2" cstate="print"/>
        <a:stretch>
          <a:fillRect/>
        </a:stretch>
      </xdr:blipFill>
      <xdr:spPr>
        <a:xfrm>
          <a:off x="1700893" y="243744751"/>
          <a:ext cx="7236579" cy="1579001"/>
        </a:xfrm>
        <a:prstGeom prst="rect">
          <a:avLst/>
        </a:prstGeom>
      </xdr:spPr>
    </xdr:pic>
    <xdr:clientData/>
  </xdr:twoCellAnchor>
  <xdr:twoCellAnchor editAs="oneCell">
    <xdr:from>
      <xdr:col>19</xdr:col>
      <xdr:colOff>604384</xdr:colOff>
      <xdr:row>1</xdr:row>
      <xdr:rowOff>174449</xdr:rowOff>
    </xdr:from>
    <xdr:to>
      <xdr:col>20</xdr:col>
      <xdr:colOff>1817685</xdr:colOff>
      <xdr:row>1</xdr:row>
      <xdr:rowOff>1115856</xdr:rowOff>
    </xdr:to>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32036884" y="378556"/>
          <a:ext cx="3390446" cy="941407"/>
        </a:xfrm>
        <a:prstGeom prst="rect">
          <a:avLst/>
        </a:prstGeom>
      </xdr:spPr>
    </xdr:pic>
    <xdr:clientData/>
  </xdr:twoCellAnchor>
  <xdr:twoCellAnchor editAs="oneCell">
    <xdr:from>
      <xdr:col>1</xdr:col>
      <xdr:colOff>190500</xdr:colOff>
      <xdr:row>1</xdr:row>
      <xdr:rowOff>149679</xdr:rowOff>
    </xdr:from>
    <xdr:to>
      <xdr:col>2</xdr:col>
      <xdr:colOff>1737461</xdr:colOff>
      <xdr:row>1</xdr:row>
      <xdr:rowOff>1060507</xdr:rowOff>
    </xdr:to>
    <xdr:pic>
      <xdr:nvPicPr>
        <xdr:cNvPr id="10" name="Imagen 9"/>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xmlns="" val="0"/>
            </a:ext>
          </a:extLst>
        </a:blip>
        <a:srcRect t="18987" b="16979"/>
        <a:stretch/>
      </xdr:blipFill>
      <xdr:spPr>
        <a:xfrm>
          <a:off x="544286" y="353786"/>
          <a:ext cx="3533604" cy="9108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485777</xdr:colOff>
      <xdr:row>454</xdr:row>
      <xdr:rowOff>142874</xdr:rowOff>
    </xdr:from>
    <xdr:to>
      <xdr:col>5</xdr:col>
      <xdr:colOff>2190751</xdr:colOff>
      <xdr:row>468</xdr:row>
      <xdr:rowOff>9525</xdr:rowOff>
    </xdr:to>
    <xdr:graphicFrame macro="">
      <xdr:nvGraphicFramePr>
        <xdr:cNvPr id="2" name="9 Gráfico">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1543050</xdr:colOff>
      <xdr:row>41</xdr:row>
      <xdr:rowOff>28574</xdr:rowOff>
    </xdr:from>
    <xdr:to>
      <xdr:col>8</xdr:col>
      <xdr:colOff>1266825</xdr:colOff>
      <xdr:row>59</xdr:row>
      <xdr:rowOff>85725</xdr:rowOff>
    </xdr:to>
    <xdr:graphicFrame macro="">
      <xdr:nvGraphicFramePr>
        <xdr:cNvPr id="3" name="Gráfico 1">
          <a:extLst>
            <a:ext uri="{FF2B5EF4-FFF2-40B4-BE49-F238E27FC236}">
              <a16:creationId xmlns:a16="http://schemas.microsoft.com/office/drawing/2014/main" xmlns=""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0</xdr:col>
      <xdr:colOff>1024217</xdr:colOff>
      <xdr:row>168</xdr:row>
      <xdr:rowOff>182254</xdr:rowOff>
    </xdr:to>
    <xdr:pic>
      <xdr:nvPicPr>
        <xdr:cNvPr id="5" name="Imagen 4">
          <a:extLst>
            <a:ext uri="{FF2B5EF4-FFF2-40B4-BE49-F238E27FC236}">
              <a16:creationId xmlns:a16="http://schemas.microsoft.com/office/drawing/2014/main" xmlns="" id="{00000000-0008-0000-0400-000005000000}"/>
            </a:ext>
          </a:extLst>
        </xdr:cNvPr>
        <xdr:cNvPicPr>
          <a:picLocks noChangeAspect="1"/>
        </xdr:cNvPicPr>
      </xdr:nvPicPr>
      <xdr:blipFill>
        <a:blip xmlns:r="http://schemas.openxmlformats.org/officeDocument/2006/relationships" r:embed="rId3" cstate="print"/>
        <a:stretch>
          <a:fillRect/>
        </a:stretch>
      </xdr:blipFill>
      <xdr:spPr>
        <a:xfrm>
          <a:off x="0" y="45796200"/>
          <a:ext cx="1024217" cy="1572904"/>
        </a:xfrm>
        <a:prstGeom prst="rect">
          <a:avLst/>
        </a:prstGeom>
      </xdr:spPr>
    </xdr:pic>
    <xdr:clientData/>
  </xdr:twoCellAnchor>
  <xdr:twoCellAnchor editAs="oneCell">
    <xdr:from>
      <xdr:col>0</xdr:col>
      <xdr:colOff>1162050</xdr:colOff>
      <xdr:row>161</xdr:row>
      <xdr:rowOff>38100</xdr:rowOff>
    </xdr:from>
    <xdr:to>
      <xdr:col>5</xdr:col>
      <xdr:colOff>1550154</xdr:colOff>
      <xdr:row>169</xdr:row>
      <xdr:rowOff>26426</xdr:rowOff>
    </xdr:to>
    <xdr:pic>
      <xdr:nvPicPr>
        <xdr:cNvPr id="6" name="Imagen 5">
          <a:extLst>
            <a:ext uri="{FF2B5EF4-FFF2-40B4-BE49-F238E27FC236}">
              <a16:creationId xmlns:a16="http://schemas.microsoft.com/office/drawing/2014/main" xmlns="" id="{00000000-0008-0000-0400-000006000000}"/>
            </a:ext>
          </a:extLst>
        </xdr:cNvPr>
        <xdr:cNvPicPr>
          <a:picLocks noChangeAspect="1"/>
        </xdr:cNvPicPr>
      </xdr:nvPicPr>
      <xdr:blipFill>
        <a:blip xmlns:r="http://schemas.openxmlformats.org/officeDocument/2006/relationships" r:embed="rId4" cstate="print"/>
        <a:stretch>
          <a:fillRect/>
        </a:stretch>
      </xdr:blipFill>
      <xdr:spPr>
        <a:xfrm>
          <a:off x="1162050" y="45834300"/>
          <a:ext cx="7236579" cy="1579001"/>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0.23688</cdr:x>
      <cdr:y>0.6888</cdr:y>
    </cdr:from>
    <cdr:to>
      <cdr:x>0.64286</cdr:x>
      <cdr:y>0.79173</cdr:y>
    </cdr:to>
    <cdr:sp macro="" textlink="">
      <cdr:nvSpPr>
        <cdr:cNvPr id="6"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70">
      <cdr:nvSpPr>
        <cdr:cNvPr id="4"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Calibri"/>
            </a:rPr>
            <a:pPr/>
            <a:t>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2"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70">
      <cdr:nvSpPr>
        <cdr:cNvPr id="3"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Calibri"/>
            </a:rPr>
            <a:pPr/>
            <a:t>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5"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70">
      <cdr:nvSpPr>
        <cdr:cNvPr id="7"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Calibri"/>
            </a:rPr>
            <a:pPr/>
            <a:t>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8"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70">
      <cdr:nvSpPr>
        <cdr:cNvPr id="9" name="1 Elipse"/>
        <cdr:cNvSpPr/>
      </cdr:nvSpPr>
      <cdr:spPr>
        <a:xfrm xmlns:a="http://schemas.openxmlformats.org/drawingml/2006/main">
          <a:off x="1720605" y="1694330"/>
          <a:ext cx="1380241" cy="484298"/>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Calibri"/>
            </a:rPr>
            <a:pPr/>
            <a:t>0,0%</a:t>
          </a:fld>
          <a:endParaRPr lang="es-CO" sz="1800" b="1">
            <a:solidFill>
              <a:srgbClr val="A8FAC9"/>
            </a:solidFill>
            <a:latin typeface="Verdana" pitchFamily="34" charset="0"/>
            <a:ea typeface="Verdana" pitchFamily="34" charset="0"/>
            <a:cs typeface="Verdana"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285750</xdr:colOff>
      <xdr:row>0</xdr:row>
      <xdr:rowOff>209550</xdr:rowOff>
    </xdr:from>
    <xdr:to>
      <xdr:col>5</xdr:col>
      <xdr:colOff>479150</xdr:colOff>
      <xdr:row>2</xdr:row>
      <xdr:rowOff>209550</xdr:rowOff>
    </xdr:to>
    <xdr:sp macro="" textlink="">
      <xdr:nvSpPr>
        <xdr:cNvPr id="3" name="2 Rectángulo">
          <a:extLst>
            <a:ext uri="{FF2B5EF4-FFF2-40B4-BE49-F238E27FC236}">
              <a16:creationId xmlns:a16="http://schemas.microsoft.com/office/drawing/2014/main" xmlns="" id="{00000000-0008-0000-0500-000003000000}"/>
            </a:ext>
          </a:extLst>
        </xdr:cNvPr>
        <xdr:cNvSpPr/>
      </xdr:nvSpPr>
      <xdr:spPr>
        <a:xfrm>
          <a:off x="285750" y="209550"/>
          <a:ext cx="10080350" cy="5905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CO" sz="2400">
              <a:solidFill>
                <a:schemeClr val="lt1"/>
              </a:solidFill>
              <a:effectLst/>
              <a:latin typeface="+mn-lt"/>
              <a:ea typeface="+mn-ea"/>
              <a:cs typeface="+mn-cs"/>
            </a:rPr>
            <a:t>PLAN DE DESARROLLO UAECOB 2020</a:t>
          </a:r>
          <a:endParaRPr lang="es-CO" sz="2400">
            <a:solidFill>
              <a:srgbClr val="FFFF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olas%20Casallas\Downloads\Plan%20de%20Acci&#243;n%20Institucional%202019%20Fin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ortiz\Documents\Andr&#233;s%20Ortiz\PLAN%20DE%20ACCION\2019\Dependencias\Plan%20de%20Accion%202019%20Riesgos%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Users\Nicolas%20Casallas\Downloads\Plan%20de%20Acci&#243;n%20Institucional%202019%20Final%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72.16.92.9\Gestion%20Estrategica\Operativa\Instrumento%20de%20Planeaci&#243;n%202020%20Sub.Operativa%20-Captur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Downloads\Instrumento%20de%20Planeaci&#243;n%202020%20Sub.Operativa%20-Captura%20marzo%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oporte\Downloads\Instrumento%20de%20Planeaci&#243;n%202018-Captu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chaparro\Downloads\INFORME%20PLAN%20DE%20ACCI&#211;N%201%20TRIMESTRE%202019%20PRENSA\Plan%20de%20Acci&#243;n%20Institucional%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Users\eortiz\Documents\Andr&#233;s%20Ortiz\PLAN%20DE%20ACCION\2019\Dependencias\Plan%20de%20Accion%202019%20Riesgos%20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as"/>
      <sheetName val="PLAN DE ACCIÓN 2019 Producto"/>
      <sheetName val="PLAN DE ACCIÓN 2019 Actividades"/>
      <sheetName val="PLAN DE DESARROLLO 2019 Matriz"/>
      <sheetName val="INSTRUCTIVO"/>
      <sheetName val="Actividades Plan de Desarrollo"/>
    </sheetNames>
    <sheetDataSet>
      <sheetData sheetId="0" refreshError="1"/>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s"/>
      <sheetName val="INICIO"/>
      <sheetName val="PLAN DE ACCIÓN 2019 Producto"/>
      <sheetName val="PLAN DE ACCIÓN 2019 Actividades"/>
      <sheetName val="PLAN DE DESARROLLO 2019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ICIO"/>
      <sheetName val="PLAN DE ACCIÓN 2020 MARZO 2020"/>
      <sheetName val="PLAN DE ACCIÓN 2020 Activ. MARZ"/>
      <sheetName val="listas"/>
      <sheetName val="PLAN DE DESARROLLO 2020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as"/>
      <sheetName val="INICIO"/>
      <sheetName val="PLAN DE ACCIÓN"/>
      <sheetName val="RIESGOS DE CORRUPCIÓN"/>
      <sheetName val="RACIONALIZACION TRAMITES"/>
      <sheetName val="RENDICION DE CUENTAS"/>
      <sheetName val="ATENCION CIUDADANIA"/>
      <sheetName val="TRANSPARENCIA"/>
      <sheetName val="INICIATIVAS ADICIONALES"/>
      <sheetName val="PLAN DE PARTICIPACIÓN"/>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listas"/>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lista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ennifer Daniela Campos Rozo" refreshedDate="43854.690275925925" createdVersion="6" refreshedVersion="6" minRefreshableVersion="3" recordCount="195">
  <cacheSource type="worksheet">
    <worksheetSource ref="B5:Z253" sheet="PLAN DE ACCIÓN 2020 Actividades"/>
  </cacheSource>
  <cacheFields count="26">
    <cacheField name="Pilar o Eje Transversal" numFmtId="0">
      <sharedItems containsBlank="1"/>
    </cacheField>
    <cacheField name="Meta Plan de Desarrollo o de Producto" numFmtId="0">
      <sharedItems containsBlank="1"/>
    </cacheField>
    <cacheField name="OBJETIVOS ESTRATEGICOS" numFmtId="0">
      <sharedItems containsBlank="1" longText="1"/>
    </cacheField>
    <cacheField name="PROCESO" numFmtId="0">
      <sharedItems/>
    </cacheField>
    <cacheField name="DEPENDENCIA" numFmtId="0">
      <sharedItems containsBlank="1" count="31">
        <s v="Conocimiento del Riesgo "/>
        <s v="Evaluación Independiente"/>
        <s v="Gestión de Asuntos Jurídicos"/>
        <s v="Gestión de Infraestructura"/>
        <s v="Gestión de las Comunicaciones"/>
        <s v="Gestión de Servicio a la Ciudadania"/>
        <s v="Gestión Humana"/>
        <s v="Gestión Integrada"/>
        <s v="Gestión Integral de Incendios"/>
        <s v="Gestión Integral de Incendios, Gestión para la Búsqueda y Rescate, Gestión Logística de Emergencias."/>
        <s v="Gestion Integral de Parque Automotor y HEAS"/>
        <s v="Gestión para la Búsqueda y Rescate"/>
        <s v="REDUCCION DEL RIESGO"/>
        <m u="1"/>
        <s v="4. Oficina Asesora Jurídica" u="1"/>
        <s v="3. Oficina Asesora de Planeación" u="1"/>
        <s v="5. Subdirección de Gestión del Riesgo" u="1"/>
        <s v="Gestión de las Comunicaciones Internas y Externas" u="1"/>
        <s v="Gestión Tecnológica" u="1"/>
        <s v="6. Subdirección Operativa" u="1"/>
        <s v="1. Dirección" u="1"/>
        <s v="Gestión Estratégica" u="1"/>
        <s v="7. Subdirección Logística" u="1"/>
        <s v="2. Oficina de Control Interno" u="1"/>
        <s v="Gestión del Talento Humano" u="1"/>
        <s v="Gestión Administrativa" u="1"/>
        <s v="9. Subdirección de Gestión Humana" u="1"/>
        <s v="CONOCIMIENTO DEL RIESGO" u="1"/>
        <s v="Gestión Integral de Vehículos y Equipos" u="1"/>
        <s v="Gestión Financiera" u="1"/>
        <s v="8. Subdirección de Gestión Corporativa" u="1"/>
      </sharedItems>
    </cacheField>
    <cacheField name="DEPENDENCIA RESPONSABLE" numFmtId="0">
      <sharedItems containsBlank="1"/>
    </cacheField>
    <cacheField name="No." numFmtId="0">
      <sharedItems containsString="0" containsBlank="1" containsNumber="1" containsInteger="1" minValue="1" maxValue="10"/>
    </cacheField>
    <cacheField name="Nombre del producto" numFmtId="0">
      <sharedItems containsBlank="1" longText="1"/>
    </cacheField>
    <cacheField name="% Ponderación Producto" numFmtId="0">
      <sharedItems containsString="0" containsBlank="1" containsNumber="1" minValue="0.05" maxValue="1"/>
    </cacheField>
    <cacheField name="Meta Anual" numFmtId="0">
      <sharedItems containsString="0" containsBlank="1" containsNumber="1" minValue="0.8" maxValue="100"/>
    </cacheField>
    <cacheField name="Unidad Medida" numFmtId="0">
      <sharedItems containsBlank="1"/>
    </cacheField>
    <cacheField name="Descripción Meta" numFmtId="0">
      <sharedItems containsBlank="1" longText="1"/>
    </cacheField>
    <cacheField name="Responsable Producto" numFmtId="0">
      <sharedItems/>
    </cacheField>
    <cacheField name="No.2" numFmtId="0">
      <sharedItems containsSemiMixedTypes="0" containsString="0" containsNumber="1" containsInteger="1" minValue="1" maxValue="8"/>
    </cacheField>
    <cacheField name="ACTIVIDADES DEL PRODUCTO" numFmtId="0">
      <sharedItems longText="1"/>
    </cacheField>
    <cacheField name="% Ponderación Actividades" numFmtId="9">
      <sharedItems containsSemiMixedTypes="0" containsString="0" containsNumber="1" minValue="0.05" maxValue="1"/>
    </cacheField>
    <cacheField name="Fecha Inicio" numFmtId="14">
      <sharedItems containsDate="1" containsMixedTypes="1" minDate="2019-01-01T00:00:00" maxDate="2020-12-02T00:00:00"/>
    </cacheField>
    <cacheField name="Fecha fin" numFmtId="14">
      <sharedItems containsDate="1" containsMixedTypes="1" minDate="2019-03-31T00:00:00" maxDate="2021-01-01T00:00:00"/>
    </cacheField>
    <cacheField name="Reponderación actividad calculo en el periodo" numFmtId="9">
      <sharedItems containsSemiMixedTypes="0" containsString="0" containsNumber="1" minValue="0" maxValue="1"/>
    </cacheField>
    <cacheField name="Responsable Actividad" numFmtId="0">
      <sharedItems/>
    </cacheField>
    <cacheField name="Avance % _x000a_*En escala de 1 a 100%" numFmtId="0">
      <sharedItems containsNonDate="0" containsString="0" containsBlank="1"/>
    </cacheField>
    <cacheField name="Descripción avance y/o justificación del incumplimiento" numFmtId="0">
      <sharedItems containsNonDate="0" containsString="0" containsBlank="1"/>
    </cacheField>
    <cacheField name="CUMPLIMIENTO ACTIVIDADES" numFmtId="9">
      <sharedItems containsNonDate="0" containsString="0" containsBlank="1"/>
    </cacheField>
    <cacheField name="AVANCE PONDERADO PERIODO EVALUADO PA" numFmtId="9">
      <sharedItems containsBlank="1" containsMixedTypes="1" containsNumber="1" containsInteger="1" minValue="0" maxValue="0"/>
    </cacheField>
    <cacheField name="AVANCE PONDERADO ACUMULADO PA" numFmtId="0">
      <sharedItems containsBlank="1" containsMixedTypes="1" containsNumber="1" containsInteger="1" minValue="0" maxValue="0"/>
    </cacheField>
    <cacheField name="Cumplimiento Acti." numFmtId="0" formula="'AVANCE PONDERADO PERIODO EVALUADO PA'/'Reponderación actividad calculo en el periodo'"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ennifer Daniela Campos Rozo" refreshedDate="43854.690276273148" createdVersion="6" refreshedVersion="6" minRefreshableVersion="3" recordCount="58">
  <cacheSource type="worksheet">
    <worksheetSource ref="B6:AB81" sheet="PLAN DE ACCIÓN 2020 Producto"/>
  </cacheSource>
  <cacheFields count="28">
    <cacheField name="Pilar o Eje Transversal" numFmtId="0">
      <sharedItems count="2">
        <s v="3.  Construcción de comunidad y cultura ciudadana"/>
        <s v="7. Gobierno Legítimo, fortalecimiento Local y eficiencia"/>
      </sharedItems>
    </cacheField>
    <cacheField name="Meta Plan de Desarrollo o de Producto" numFmtId="0">
      <sharedItems/>
    </cacheField>
    <cacheField name="OBJETIVOS ESTRATEGICOS" numFmtId="0">
      <sharedItems longText="1"/>
    </cacheField>
    <cacheField name="PROCESO" numFmtId="0">
      <sharedItems/>
    </cacheField>
    <cacheField name="DEPENDENCIA" numFmtId="0">
      <sharedItems count="30">
        <s v="Conocimiento del Riesgo "/>
        <s v="Evaluación Independiente"/>
        <s v="Gestión de Asuntos Jurídicos"/>
        <s v="Gestión de Infraestructura"/>
        <s v="Gestión de las Comunicaciones"/>
        <s v="Gestión de Servicio a la Ciudadania"/>
        <s v="Gestión Humana"/>
        <s v="Gestión Integrada"/>
        <s v="Gestión Integral de Incendios"/>
        <s v="Gestión Integral de Incendios, Gestión para la Búsqueda y Rescate, Gestión Logística de Emergencias."/>
        <s v="Gestion Integral de Parque Automotor y HEAS"/>
        <s v="Gestión para la Búsqueda y Rescate"/>
        <s v="Reducción del Riesgo"/>
        <s v="4. Oficina Asesora Jurídica" u="1"/>
        <s v="3. Oficina Asesora de Planeación" u="1"/>
        <s v="5. Subdirección de Gestión del Riesgo" u="1"/>
        <s v="Gestión de las Comunicaciones Internas y Externas" u="1"/>
        <s v="Gestión Tecnológica" u="1"/>
        <s v="6. Subdirección Operativa" u="1"/>
        <s v="1. Dirección" u="1"/>
        <s v="Gestión Estratégica" u="1"/>
        <s v="7. Subdirección Logística" u="1"/>
        <s v="2. Oficina de Control Interno" u="1"/>
        <s v="Gestión del Talento Humano" u="1"/>
        <s v="Gestión Administrativa" u="1"/>
        <s v="9. Subdirección de Gestión Humana" u="1"/>
        <s v="Conocimiento del Riesgo" u="1"/>
        <s v="Gestión Integral de Vehículos y Equipos" u="1"/>
        <s v="Gestión Financiera" u="1"/>
        <s v="8. Subdirección de Gestión Corporativa" u="1"/>
      </sharedItems>
    </cacheField>
    <cacheField name="DEPENDENCIA RESPONSABLE" numFmtId="0">
      <sharedItems containsBlank="1"/>
    </cacheField>
    <cacheField name="No." numFmtId="0">
      <sharedItems containsSemiMixedTypes="0" containsString="0" containsNumber="1" containsInteger="1" minValue="1" maxValue="10"/>
    </cacheField>
    <cacheField name="Nombre del producto" numFmtId="0">
      <sharedItems count="174" longText="1">
        <s v="Documento de solicitud para el reconocimiento, certificación y/o acreditación del Equipo de Investigación de Incendios de la UAECOB ante la Dirección Nacional de Bomberos de Colombia, que incluya el análisis y diagnóstico correspondiente."/>
        <s v="Socialización a los oficiales y suboficiales de las diecisiete (17) estaciones, grupos especializados y Central de comunicaciones de la UAECOB; en los temas correspondientes a los procedimientos:_x000a_1. Determinación de Origen y causa de los incendios._x000a_2. Expedición de constancias de servicios de emergencia._x000a_"/>
        <s v="Identificación de nuevos requerimientos en el Sistema de Información Misional - Sub-módulo Revisiones Técnicas y Auto revisiones."/>
        <s v="Formulación y/o Actualización de la Guía Técnica de “Condiciones y Requisitos para Artefactos Pirotécnicos, Fuegos Artificiales, Pólvora y Globos”."/>
        <s v="Plan Anual de Auditoria vigencia 2020"/>
        <s v="Actualización de formatos y procedimientos de las diferentes modalidades de contratación "/>
        <s v="Socialización formatos y procedimientos de las diferetes modalidades de contratación"/>
        <s v="Jornada de Contratación Estatal"/>
        <s v="Jornada de Defensa Judicial"/>
        <s v="Gestionar la adquisición de un predio para la elaboración de estudios, diseños y construcción de una (1) Escuela de Formación Bomberil y una (1) estación de Bomberos."/>
        <s v="Aprobación de Estudios, Diseños y Estudios Previos para la adecuación y ampliación de la Estación de Bomberos de Marichuela - B10."/>
        <s v="Desarrollar un programa que garantice el 100% del mantenimiento de la infraestructura física de las Estaciones de Bomberos y el Edificio Comando"/>
        <s v="Gestionar la adquisición de un (1) predio para la implementación de una (1) estación de Bomberos"/>
        <s v="Implementación de (1) estación satélite forestal de bomberos sujeta al proyecto del sendero ambiental en los cerros orientales)"/>
        <s v="Elaboración de los estudios y diseños para la adecuación de la Estación de Bomberos de Ferias - B7."/>
        <s v="Revista virtual: &quot;Bomberos Hoy el Magazzine&quot;."/>
        <s v="Noticiero &quot;Bomberos Hoy&quot;"/>
        <s v="Periódico virtual &quot;El Hidrante!"/>
        <s v="Reportaje: Bomberos en acción"/>
        <s v="La foto de la semana"/>
        <s v="Crónica: Historias en Bomberos Bogotá"/>
        <s v="Identificar y gestionar a través de cooperación técnica dos transferencias de conocimiento con el fin de fortalecer  procedimientos actuales de la Entidad.  "/>
        <s v="Jornadas de articulación con la Academia"/>
        <s v="Actualización del modelo de caracterización del relacionamiento de la UAECOB con sus grupos de interés"/>
        <s v="Realizar socializaciones comunicativas a los servidores públicos y/o contratistas del Edificio comando, sobre la  GUÍA DE LENGUAJE CLARO E INCLUYENTE DEL DISTRITO CAPITAL para generar importancia de las respuestas frente a la  coherencia de los requerimientos ciudadanos "/>
        <s v="Socializar a los funcionarios de la Línea 195, sobre la información de los trámites y servicios con los que cuenta la UAECOB."/>
        <s v="Programa de Prevención de accidentes laboraes "/>
        <s v="Realizar un programa de capacitación y reentrenamiento para los integrantes nuevos que ingresaron a la entidad "/>
        <s v="Sistema Integrado de Conservación Documental"/>
        <s v="TRD convalidada por el Consejo Distrital de Archivo"/>
        <s v="Resultados de auditorías y seguimientos del Sistema Integrado de Gestión"/>
        <s v="Auditores internos entrenados"/>
        <s v="Mantener la Cultura del Sistema Integrado de Gestión- MIPG"/>
        <s v="Certificación ISO 9001-2015"/>
        <s v="Ejercicio de incendios en edificios de gran altura (IEGA)"/>
        <s v="Ejercicio práctico de Plan Específico de Respuesta (PER)"/>
        <s v="Ejercicio de uso efectivo de manejo de aguas en incendios forestales "/>
        <s v="Curso Bomberitos _x000a_&quot;Nicolas Quevedo Rizo&quot;"/>
        <s v="Revisión de hidrantes en Bogotá"/>
        <s v="Equipos, herramientas y accesorios (EHA´S) para la atención de incendios y búsqueda y rescate."/>
        <s v="Procedimientos Actualizados del Parque Automotor"/>
        <s v="_x000a_Plan de Calibracion de Equipo Menor"/>
        <s v="Ejercicio práctico de rescate por extensión y de aguas rápidas."/>
        <s v="Ejercicio práctico de entrenamiento y reentrenamiento en natación básica  al  personal operativo _x000a_de la Entidad  "/>
        <s v="Atención del riesgo del TRANSPORTE AÉREO MASIVO  _x000a_DE PERSONAS"/>
        <s v="Foro Rescate Vehicular"/>
        <s v="Manual Técnico de Rescate"/>
        <s v="Procedimiento de respuesta S.A.R.T."/>
        <s v="Implementación de la capacitación virtual sobre “Brigadas Contra Incendios Clase I”."/>
        <s v="Mesas de trabajo para la articulación del modelo educativo del Proceso de Capacitación acorde con lo establecido por la Academia mediante la Res. 09-70807-11 de 2019."/>
        <s v="Diseñar la “Capacitación de Reentrenamiento Virtual para las Brigadas Contra Incendio Clase I”."/>
        <s v="Proyecto de virtualización de “Capacitación Comunitaria”."/>
        <s v="Proyecto de virtualización de “Capacitación a Empresas de Pirotecnia”."/>
        <s v="Formulación de una estrategia metodológica para adaptar los contenidos de capacitación comunitaria dirigida a personas en condiciones de discapacidad."/>
        <s v="Incorporación de la “Gestión del Cambio Climático” en las Oficinas Asesoras y Subdirecciones de la entidad en el marco de la estrategia de gestión de cambio climático."/>
        <s v="Articulación de la estrategia de “Gestión de Cambio Climático” con la estrategia de “Sensibilización de Club Bomberitos”. "/>
        <s v="Desarrollo del proyecto de prevención y autoprotección comunitaria ante incendios forestales en las áreas y barrios de las localidades con mayor ocurrencia de incidentes forestales en los últimos 2 años.    "/>
        <s v="Desarrollo de una campaña de prevención en el marco del documento de la estrategia &quot;Campañas de reducción del riesgo relacionadas con la prevención y mitigación de riesgos de incendio, MATPEL y otras emergencias competencia de la UAECOB&quot; articulado con los Consejos Locales de Gestión del Riesgo y Cambio Climático en las 20 localidades.  "/>
        <s v=" Capacitación Básica de investigación de incendios " u="1"/>
        <s v=" Desarrollar e implementar un programa para la prevención de Desórdenes Musculoesqueléticos" u="1"/>
        <s v="*Continuación - Ventanilla única de atención ciudadano. " u="1"/>
        <s v="Cambio de la Cultura del Sistema Integrado de Gestión- MIPG" u="1"/>
        <s v="Adopción SECOP II en los  procesos, formatos y procedimientos de contratación que se realizan en la Oficina Asesora Jurídica" u="1"/>
        <s v="Realizar jornadas de sensibilización en las 17 estaciones para el personal uniformado de los cambios normativos en  revisiones técnicas y aglomeración de publico" u="1"/>
        <s v="Socialización y distribución del Portafolio de servicios de la UAECOB" u="1"/>
        <s v="*Continuación -Dotación Tecnológica para la Estación de Bomberos de Bosa B-8 implementada" u="1"/>
        <s v="Flujo de procesos con la integración de los estándares de Gestión de Calidad, Ambiental y Seguridad y Salud en el Trabajo en los Procesos." u="1"/>
        <s v="Identificación de nuevos requerimientos en el Sistema de Información Misional - Sub-módulo Revisiones Técnicas y Auto revisiones" u="1"/>
        <s v="Desarrollar Actividades de la estrategia del Club Bomberitos en el marco del mes de la prevención (Caravanas de la Prevención)" u="1"/>
        <s v="*Continuación - Herramienta tecnológica para la administración y gestión documental de la UAECOB Implementada." u="1"/>
        <s v="Documento con el contenido de la ficha técnica del sistema de información requerido para la administración del proceso de Inventarios." u="1"/>
        <s v="Diagnostico Integral de Archivos" u="1"/>
        <s v="Proyecto de virtualización de capacitación a brigadas contra incendio empresarial" u="1"/>
        <s v="Actualización de Módulos de Capacitación Comunitaria" u="1"/>
        <s v="Creación de procedimiento de pago de sentencias judiciales y conciliaciones" u="1"/>
        <s v="Herramienta tecnológica para la administración y gestión documental de la UAECOB Implementada." u="1"/>
        <s v="Modificación de la ruta de la calidad" u="1"/>
        <s v="Formulación y/o Actualización de la Guía Técnica de Pirotecnia y efectos especiales." u="1"/>
        <s v="Charlas, conversatorios, exposiciones con entidades del Distrito que sean referentes del Sistema Integrado de Gestión" u="1"/>
        <s v="Dar estricto cumplimiento a los objetivos y programas del Plan Institucional de Gestión Ambiental PIGA." u="1"/>
        <s v="Diseño, desarrollo e implementación del nuevo Sistema de Información Misional para la UAECOB" u="1"/>
        <s v="Revisión y ajuste de la Estrategia de  Sensibilización Y Educación En Prevención De Incendios Y Emergencias Conexas- Club Bomberitos" u="1"/>
        <s v="Realizar un programa de capacitación y reentrenamiento a mínimo dos grupos especializados durante dos jornadas " u="1"/>
        <s v="Divulgación de una campaña de gestión del riesgo en las 20 localidades " u="1"/>
        <s v="Realizar una actividad de conocimiento  y/o Reducción en riesgos en incendios, búsqueda y rescate y materiales peligrosos incluida en el plan de acción de  los CLGR-CC (Consejos locales de gestión del riesgo y cambio climático)." u="1"/>
        <s v="Actividad de lanzamiento y socialización Guía Buenas Prácticas Saber Hacer Cuerpo Oficial Bomberos de Bogotá" u="1"/>
        <s v="Integracion de los procesos de SIG-MIPG" u="1"/>
        <s v="Aplicación móvil para el sistema de información Misional Implementada" u="1"/>
        <s v="Transición de la Estrategia de Gobierno en linea a la implementacion de la Política de Gobierno Digital " u="1"/>
        <s v="Implementar una Biblioteca virtual para la Unidad administrativa especial cuerpo oficial de bomberos Bogotá." u="1"/>
        <s v="Realización de Plan Específico de Respuesta (PER) por incendio en entidades públicas distritales o Grandes Superficies o empresas industriales y/o comerciales" u="1"/>
        <s v="Crónica: Bomberos de corazón." u="1"/>
        <s v=" Desarrollo académico de socialización y prevención disciplinaria a través del proceso de inducción y reinducción Coordinado por la OCDI" u="1"/>
        <s v="Realizar Seguimiento a la implementación del PIGA" u="1"/>
        <s v="Realizar charlas comunicativas a los servidores públicos y/o contratistas del Edificio comando, en lo relacionado a las funciones del Defensor de la Ciudadanía de la UAECOB, para generar importancia frente a la oportunidad y coherencia de los requerimientos ciudadanos" u="1"/>
        <s v="Ejercicio de aseguramiento de agua en edificios de gran altura." u="1"/>
        <s v="Simulacro de rescate vehicular " u="1"/>
        <s v="Plan anual de auditoria vigencia 2018" u="1"/>
        <s v="Plan anual de auditoria vigencia 2019" u="1"/>
        <s v="Capacitaciones documentales " u="1"/>
        <s v="Construcción de bases de datos de contratos" u="1"/>
        <s v="Ejecución de las inspecciones técnicas  de seguridad humana y sistemas de protección contra incendios, solicitadas por los establecimientos, clasificados como riesgo moderado y alto." u="1"/>
        <s v="Sensibilización del equipo de investigación de incendios  en las 17 estaciones de la UAECOB." u="1"/>
        <s v="Simulacro de rescate vertical" u="1"/>
        <s v="Insumo para Campaña de Prevención por incendios en el hogar " u="1"/>
        <s v="Implementación proyecto de prevención y autoprotección  comunitaria ante incendios forestales." u="1"/>
        <s v="Formular Estructura Funcional para la Subdirección Logística" u="1"/>
        <s v="Actualización del árbol de servicios" u="1"/>
        <s v="Información  estadística de las emergencias atendidas por la UAECOB." u="1"/>
        <s v="Realizar las acciones necesarias para la Formalización de la Escuela de Formación Bomberil de la UAECOB ante las autoridades competentes" u="1"/>
        <s v="Socialización sobre articulación del nuevo Modelo de Planeación y Gestión- MIPG y el Sistema Integrado de Gestión." u="1"/>
        <s v="Foto de la semana" u="1"/>
        <s v="Modelo de caracterización del relacionamiento de la UAECOB con sus grupos de interés" u="1"/>
        <s v="Plan para el Fortalecimiento de la Gestión Integral de los Servicios Logísticos" u="1"/>
        <s v="Creación Procedimientos de Acuerdo Marco de Precios, Otros Instrumentos de agregación de Demanda y Grandes Superficies" u="1"/>
        <s v="Levantamiento de inventario de activos de Información de Software, hardware y servicios, cuadro de caracterización documental actualizados" u="1"/>
        <s v="Capacitar en  el marco normativo contable para entidades de Gobierno (NMNCEG) aplicables a la UAE Cuerpo Oficial de Bomberos." u="1"/>
        <s v="Ejercicio IEC INSARAG " u="1"/>
        <s v="*Continuación - Herramienta tecnológica para la creación y administración de cursos virtuales en la UEA implementada" u="1"/>
        <s v="Realizar seguimiento a la implementación del subsistema de Seguridad y Salud en el Trabajo" u="1"/>
        <s v="Ventanilla única de atención ciudadano. " u="1"/>
        <s v="*Continuación - Entornos de virtualización para la UAECOB Implementados" u="1"/>
        <s v="Socialización del árbol de servicios de emergencias de la UAECOB." u="1"/>
        <s v="Actualizar, publicar y seguimiento a la estrategia de cambio climático de la UAECOB" u="1"/>
        <s v="Documento diagnostico frente a escenarios de aglomeraciones de público permanentes (Teatros y Cinemas)" u="1"/>
        <s v="Garantizar el Manejo integral de los Residuos que se generan en las dependencias de la UAECOB en cumplimiento a los Programas del PIGA" u="1"/>
        <s v="Desarrollar jornadas de capacitación en las estaciones en pedagogía para las actividades del Club Bomberitos " u="1"/>
        <s v="Socialización de tramites y servicios  de la entidad en las 20 localidades._x000a_" u="1"/>
        <s v="Implementación del  proyecto de prevención y autoprotección  comunitaria ante incedios forestales." u="1"/>
        <s v="Sistematización del procedimiento de capacitación a brigadas contra incendio empresarial" u="1"/>
        <s v="Guía de riesgos comunes y asociados a incendios" u="1"/>
        <s v="Proceso de clasificación en el marco de la estrategia de búsqueda y rescate de la DNBC" u="1"/>
        <s v="Implementación proyecto de prevención y autoprotección  comunitaria ante incendios forestales (fase 2)." u="1"/>
        <s v="Simulacro de comunicaciones en emergencias" u="1"/>
        <s v="Diseño, desarrollo e implementación de la nueva intranet para la UAECOB" u="1"/>
        <s v="Desarrollo e Implementación de un programa orientado a promover la práctica de actividad física en el personal de la UAECOB" u="1"/>
        <s v="*Continuación - Aplicación móvil para el sistema de información Misional Implementada" u="1"/>
        <s v="Proyecto virtualización capacitación normativa aplicada a revisiones técnicas" u="1"/>
        <s v="Curso Bomberitos &quot;Nicolas Quevedo Rizo&quot;" u="1"/>
        <s v="*Continuación -Levantamiento de inventario de activos de Información de Software, hardware y servicios, cuadro de caracterización documental actualizados" u="1"/>
        <s v="_x000a_Plan de Mantenimiento Preventivo y Correctivo de  Equipo Menor_x000a__x000a__x000a_" u="1"/>
        <s v="_x000a_Plan de Mantenimiento Preventivo y Correctivo de Parque Automotor _x000a_" u="1"/>
        <s v="Plan de adecuación del Modelo Integrado de Planeación y Gestión - MIPG - y el Sistema Integrado de Gestión." u="1"/>
        <s v="Actualización Manual de Contratación y  Supervisión" u="1"/>
        <s v="Capacitar en lenguaje de señas a los servidores que ejecuten acciones directas de atención a la ciudadanía" u="1"/>
        <s v="Simulacro de rescate por extensión" u="1"/>
        <s v="Bomberos Hoy el Informativo." u="1"/>
        <s v="Creación de matriz de control y seguimiento de aprobación garantías" u="1"/>
        <s v="proyectar las acciones necesarias para la  implementación de  una Biblioteca Virtual para la UAE Cuerpo Oficial de Bomberos Bogotá." u="1"/>
        <s v="Socialización de la estrategia de Cambio Climático UAECOB" u="1"/>
        <s v="realizar las acciones necesarias para la aprobación del PEI de la escuela de Formación Bomberil de la UAECOB ante las autoridades competentes " u="1"/>
        <s v="Guía de Buenas Prácticas UAECOB 2019" u="1"/>
        <s v="Planeación y organización de un evento de intercambio de experiencias con otros cuerpos de bomberos de Colombia sobre la implementación de la resolución 0358 de 2014 de la DNBC" u="1"/>
        <s v="Diagramas de flujo de proceso" u="1"/>
        <s v="Acciones Bomberiles. " u="1"/>
        <s v="Herramienta tecnológica para la creación y administración de cursos virtuales en la UEA implementada" u="1"/>
        <s v="Feria Expo académica para la articulación de oferta educativa en la ciudad con los funcionarios de la entidad" u="1"/>
        <s v="Definición y formulación de los insumos necesarios para establecer un sistema de información Logístico " u="1"/>
        <s v="Gestionar la realización de un curso para la investigación de incendios forestales para la entidad con entidades externas" u="1"/>
        <s v="Diseñar y Gestionar una estrategia para la gestión del riesgo por incendios forestales en la localidad de Sumapaz" u="1"/>
        <s v="Diseñar un programa de capacitación para ascenso de oficiales y suboficiales adaptado a la misionalidad de la entidad " u="1"/>
        <s v="Actividad de prevención en el marco de los programas del club bomberitos." u="1"/>
        <s v="Revisión de formatos y procedimientos de contratación " u="1"/>
        <s v="Creación de protocolo para la puesta en marcha de medios alternativos de solución de conflictos" u="1"/>
        <s v="Actualización del material de referencia para  los curso de investigación  de Incendio Básico e Intermedio" u="1"/>
        <s v="Portafolio de Servicios UAECOB 2019" u="1"/>
        <s v="Implementar un plan de reentrenamiento de tres días para servidores de los cargos bombero y cabo" u="1"/>
        <s v="Actualizar la estrategia &quot;campañas de reducción del riesgo relacionadas con la prevención y mitigación de riesgos de incendio, matpel y otras  emergencias competencia de la UAECOB&quot; - IMER" u="1"/>
        <s v="Simulacro de búsqueda y rescate con caninos en media montaña" u="1"/>
        <s v="Dar cumplimiento a la Política de Cero Papel en la Entidad, de conformidad con la Resolución 730 de 2013." u="1"/>
        <s v="Seguimiento y control de los Planes e Indicadores que Gestiona la Entidad" u="1"/>
        <s v="Organización del III Congreso Internacional del Cuerpo Oficial Bomberos de Bogotá" u="1"/>
        <s v="cartografía social en localidad de puente Aranda para materiales peligrosos" u="1"/>
        <s v="Auditores internos en normas actualizadas, con formación certificada por organismos externos " u="1"/>
      </sharedItems>
    </cacheField>
    <cacheField name="% Ponderación Producto" numFmtId="0">
      <sharedItems containsString="0" containsBlank="1" containsNumber="1" minValue="0.05" maxValue="1"/>
    </cacheField>
    <cacheField name="Meta Anual" numFmtId="0">
      <sharedItems containsSemiMixedTypes="0" containsString="0" containsNumber="1" minValue="0.8" maxValue="50"/>
    </cacheField>
    <cacheField name="Unidad Medida" numFmtId="0">
      <sharedItems/>
    </cacheField>
    <cacheField name="Descripción Meta" numFmtId="0">
      <sharedItems longText="1"/>
    </cacheField>
    <cacheField name="Responsable Producto" numFmtId="0">
      <sharedItems/>
    </cacheField>
    <cacheField name="1° TRIM" numFmtId="0">
      <sharedItems containsString="0" containsBlank="1" containsNumber="1" minValue="0" maxValue="12"/>
    </cacheField>
    <cacheField name="2° TRIM" numFmtId="0">
      <sharedItems containsString="0" containsBlank="1" containsNumber="1" minValue="0" maxValue="25"/>
    </cacheField>
    <cacheField name="3° TRIM" numFmtId="0">
      <sharedItems containsString="0" containsBlank="1" containsNumber="1" minValue="0" maxValue="38"/>
    </cacheField>
    <cacheField name="4° TRIM" numFmtId="0">
      <sharedItems containsSemiMixedTypes="0" containsString="0" containsNumber="1" containsInteger="1" minValue="0" maxValue="50"/>
    </cacheField>
    <cacheField name="META TRI_x000a_(celda O)" numFmtId="0">
      <sharedItems containsNonDate="0" containsString="0" containsBlank="1"/>
    </cacheField>
    <cacheField name="Programado trimestre" numFmtId="9">
      <sharedItems containsNonDate="0" containsString="0" containsBlank="1"/>
    </cacheField>
    <cacheField name="AVANCE  TRIM" numFmtId="0">
      <sharedItems containsNonDate="0" containsString="0" containsBlank="1"/>
    </cacheField>
    <cacheField name="Descripción Avance y/o justificación del incumplimiento" numFmtId="0">
      <sharedItems containsNonDate="0" containsString="0" containsBlank="1"/>
    </cacheField>
    <cacheField name="Evidencia" numFmtId="0">
      <sharedItems containsNonDate="0" containsString="0" containsBlank="1"/>
    </cacheField>
    <cacheField name="Acción de mejora _x000a_*aplica si no se presentó avance" numFmtId="0">
      <sharedItems containsNonDate="0" containsString="0" containsBlank="1"/>
    </cacheField>
    <cacheField name="Cumplimiento" numFmtId="9">
      <sharedItems containsSemiMixedTypes="0" containsString="0" containsNumber="1" containsInteger="1" minValue="0" maxValue="0"/>
    </cacheField>
    <cacheField name="Tipo de resultado" numFmtId="9">
      <sharedItems containsBlank="1" count="10">
        <s v="MALO"/>
        <s v="EJECUTADO"/>
        <m u="1"/>
        <s v="No aplica" u="1"/>
        <s v="CUMPLIDO" u="1"/>
        <s v="SIN EJECUTAR" u="1"/>
        <s v="REGULAR" u="1"/>
        <s v="EXCELENTE" u="1"/>
        <s v="BUENO" u="1"/>
        <s v="NA" u="1"/>
      </sharedItems>
    </cacheField>
    <cacheField name="Estado del Producto" numFmtId="0">
      <sharedItems containsBlank="1" count="6">
        <s v="SIN EJECUTAR"/>
        <s v="EJECUTADO"/>
        <m u="1"/>
        <s v="CUMPLIDO" u="1"/>
        <s v="NA" u="1"/>
        <s v="EN EJECUCIÓN" u="1"/>
      </sharedItems>
    </cacheField>
    <cacheField name="AVENCE PONDERADO" numFmtId="9">
      <sharedItems containsString="0" containsBlank="1" containsNumber="1" containsInteger="1" minValue="0" maxValue="0"/>
    </cacheField>
    <cacheField name="Cumplimiento 1er tri." numFmtId="0" formula="IFERROR((#NAME?/#NAME?),0)"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5">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
    <x v="0"/>
    <s v="5. Subdirección de Gestión del Riesgo"/>
    <n v="1"/>
    <s v="Documento de solicitud para el reconocimiento, certificación y/o acreditación del Equipo de Investigación de Incendios de la UAECOB ante la Dirección Nacional de Bomberos de Colombia, que incluya el análisis y diagnóstico correspondiente."/>
    <n v="7.1428571428571397E-2"/>
    <n v="1"/>
    <s v="Porcentaje"/>
    <s v="Elaborar un documento de solicitud ante la Dirección Nacional de Bomberos de Colombia para el reconocimiento, certificación y/o acreditación del Equipo de Investigación de Incendios de la UAECOB, donde se refiera un análisis de necesidades y el diagnóstico del estado del EII en el ámbito local y nacional."/>
    <s v="Subdirección de Gestión del Riesgo."/>
    <n v="1"/>
    <s v="1. Realizar el análisis de las necesidades para el reconocimiento, certificación y/o acreditación del Equipo de Investigación de Incendios.   "/>
    <n v="0.25"/>
    <d v="2020-01-15T00:00:00"/>
    <d v="2020-03-15T00:00:00"/>
    <n v="1.7857142857142849E-2"/>
    <s v="Subdirección de Gestión del Riesgo."/>
    <m/>
    <m/>
    <m/>
    <n v="0"/>
    <n v="0"/>
  </r>
  <r>
    <s v="3.  Construcción de comunidad y cultura ciudadana"/>
    <s v="103. Adelantar el 100% de acciones para la prevención y mitigación del riesgo de incidentes forestales (connatos, quemas e incendios)"/>
    <m/>
    <s v="Conocimiento del Riesgo "/>
    <x v="0"/>
    <s v="5. Subdirección de Gestión del Riesgo"/>
    <m/>
    <m/>
    <n v="7.1428571428571397E-2"/>
    <m/>
    <m/>
    <m/>
    <s v="Subdirección de Gestión del Riesgo."/>
    <n v="2"/>
    <s v="2. Realizar el diagnostico de las actividades y logros del Equipo de Investigación de Incendios de la UAECOB frente el ámbito Distrital y Nacional."/>
    <n v="0.25"/>
    <d v="2020-03-16T00:00:00"/>
    <d v="2020-06-30T00:00:00"/>
    <n v="1.7857142857142849E-2"/>
    <s v="Subdirección de Gestión del Riesgo."/>
    <m/>
    <m/>
    <m/>
    <n v="0"/>
    <n v="0"/>
  </r>
  <r>
    <s v="3.  Construcción de comunidad y cultura ciudadana"/>
    <s v="103. Adelantar el 100% de acciones para la prevención y mitigación del riesgo de incidentes forestales (connatos, quemas e incendios)"/>
    <m/>
    <s v="Conocimiento del Riesgo "/>
    <x v="0"/>
    <s v="5. Subdirección de Gestión del Riesgo"/>
    <m/>
    <m/>
    <n v="7.1428571428571397E-2"/>
    <m/>
    <m/>
    <m/>
    <s v="Subdirección de Gestión del Riesgo."/>
    <n v="3"/>
    <s v="3. Generar el documento de solicitud para el reconocimiento, certificación y/o acreditación del Equipo de Investigación de Incendios de la UAECOB ante la Dirección Nacional de Bomberos de Colombia."/>
    <n v="0.4"/>
    <d v="2020-07-01T00:00:00"/>
    <d v="2020-10-15T00:00:00"/>
    <n v="2.857142857142856E-2"/>
    <s v="Subdirección de Gestión del Riesgo."/>
    <m/>
    <m/>
    <m/>
    <n v="0"/>
    <n v="0"/>
  </r>
  <r>
    <s v="3.  Construcción de comunidad y cultura ciudadana"/>
    <s v="103. Adelantar el 100% de acciones para la prevención y mitigación del riesgo de incidentes forestales (connatos, quemas e incendios)"/>
    <m/>
    <s v="Conocimiento del Riesgo "/>
    <x v="0"/>
    <s v="5. Subdirección de Gestión del Riesgo"/>
    <m/>
    <m/>
    <n v="7.1428571428571397E-2"/>
    <m/>
    <m/>
    <m/>
    <s v="Subdirección de Gestión del Riesgo."/>
    <n v="4"/>
    <s v="4. Radicar el documento en la Dirección Nacional de Bomberos de Colombia."/>
    <n v="0.1"/>
    <d v="2020-10-16T00:00:00"/>
    <d v="2020-12-31T00:00:00"/>
    <n v="7.14285714285714E-3"/>
    <s v="Subdirección de Gestión del Riesgo."/>
    <m/>
    <m/>
    <m/>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
    <x v="0"/>
    <s v="5. Subdirección de Gestión del Riesgo"/>
    <n v="2"/>
    <s v="Socialización a los oficiales y suboficiales de las diecisiete (17) estaciones, grupos especializados y Central de comunicaciones de la UAECOB; en los temas correspondientes a los procedimientos:_x000a_1. Determinación de Origen y causa de los incendios._x000a_2. Expedición de constancias de servicios de emergencia."/>
    <n v="7.1428571428571397E-2"/>
    <n v="1"/>
    <s v="Porcentaje"/>
    <s v="Socializar y sensibilización a los oficiales y suboficiales de las diecisiete (17) estaciones, grupos especializados y la central de comunicaciones de la UAECOB, en los temas correspondientes a los procedimientos:_x000a_1. Determinación de Origen y causa de los incendios._x000a_2. Expedición de constancias de servicios de emergencia."/>
    <s v="Subdirección de Gestión del Riesgo."/>
    <n v="1"/>
    <s v="1. Revisión y actualización de los procedimientos:_x000a_* PROD-CR-08 Determinación Origen y Causas de los Incendios._x000a_* PROD-TRAN-07 Expedición de Constancias de Servicios de Emergencias._x000a_"/>
    <n v="0.3"/>
    <d v="2020-01-15T00:00:00"/>
    <d v="2020-05-15T00:00:00"/>
    <n v="2.1428571428571418E-2"/>
    <s v="Subdirección de Gestión del Riesgo."/>
    <m/>
    <m/>
    <m/>
    <n v="0"/>
    <n v="0"/>
  </r>
  <r>
    <s v="3.  Construcción de comunidad y cultura ciudadana"/>
    <s v="103. Adelantar el 100% de acciones para la prevención y mitigación del riesgo de incidentes forestales (connatos, quemas e incendios)"/>
    <m/>
    <s v="Conocimiento del Riesgo "/>
    <x v="0"/>
    <s v="5. Subdirección de Gestión del Riesgo"/>
    <m/>
    <m/>
    <n v="7.1428571428571397E-2"/>
    <m/>
    <m/>
    <m/>
    <s v="Subdirección de Gestión del Riesgo."/>
    <n v="2"/>
    <s v="Diseño de material pedagógico para la socialización. "/>
    <n v="0.1"/>
    <d v="2020-05-16T00:00:00"/>
    <d v="2020-06-15T00:00:00"/>
    <n v="7.14285714285714E-3"/>
    <s v="Subdirección de Gestión del Riesgo."/>
    <m/>
    <m/>
    <m/>
    <n v="0"/>
    <n v="0"/>
  </r>
  <r>
    <s v="3.  Construcción de comunidad y cultura ciudadana"/>
    <s v="103. Adelantar el 100% de acciones para la prevención y mitigación del riesgo de incidentes forestales (connatos, quemas e incendios)"/>
    <m/>
    <s v="Conocimiento del Riesgo "/>
    <x v="0"/>
    <s v="5. Subdirección de Gestión del Riesgo"/>
    <m/>
    <m/>
    <n v="7.1428571428571397E-2"/>
    <m/>
    <m/>
    <m/>
    <s v="Subdirección de Gestión del Riesgo."/>
    <n v="3"/>
    <s v="Definición del cronograma de la socialización."/>
    <n v="0.1"/>
    <d v="2020-06-16T00:00:00"/>
    <d v="2020-07-15T00:00:00"/>
    <n v="7.14285714285714E-3"/>
    <s v="Subdirección de Gestión del Riesgo."/>
    <m/>
    <m/>
    <m/>
    <n v="0"/>
    <n v="0"/>
  </r>
  <r>
    <s v="3.  Construcción de comunidad y cultura ciudadana"/>
    <s v="103. Adelantar el 100% de acciones para la prevención y mitigación del riesgo de incidentes forestales (connatos, quemas e incendios)"/>
    <m/>
    <s v="Conocimiento del Riesgo "/>
    <x v="0"/>
    <s v="5. Subdirección de Gestión del Riesgo"/>
    <m/>
    <m/>
    <n v="7.1428571428571397E-2"/>
    <m/>
    <m/>
    <m/>
    <s v="Subdirección de Gestión del Riesgo."/>
    <n v="4"/>
    <s v="Desarrollo de la socialización a los oficiales y suboficiales de las diecisiete (17) estaciones, grupos especializados y Central de Comunicaciones de la UAECOB."/>
    <n v="0.5"/>
    <d v="2020-07-16T00:00:00"/>
    <d v="2020-12-31T00:00:00"/>
    <n v="3.5714285714285698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
    <x v="0"/>
    <s v="5. Subdirección de Gestión del Riesgo"/>
    <n v="3"/>
    <s v="Identificación de nuevos requerimientos en el Sistema de Información Misional - Sub-módulo Revisiones Técnicas y Auto revisiones."/>
    <n v="7.1428571428571397E-2"/>
    <n v="1"/>
    <s v="Porcentaje"/>
    <s v="Realizar 1 proceso de mantenimiento evolutivo del Sistema de Información Misional sub-módulo de Revisiones Técnicas y auto-revisiones."/>
    <s v="Subdirección de Gestión del Riesgo."/>
    <n v="1"/>
    <s v="1. Mesas de Trabajo."/>
    <n v="0.33"/>
    <d v="2020-01-15T00:00:00"/>
    <d v="2020-12-31T00:00:00"/>
    <n v="2.3571428571428563E-2"/>
    <s v="Subdirección de Gestión del Riesgo."/>
    <m/>
    <m/>
    <m/>
    <n v="0"/>
    <n v="0"/>
  </r>
  <r>
    <s v="3.  Construcción de comunidad y cultura ciudadana"/>
    <s v="103. Adelantar el 100% de acciones para la prevención y mitigación del riesgo de incidentes forestales (connatos, quemas e incendios)"/>
    <m/>
    <s v="Conocimiento del Riesgo "/>
    <x v="0"/>
    <s v="5. Subdirección de Gestión del Riesgo"/>
    <m/>
    <m/>
    <n v="7.1428571428571397E-2"/>
    <m/>
    <m/>
    <m/>
    <s v="Subdirección de Gestión del Riesgo."/>
    <n v="2"/>
    <s v="2. Priorización de Necesidades. "/>
    <n v="0.33"/>
    <d v="2020-01-15T00:00:00"/>
    <d v="2020-12-31T00:00:00"/>
    <n v="2.3571428571428563E-2"/>
    <s v="Subdirección de Gestión del Riesgo."/>
    <m/>
    <m/>
    <m/>
    <n v="0"/>
    <n v="0"/>
  </r>
  <r>
    <s v="3.  Construcción de comunidad y cultura ciudadana"/>
    <s v="103. Adelantar el 100% de acciones para la prevención y mitigación del riesgo de incidentes forestales (connatos, quemas e incendios)"/>
    <m/>
    <s v="Conocimiento del Riesgo "/>
    <x v="0"/>
    <s v="5. Subdirección de Gestión del Riesgo"/>
    <m/>
    <m/>
    <n v="7.1428571428571397E-2"/>
    <m/>
    <m/>
    <m/>
    <s v="Subdirección de Gestión del Riesgo."/>
    <n v="3"/>
    <s v="3. Levantamiento de requerimientos con el apoyo del área de tecnología."/>
    <n v="0.34"/>
    <d v="2020-01-15T00:00:00"/>
    <d v="2020-12-31T00:00:00"/>
    <n v="2.4285714285714275E-2"/>
    <s v="Subdirección de Gestión del Riesgo."/>
    <m/>
    <m/>
    <m/>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
    <x v="0"/>
    <s v="5. Subdirección de Gestión del Riesgo"/>
    <n v="4"/>
    <s v="Formulación y/o Actualización de la Guía Técnica de “Condiciones y Requisitos para Artefactos Pirotécnicos, Fuegos Artificiales, Pólvora y Globos”."/>
    <n v="7.1428571428571397E-2"/>
    <n v="1"/>
    <s v="Porcentaje"/>
    <s v="Formulación y/o Actualización del 100% de la “Guía Técnica de Condiciones y Requisitos para Artefactos Pirotécnicos, Fuegos Artificiales, Pólvora y Globos”."/>
    <s v="Subdirección de Gestión del Riesgo."/>
    <n v="1"/>
    <s v="1. Revisión de la guía (45%)."/>
    <n v="0.45"/>
    <d v="2020-04-01T00:00:00"/>
    <s v="31/06/2020"/>
    <n v="3.2142857142857133E-2"/>
    <s v="Subdirección de Gestión del Riesgo."/>
    <m/>
    <m/>
    <m/>
    <n v="0"/>
    <n v="0"/>
  </r>
  <r>
    <s v="3.  Construcción de comunidad y cultura ciudadana"/>
    <s v="103. Adelantar el 100% de acciones para la prevención y mitigación del riesgo de incidentes forestales (connatos, quemas e incendios)"/>
    <m/>
    <s v="Conocimiento del Riesgo "/>
    <x v="0"/>
    <s v="5. Subdirección de Gestión del Riesgo"/>
    <m/>
    <m/>
    <n v="7.1428571428571397E-2"/>
    <m/>
    <m/>
    <m/>
    <s v="Subdirección de Gestión del Riesgo."/>
    <n v="2"/>
    <s v="Actualización de la guía de acuerdo a la normatividad vigente (45%)."/>
    <n v="0.45"/>
    <d v="2020-07-01T00:00:00"/>
    <d v="2020-11-30T00:00:00"/>
    <n v="3.2142857142857133E-2"/>
    <s v="Subdirección de Gestión del Riesgo."/>
    <m/>
    <m/>
    <m/>
    <n v="0"/>
    <n v="0"/>
  </r>
  <r>
    <s v="3.  Construcción de comunidad y cultura ciudadana"/>
    <s v="103. Adelantar el 100% de acciones para la prevención y mitigación del riesgo de incidentes forestales (connatos, quemas e incendios)"/>
    <m/>
    <s v="Conocimiento del Riesgo "/>
    <x v="0"/>
    <s v="5. Subdirección de Gestión del Riesgo"/>
    <m/>
    <m/>
    <n v="7.1428571428571397E-2"/>
    <m/>
    <m/>
    <m/>
    <s v="Subdirección de Gestión del Riesgo."/>
    <n v="3"/>
    <s v="3. Publicación de la guía en la ruta de la calidad (10%)."/>
    <n v="0.1"/>
    <d v="2020-12-01T00:00:00"/>
    <d v="2020-12-31T00:00:00"/>
    <n v="7.14285714285714E-3"/>
    <s v="Subdirección de Gestión del Riesgo."/>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1"/>
    <s v="2. Oficina de Control Interno"/>
    <n v="1"/>
    <s v="Plan Anual de Auditoria vigencia 2020"/>
    <n v="1"/>
    <n v="1"/>
    <s v="Porcentaje"/>
    <s v="Cumplir el 100% de las actividades programadas en el Plan Anual de Auditorías para la vigencia"/>
    <s v="Oficina de Control Interno"/>
    <n v="1"/>
    <s v="Gestionar el PAA para el 1er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s electrónicos, memorandos, a las partes interesadas. 10%"/>
    <n v="0.25"/>
    <d v="2020-01-01T00:00:00"/>
    <d v="2020-03-31T00:00:00"/>
    <n v="0.25"/>
    <s v="Rubén Antonio Mora Garcés_x000a_Jefe Oficina de Control Interno"/>
    <m/>
    <m/>
    <m/>
    <n v="0"/>
    <n v="0"/>
  </r>
  <r>
    <s v="7. Gobierno Legítimo, fortalecimiento Local y eficiencia"/>
    <s v="71. Incrementar a un 90% la sostenibilidad del SIG en el Gobierno Distrital"/>
    <m/>
    <s v="Evaluación Independiente"/>
    <x v="1"/>
    <s v="2. Oficina de Control Interno"/>
    <m/>
    <m/>
    <n v="1"/>
    <m/>
    <m/>
    <m/>
    <s v="Oficina de Control Interno"/>
    <n v="2"/>
    <s v="Gestionar el PAA para el 2do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5"/>
    <d v="2020-04-01T00:00:00"/>
    <d v="2020-06-30T00:00:00"/>
    <n v="0.5"/>
    <s v="Rubén Antonio Mora Garcés_x000a_Jefe Oficina de Control Interno"/>
    <m/>
    <m/>
    <m/>
    <n v="0"/>
    <n v="0"/>
  </r>
  <r>
    <s v="7. Gobierno Legítimo, fortalecimiento Local y eficiencia"/>
    <s v="71. Incrementar a un 90% la sostenibilidad del SIG en el Gobierno Distrital"/>
    <m/>
    <s v="Evaluación Independiente"/>
    <x v="1"/>
    <s v="2. Oficina de Control Interno"/>
    <m/>
    <m/>
    <n v="1"/>
    <m/>
    <m/>
    <m/>
    <s v="Oficina de Control Interno"/>
    <n v="3"/>
    <s v="Gestionar el PAA para el 3er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75"/>
    <d v="2020-07-01T00:00:00"/>
    <d v="2020-09-30T00:00:00"/>
    <n v="0.75"/>
    <s v="Rubén Antonio Mora Garcés_x000a_Jefe Oficina de Control Interno"/>
    <m/>
    <m/>
    <m/>
    <n v="0"/>
    <n v="0"/>
  </r>
  <r>
    <s v="7. Gobierno Legítimo, fortalecimiento Local y eficiencia"/>
    <s v="71. Incrementar a un 90% la sostenibilidad del SIG en el Gobierno Distrital"/>
    <m/>
    <s v="Evaluación Independiente"/>
    <x v="1"/>
    <s v="2. Oficina de Control Interno"/>
    <m/>
    <m/>
    <n v="1"/>
    <m/>
    <m/>
    <m/>
    <s v="Oficina de Control Interno"/>
    <n v="4"/>
    <s v="Gestionar el PAA para el 4to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1"/>
    <d v="2020-10-01T00:00:00"/>
    <d v="2020-12-31T00:00:00"/>
    <n v="1"/>
    <s v="Rubén Antonio Mora Garcés_x000a_Jefe Oficina de Control Interno"/>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2"/>
    <s v="4. Oficina Asesora Jurídica"/>
    <n v="1"/>
    <s v="Actualización de formatos y procedimientos de las diferentes modalidades de contratación "/>
    <n v="0.25"/>
    <n v="1"/>
    <s v="Porcentaje"/>
    <s v="Formatos y procedimientos actualizados"/>
    <s v="Jefe Oficina Asesora Jurídica - Giohana Catarine Gonzalez Turizo"/>
    <n v="1"/>
    <s v="Proyectos de formatos y procedimientos"/>
    <n v="0.5"/>
    <d v="2020-01-01T00:00:00"/>
    <d v="2020-12-31T00:00:00"/>
    <n v="0.125"/>
    <s v="Oficina Asesora Jurídica"/>
    <m/>
    <m/>
    <m/>
    <n v="0"/>
    <n v="0"/>
  </r>
  <r>
    <s v="7. Gobierno Legítimo, fortalecimiento Local y eficiencia"/>
    <s v="71. Incrementar a un 90% la sostenibilidad del SIG en el Gobierno Distrital"/>
    <m/>
    <s v="Gestión de Asuntos Jurídicos"/>
    <x v="2"/>
    <s v="4. Oficina Asesora Jurídica"/>
    <m/>
    <m/>
    <n v="0.25"/>
    <n v="1"/>
    <m/>
    <m/>
    <s v="Jefe Oficina Asesora Jurídica - Giohana Catarine Gonzalez Turizo"/>
    <n v="2"/>
    <s v="Publicación de formatos y procedimientos"/>
    <n v="0.5"/>
    <d v="2020-01-01T00:00:00"/>
    <d v="2020-12-31T00:00:00"/>
    <n v="0.125"/>
    <s v="Oficina Asesora Jurídic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2"/>
    <s v="4. Oficina Asesora Jurídica"/>
    <n v="2"/>
    <s v="Socialización formatos y procedimientos de las diferetes modalidades de contratación"/>
    <n v="0.25"/>
    <n v="1"/>
    <s v="Porcentaje"/>
    <s v="Actas de reunión"/>
    <s v="Jefe Oficina Asesora Jurídica - Giohana Catarine Gonzalez Turizo"/>
    <n v="1"/>
    <s v="Convocatoria"/>
    <n v="0.5"/>
    <d v="2020-01-01T00:00:00"/>
    <d v="2020-12-31T00:00:00"/>
    <n v="0.125"/>
    <s v="Oficina Asesora Jurídic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2"/>
    <s v="4. Oficina Asesora Jurídica"/>
    <m/>
    <m/>
    <n v="0.25"/>
    <n v="1"/>
    <m/>
    <m/>
    <s v="Jefe Oficina Asesora Jurídica - Giohana Catarine Gonzalez Turizo"/>
    <n v="2"/>
    <s v="Acatas de reunión"/>
    <n v="0.5"/>
    <d v="2020-01-01T00:00:00"/>
    <d v="2020-12-31T00:00:00"/>
    <n v="0.125"/>
    <s v="Oficina Asesora Jurídic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2"/>
    <s v="4. Oficina Asesora Jurídica"/>
    <n v="3"/>
    <s v="Jornada de Contratación Estatal"/>
    <n v="0.25"/>
    <n v="1"/>
    <s v="Porcentaje"/>
    <s v="Memorias jornada"/>
    <s v="Jefe Oficina Asesora Jurídica - Giohana Catarine Gonzalez Turizo"/>
    <n v="1"/>
    <s v="Agenda de la Jornada Acadamica"/>
    <n v="0.5"/>
    <d v="2020-01-01T00:00:00"/>
    <d v="2020-12-31T00:00:00"/>
    <n v="0.125"/>
    <s v="Oficina Asesora Jurídic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2"/>
    <s v="4. Oficina Asesora Jurídica"/>
    <m/>
    <m/>
    <n v="0.25"/>
    <n v="1"/>
    <m/>
    <m/>
    <s v="Jefe Oficina Asesora Jurídica - Giohana Catarine Gonzalez Turizo"/>
    <n v="2"/>
    <s v="Memorias de la reunión"/>
    <n v="0.5"/>
    <d v="2020-01-01T00:00:00"/>
    <d v="2020-12-31T00:00:00"/>
    <n v="0.125"/>
    <s v="Oficina Asesora Jurídic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2"/>
    <s v="4. Oficina Asesora Jurídica"/>
    <n v="4"/>
    <s v="Jornada de Defensa Judicial"/>
    <n v="0.25"/>
    <n v="1"/>
    <s v="Porcentaje"/>
    <s v="Memorias jornada"/>
    <s v="Jefe Oficina Asesora Jurídica - Giohana Catarine Gonzalez Turizo"/>
    <n v="1"/>
    <s v="Agenda de la Jornada Acadamica"/>
    <n v="0.5"/>
    <d v="2020-01-01T00:00:00"/>
    <d v="2020-12-31T00:00:00"/>
    <n v="0.125"/>
    <s v="Oficina Asesora Jurídic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2"/>
    <s v="4. Oficina Asesora Jurídica"/>
    <m/>
    <m/>
    <n v="0.25"/>
    <n v="1"/>
    <m/>
    <m/>
    <s v="Jefe Oficina Asesora Jurídica - Giohana Catarine Gonzalez Turizo"/>
    <n v="2"/>
    <s v="Memorias de la reunión"/>
    <n v="0.5"/>
    <d v="2020-01-01T00:00:00"/>
    <d v="2020-12-31T00:00:00"/>
    <n v="0.125"/>
    <s v="Oficina Asesora Jurídic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1"/>
    <s v="Gestionar la adquisición de un predio para la elaboración de estudios, diseños y construcción de una (1) Escuela de Formación Bomberil y una (1) estación de Bomberos."/>
    <n v="6.25E-2"/>
    <n v="1"/>
    <s v="Porcentaje"/>
    <s v="Gestionar la compra del predio donde será ubicada la escuela de formación bomberil y una estación de bomberos."/>
    <s v="Coordinador de Infraestructura _x000a_"/>
    <n v="1"/>
    <s v="* Gestionar la compra de un  predio "/>
    <n v="0.25"/>
    <d v="2020-01-01T00:00:00"/>
    <d v="2020-07-31T00:00:00"/>
    <n v="1.5625E-2"/>
    <s v="Área de Infraestructura"/>
    <m/>
    <m/>
    <m/>
    <n v="0"/>
    <n v="0"/>
  </r>
  <r>
    <s v="7. Gobierno Legítimo, fortalecimiento Local y eficiencia"/>
    <s v="71. Incrementar a un 90% la sostenibilidad del SIG en el Gobierno Distrital"/>
    <m/>
    <s v="Gestión de Infraestructura"/>
    <x v="3"/>
    <s v="8. Subdirección de Gestión Corporativa"/>
    <m/>
    <m/>
    <n v="6.25E-2"/>
    <m/>
    <m/>
    <m/>
    <s v="Coordinador de Infraestructura _x000a_"/>
    <n v="2"/>
    <s v="* Gestionar el proceso de contratación ante OAJ para la compra del predio"/>
    <n v="0.25"/>
    <d v="2020-08-01T00:00:00"/>
    <d v="2020-10-31T00:00:00"/>
    <n v="1.5625E-2"/>
    <s v="Área de Infraestructura"/>
    <m/>
    <m/>
    <m/>
    <n v="0"/>
    <n v="0"/>
  </r>
  <r>
    <s v="7. Gobierno Legítimo, fortalecimiento Local y eficiencia"/>
    <s v="71. Incrementar a un 90% la sostenibilidad del SIG en el Gobierno Distrital"/>
    <m/>
    <s v="Gestión de Infraestructura"/>
    <x v="3"/>
    <s v="8. Subdirección de Gestión Corporativa"/>
    <m/>
    <m/>
    <n v="6.25E-2"/>
    <m/>
    <m/>
    <m/>
    <s v="Coordinador de Infraestructura _x000a_"/>
    <n v="3"/>
    <s v="* Adquisición del predio"/>
    <n v="0.5"/>
    <d v="2020-11-01T00:00:00"/>
    <d v="2020-12-31T00:00:00"/>
    <n v="3.125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2"/>
    <s v="Aprobación de Estudios, Diseños y Estudios Previos para la adecuación y ampliación de la Estación de Bomberos de Marichuela - B10."/>
    <n v="6.25E-2"/>
    <n v="1"/>
    <s v="Porcentaje"/>
    <s v="Obtención de la Licencia de Construcción  y elaboración de estudios previos para el reforzamiento estructural y ampliación de la Estación de Bomberos de Marichuela - B10"/>
    <s v="Coordinador de Infraestructura _x000a_"/>
    <n v="1"/>
    <s v="* Supervisión de avance del 90% de la elaboración de Estudios y Diseños para la Adecuación y Ampliación de la Estación de Bomberos de Marichuela - B10."/>
    <n v="0.3"/>
    <d v="2020-01-01T00:00:00"/>
    <d v="2020-03-31T00:00:00"/>
    <n v="1.8749999999999999E-2"/>
    <s v="Área de Infraestructura"/>
    <m/>
    <m/>
    <m/>
    <n v="0"/>
    <n v="0"/>
  </r>
  <r>
    <s v="7. Gobierno Legítimo, fortalecimiento Local y eficiencia"/>
    <s v="71. Incrementar a un 90% la sostenibilidad del SIG en el Gobierno Distrital"/>
    <m/>
    <s v="Gestión de Infraestructura"/>
    <x v="3"/>
    <s v="8. Subdirección de Gestión Corporativa"/>
    <m/>
    <m/>
    <n v="6.25E-2"/>
    <m/>
    <m/>
    <m/>
    <s v="Coordinador de Infraestructura _x000a_"/>
    <n v="2"/>
    <s v="*Obtención de la  licencia de construcción Estación de Bomberos de Marichuela - B10"/>
    <n v="0.3"/>
    <d v="2020-04-01T00:00:00"/>
    <d v="2020-06-30T00:00:00"/>
    <n v="1.8749999999999999E-2"/>
    <s v="Área de Infraestructura"/>
    <m/>
    <m/>
    <m/>
    <n v="0"/>
    <n v="0"/>
  </r>
  <r>
    <s v="7. Gobierno Legítimo, fortalecimiento Local y eficiencia"/>
    <s v="71. Incrementar a un 90% la sostenibilidad del SIG en el Gobierno Distrital"/>
    <m/>
    <s v="Gestión de Infraestructura"/>
    <x v="3"/>
    <s v="8. Subdirección de Gestión Corporativa"/>
    <m/>
    <m/>
    <n v="6.25E-2"/>
    <m/>
    <m/>
    <m/>
    <s v="Coordinador de Infraestructura _x000a_"/>
    <n v="3"/>
    <s v="*Liquidación de contratos de estudios y diseños para la construcción del reforzamiento estructural de la Estación de Bomberos de Marichuela - B10"/>
    <n v="0.2"/>
    <d v="2020-07-01T00:00:00"/>
    <d v="2020-09-30T00:00:00"/>
    <n v="1.2500000000000001E-2"/>
    <s v="Área de Infraestructura"/>
    <m/>
    <m/>
    <m/>
    <n v="0"/>
    <n v="0"/>
  </r>
  <r>
    <s v="7. Gobierno Legítimo, fortalecimiento Local y eficiencia"/>
    <s v="71. Incrementar a un 90% la sostenibilidad del SIG en el Gobierno Distrital"/>
    <m/>
    <s v="Gestión de Infraestructura"/>
    <x v="3"/>
    <s v="8. Subdirección de Gestión Corporativa"/>
    <m/>
    <m/>
    <n v="6.25E-2"/>
    <m/>
    <m/>
    <m/>
    <s v="Coordinador de Infraestructura _x000a_"/>
    <n v="4"/>
    <s v="Elaboración de estudios previos para la construcción del reforzamiento estructural de la Estación de Bomberos de Marichuela - B10"/>
    <n v="0.2"/>
    <d v="2020-10-01T00:00:00"/>
    <d v="2020-12-31T00:00:00"/>
    <n v="1.2500000000000001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3"/>
    <s v="Desarrollar un programa que garantice el 100% del mantenimiento de la infraestructura física de las Estaciones de Bomberos y el Edificio Comando"/>
    <n v="6.25E-2"/>
    <n v="1"/>
    <s v="Porcentaje"/>
    <s v="Ejecutar el Plan de Mantenimiento de la infraestructura física de la UAECOB"/>
    <s v="Coordinador de Infraestructura _x000a_"/>
    <n v="1"/>
    <s v="*Ejecutar el mantenimiento de la infraestructura física de cuatro (4) estaciones de Bomberos."/>
    <n v="0.2"/>
    <d v="2020-01-01T00:00:00"/>
    <d v="2020-03-31T00:00:00"/>
    <n v="1.2500000000000001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m/>
    <m/>
    <n v="6.25E-2"/>
    <m/>
    <m/>
    <m/>
    <s v="Coordinador de Infraestructura _x000a_"/>
    <n v="2"/>
    <s v="*Ejecutar el mantenimiento de la infraestructura física de cinco (5) estaciones de Bomberos."/>
    <n v="0.3"/>
    <d v="2020-04-01T00:00:00"/>
    <d v="2020-06-30T00:00:00"/>
    <n v="1.8749999999999999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m/>
    <m/>
    <n v="6.25E-2"/>
    <m/>
    <m/>
    <m/>
    <s v="Coordinador de Infraestructura _x000a_"/>
    <n v="3"/>
    <s v="*Ejecutar el mantenimiento de la infraestructura física de cinco (5) estaciones de Bomberos."/>
    <n v="0.3"/>
    <d v="2020-07-01T00:00:00"/>
    <d v="2020-09-30T00:00:00"/>
    <n v="1.8749999999999999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m/>
    <m/>
    <n v="6.25E-2"/>
    <m/>
    <m/>
    <m/>
    <s v="Coordinador de Infraestructura _x000a_"/>
    <n v="4"/>
    <s v="*Ejecutar el mantenimiento de la infraestructura física de cuatro (4) estaciones de Bomberos."/>
    <n v="0.2"/>
    <d v="2020-10-01T00:00:00"/>
    <d v="2020-12-31T00:00:00"/>
    <n v="1.2500000000000001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4"/>
    <s v="Gestionar la adquisición de un (1) predio para la implementación de una (1) estación de Bomberos"/>
    <n v="6.25E-2"/>
    <n v="1"/>
    <s v="Porcentaje"/>
    <s v="Gestionar ante el DADEP la entrega de un predio para la implementación de una (1) estación de bomberos"/>
    <s v="Coordinador de Infraestructura _x000a_"/>
    <n v="1"/>
    <s v="* Solicitud al DADEP sobre la disponibilidad de predios."/>
    <n v="0.3"/>
    <d v="2019-01-01T00:00:00"/>
    <d v="2019-03-31T00:00:00"/>
    <n v="1.8749999999999999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m/>
    <m/>
    <n v="6.25E-2"/>
    <n v="100"/>
    <m/>
    <m/>
    <s v="Coordinador de Infraestructura _x000a_"/>
    <n v="2"/>
    <s v="* Verificación y acompañamiento ante el DADEP la incorporación de los predios producto de planes parciales a su base de datos."/>
    <n v="0.3"/>
    <d v="2019-04-01T00:00:00"/>
    <d v="2019-06-30T00:00:00"/>
    <n v="1.8749999999999999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m/>
    <m/>
    <n v="6.25E-2"/>
    <n v="100"/>
    <m/>
    <m/>
    <s v="Coordinador de Infraestructura _x000a_"/>
    <n v="3"/>
    <s v="* Gestionar la entrega del predio a cargo del DADEP a la UAE Cuerpo Oficial de Bomberos de Bogotá."/>
    <n v="0.3"/>
    <d v="2019-07-01T00:00:00"/>
    <d v="2019-09-30T00:00:00"/>
    <n v="1.8749999999999999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m/>
    <m/>
    <n v="6.25E-2"/>
    <n v="100"/>
    <m/>
    <m/>
    <s v="Coordinador de Infraestructura _x000a_"/>
    <n v="4"/>
    <s v="* Adquisición del predio mediante Acta de Entrega por parte del DADEP."/>
    <n v="0.1"/>
    <d v="2019-10-01T00:00:00"/>
    <d v="2019-12-31T00:00:00"/>
    <n v="6.2500000000000003E-3"/>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5"/>
    <s v="Implementación de (1) estación satélite forestal de bomberos sujeta al proyecto del sendero ambiental en los cerros orientales)"/>
    <n v="6.25E-2"/>
    <n v="1"/>
    <s v="Porcentaje"/>
    <s v=" Construcción de la Estación de Bomberos de Bellavista - B9."/>
    <s v="Coordinador de Infraestructura _x000a_"/>
    <n v="1"/>
    <s v="* Supervisión del 50% de avance a la construcción de la Estación de Bomberos de Bellavista - B9."/>
    <n v="0.4"/>
    <d v="2020-01-01T00:00:00"/>
    <d v="2020-03-31T00:00:00"/>
    <n v="2.5000000000000001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m/>
    <m/>
    <n v="6.25E-2"/>
    <n v="100"/>
    <m/>
    <m/>
    <s v="Coordinador de Infraestructura _x000a_"/>
    <n v="2"/>
    <s v="* Supervisión del 80% de avance a la construcción de la Estación de Bomberos de Bellavista - B9."/>
    <n v="0.2"/>
    <d v="2020-04-01T00:00:00"/>
    <d v="2020-06-30T00:00:00"/>
    <n v="1.2500000000000001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m/>
    <m/>
    <n v="6.25E-2"/>
    <n v="100"/>
    <m/>
    <m/>
    <s v="Coordinador de Infraestructura _x000a_"/>
    <n v="3"/>
    <s v="* Supervisión del 100% de avance a la construcción de la Estación de Bomberos de Bellavista - B9."/>
    <n v="0.2"/>
    <d v="2020-07-01T00:00:00"/>
    <d v="2020-09-30T00:00:00"/>
    <n v="1.2500000000000001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m/>
    <m/>
    <n v="6.25E-2"/>
    <n v="100"/>
    <m/>
    <m/>
    <s v="Coordinador de Infraestructura _x000a_"/>
    <n v="4"/>
    <s v="*Entrega y recibo a satisfacción de la nueva estación de Bomberos de Bellavista - B9"/>
    <n v="0.2"/>
    <d v="2020-10-01T00:00:00"/>
    <d v="2020-12-31T00:00:00"/>
    <n v="1.2500000000000001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6"/>
    <s v="Elaboración de los estudios y diseños para la adecuación de la Estación de Bomberos de Ferias - B7."/>
    <n v="6.25E-2"/>
    <n v="100"/>
    <s v="Porcentaje"/>
    <s v="Elaboración de estudios, diseños y obras  de la estación de bomberos las Ferias."/>
    <s v="Coordinador de Infraestructura _x000a_"/>
    <n v="1"/>
    <s v="* Entrega del 10% de avance de ejecución del contrato."/>
    <n v="0.4"/>
    <d v="2020-01-01T00:00:00"/>
    <d v="2020-03-31T00:00:00"/>
    <n v="2.5000000000000001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m/>
    <m/>
    <n v="6.25E-2"/>
    <m/>
    <m/>
    <m/>
    <s v="Coordinador de Infraestructura _x000a_"/>
    <n v="2"/>
    <s v="* Entrega del 40% de avance de ejecución del contrato."/>
    <n v="0.2"/>
    <d v="2020-04-01T00:00:00"/>
    <d v="2020-06-30T00:00:00"/>
    <n v="1.2500000000000001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m/>
    <m/>
    <n v="6.25E-2"/>
    <m/>
    <m/>
    <m/>
    <s v="Coordinador de Infraestructura _x000a_"/>
    <n v="3"/>
    <s v="* Entrega del 70% de avance de ejecución del contrato."/>
    <n v="0.2"/>
    <d v="2020-07-01T00:00:00"/>
    <d v="2020-09-30T00:00:00"/>
    <n v="1.2500000000000001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m/>
    <m/>
    <n v="6.25E-2"/>
    <m/>
    <m/>
    <m/>
    <s v="Coordinador de Infraestructura _x000a_"/>
    <n v="4"/>
    <s v="* Entrega del 90% de avance de ejecución del contrato."/>
    <n v="0.2"/>
    <d v="2020-10-01T00:00:00"/>
    <d v="2020-12-31T00:00:00"/>
    <n v="1.2500000000000001E-2"/>
    <s v="Área de Infraestructur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n v="1"/>
    <s v="Revista virtual: &quot;Bomberos Hoy el Magazzine&quot;."/>
    <n v="0.2"/>
    <n v="12"/>
    <s v="PDF enviado por correo electrónico"/>
    <s v="En el año se realizarán 12 publicaciones, en las cuales se destacará la  información más importante realizada durante el mes en curso, para de esta forma mantener actualizado al personal de la UAECOB."/>
    <s v="Oficina Asesora Prensa y Comunicaciones"/>
    <n v="1"/>
    <s v="Gestionar tres ediciones revista virtual. correspondientes al 1er trimestre, realizando la recopilación de la información, diseño y  publicación."/>
    <n v="0.25"/>
    <d v="2020-01-01T00:00:00"/>
    <d v="2020-03-31T00:00:00"/>
    <n v="0.05"/>
    <s v="Oficina Asesora Prensa y Comunicaciones"/>
    <m/>
    <m/>
    <m/>
    <n v="0"/>
    <n v="0"/>
  </r>
  <r>
    <s v="7. Gobierno Legítimo, fortalecimiento Local y eficiencia"/>
    <s v="71. Incrementar a un 90% la sostenibilidad del SIG en el Gobierno Distrital"/>
    <m/>
    <s v="Gestión de las Comunicaciones"/>
    <x v="4"/>
    <s v="1. Dirección"/>
    <m/>
    <m/>
    <n v="0.2"/>
    <m/>
    <m/>
    <m/>
    <s v="Oficina Asesora Prensa y Comunicaciones"/>
    <n v="2"/>
    <s v="Gestionar tres ediciones revista virtual. correspondientes al 2do trimestre, realizando la recopilación de la información, diseño y  publicación."/>
    <n v="0.25"/>
    <d v="2020-04-01T00:00:00"/>
    <d v="2020-06-30T00:00:00"/>
    <n v="0.05"/>
    <s v="Oficina Asesora Prensa y Comunicaciones"/>
    <m/>
    <m/>
    <m/>
    <n v="0"/>
    <n v="0"/>
  </r>
  <r>
    <s v="7. Gobierno Legítimo, fortalecimiento Local y eficiencia"/>
    <s v="71. Incrementar a un 90% la sostenibilidad del SIG en el Gobierno Distrital"/>
    <m/>
    <s v="Gestión de las Comunicaciones"/>
    <x v="4"/>
    <s v="1. Dirección"/>
    <m/>
    <m/>
    <n v="0.2"/>
    <m/>
    <m/>
    <m/>
    <s v="Oficina Asesora Prensa y Comunicaciones"/>
    <n v="3"/>
    <s v="Gestionar tres ediciones revista virtual. correspondientes al 3er trimestre, realizando la recopilación de la información, diseño y  publicación."/>
    <n v="0.25"/>
    <d v="2020-07-01T00:00:00"/>
    <d v="2020-09-30T00:00:00"/>
    <n v="0.05"/>
    <s v="Oficina Asesora Prensa y Comunicaciones"/>
    <m/>
    <m/>
    <m/>
    <n v="0"/>
    <n v="0"/>
  </r>
  <r>
    <s v="7. Gobierno Legítimo, fortalecimiento Local y eficiencia"/>
    <s v="71. Incrementar a un 90% la sostenibilidad del SIG en el Gobierno Distrital"/>
    <m/>
    <s v="Gestión de las Comunicaciones"/>
    <x v="4"/>
    <s v="1. Dirección"/>
    <m/>
    <m/>
    <n v="0.2"/>
    <m/>
    <m/>
    <m/>
    <s v="Oficina Asesora Prensa y Comunicaciones"/>
    <n v="4"/>
    <s v="Gestionar tres ediciones revista virtual. correspondientes al 4to trimestre, realizando la recopilación de la información, diseño y  publicación."/>
    <n v="0.25"/>
    <d v="2020-10-01T00:00:00"/>
    <d v="2020-12-31T00:00:00"/>
    <n v="0.05"/>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n v="2"/>
    <s v="Noticiero &quot;Bomberos Hoy&quot;"/>
    <n v="0.2"/>
    <n v="50"/>
    <s v="Noticiero en video subido a la plataforma de YouTube de la entidad"/>
    <s v="En el año se realizarán 50 publicaciones, en las cuales se destacará la información de los eventos, actividades y emergencias más relevantes desarrolladas durante la semana en curso en que se emita el noticiero"/>
    <s v="Oficina Asesora Prensa y Comunicaciones"/>
    <n v="1"/>
    <s v="Se realizarán 12 noticieros con su respectivas notas y presentaciones, recopilando la información en los diferentes eventos que se realicen en la entidad, se escribirán los textos y se editarán; para finalmente ser emitidos"/>
    <n v="0.25"/>
    <d v="2020-01-01T00:00:00"/>
    <d v="2020-03-31T00:00:00"/>
    <n v="0.05"/>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m/>
    <m/>
    <n v="0.2"/>
    <m/>
    <m/>
    <m/>
    <s v="Oficina Asesora Prensa y Comunicaciones"/>
    <n v="2"/>
    <s v="Se realizarán 13 noticieros con su respectivas notas y presentaciones, recopilando la información en los diferentes eventos que se realicen en la entidad, se escribirán los textos y se editarán; para finalmente ser emitidos"/>
    <n v="0.25"/>
    <d v="2020-04-01T00:00:00"/>
    <d v="2020-06-30T00:00:00"/>
    <n v="0.05"/>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m/>
    <m/>
    <n v="0.2"/>
    <m/>
    <m/>
    <m/>
    <s v="Oficina Asesora Prensa y Comunicaciones"/>
    <n v="3"/>
    <s v="Se realizarán 13 noticieros con su respectivas notas y presentaciones, recopilando la información en los diferentes eventos que se realicen en la entidad, se escribirán los textos y se editarán; para finalmente ser emitidos"/>
    <n v="0.25"/>
    <d v="2020-07-01T00:00:00"/>
    <d v="2020-09-30T00:00:00"/>
    <n v="0.05"/>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m/>
    <m/>
    <n v="0.2"/>
    <m/>
    <m/>
    <m/>
    <s v="Oficina Asesora Prensa y Comunicaciones"/>
    <n v="4"/>
    <s v="Se realizarán 12 noticieros con su respectivas notas y presentaciones, recopilando la información en los diferentes eventos que se realicen en la entidad, se escribirán los textos y se editarán; para finalmente ser emitidos"/>
    <n v="0.25"/>
    <d v="2020-10-01T00:00:00"/>
    <d v="2020-12-31T00:00:00"/>
    <n v="0.05"/>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n v="3"/>
    <s v="Periódico virtual &quot;El Hidrante&quot;"/>
    <n v="0.15"/>
    <n v="50"/>
    <s v="Imagen enviada a través de correo electrónico a las cuentas de la UAECOB"/>
    <s v="En el año se realizarán 50 publicaciones, en las cuales se destacará la información de comunicación interna, para de esta forma mantener actualizado al personal de la UAECOB."/>
    <s v="Oficina Asesora Prensa y Comunicaciones"/>
    <n v="1"/>
    <s v="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
    <n v="0.25"/>
    <d v="2020-01-01T00:00:00"/>
    <d v="2020-03-31T00:00:00"/>
    <n v="3.7499999999999999E-2"/>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m/>
    <m/>
    <n v="0.15"/>
    <m/>
    <m/>
    <m/>
    <s v="Oficina Asesora Prensa y Comunicaciones"/>
    <n v="2"/>
    <s v="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
    <n v="0.25"/>
    <d v="2020-04-01T00:00:00"/>
    <d v="2020-06-30T00:00:00"/>
    <n v="3.7499999999999999E-2"/>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m/>
    <m/>
    <n v="0.15"/>
    <m/>
    <m/>
    <m/>
    <s v="Oficina Asesora Prensa y Comunicaciones"/>
    <n v="3"/>
    <s v="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
    <n v="0.25"/>
    <d v="2020-07-01T00:00:00"/>
    <d v="2020-09-30T00:00:00"/>
    <n v="3.7499999999999999E-2"/>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m/>
    <m/>
    <n v="0.15"/>
    <m/>
    <m/>
    <m/>
    <s v="Oficina Asesora Prensa y Comunicaciones"/>
    <n v="4"/>
    <s v="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
    <n v="0.25"/>
    <d v="2020-10-01T00:00:00"/>
    <d v="2020-12-31T00:00:00"/>
    <n v="3.7499999999999999E-2"/>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n v="4"/>
    <s v="Reportaje: Bomberos en acción"/>
    <n v="0.2"/>
    <n v="50"/>
    <s v="Video enviado a través de Redes Sociales y publicado en los noticieros de cada semana de la UAECOB"/>
    <s v="50 Videos enviado a través de Redes Sociales y publicado en los noticieros de cada semana de la UAECOB. De esta forma se mostrará a la comunidad la labor que realizan los Bomberos en materia de atención de incidentes"/>
    <s v="Oficina Asesora Prensa y Comunicaciones"/>
    <n v="1"/>
    <s v="Semanalmente se visitarán las estaciones de Bomberos para poder acompañarlos en las emergencias que surjan. Luego se editarán para ser emitidos en el noticiero. Pare este trimestre se tiene una meta de 12 crónicas"/>
    <n v="0.25"/>
    <d v="2020-01-01T00:00:00"/>
    <d v="2020-03-31T00:00:00"/>
    <n v="0.05"/>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m/>
    <m/>
    <n v="0.2"/>
    <m/>
    <m/>
    <m/>
    <s v="Oficina Asesora Prensa y Comunicaciones"/>
    <n v="2"/>
    <s v="Semanalmente se visitarán las estaciones de Bomberos para poder acompañarlos en las emergencias que surjan. Luego se editarán para ser emitidos en el noticiero. Pare este trimestre se tiene una meta de 13 crónicas"/>
    <n v="0.25"/>
    <d v="2020-04-01T00:00:00"/>
    <d v="2020-06-30T00:00:00"/>
    <n v="0.05"/>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m/>
    <m/>
    <n v="0.2"/>
    <m/>
    <m/>
    <m/>
    <s v="Oficina Asesora Prensa y Comunicaciones"/>
    <n v="3"/>
    <s v="Semanalmente se visitarán las estaciones de Bomberos para poder acompañarlos en las emergencias que surjan. Luego se editarán para ser emitidos en el noticiero. Pare este trimestre se tiene una meta de 13 crónicas"/>
    <n v="0.25"/>
    <d v="2020-07-01T00:00:00"/>
    <d v="2020-09-30T00:00:00"/>
    <n v="0.05"/>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m/>
    <m/>
    <n v="0.2"/>
    <m/>
    <m/>
    <m/>
    <s v="Oficina Asesora Prensa y Comunicaciones"/>
    <n v="4"/>
    <s v="Semanalmente se visitarán las estaciones de Bomberos para poder acompañarlos en las emergencias que surjan. Luego se editarán para ser emitidos en el noticiero. Pare este trimestre se tiene una meta de 12 crónicas"/>
    <n v="0.25"/>
    <d v="2020-10-01T00:00:00"/>
    <d v="2020-12-31T00:00:00"/>
    <n v="0.05"/>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n v="5"/>
    <s v="La foto de la semana"/>
    <n v="0.1"/>
    <n v="50"/>
    <s v="Foto diagramada publicada en redes sociales"/>
    <s v="50 Fotos diagramada publicada en redes sociales. A través de una fotografía mostrar el incidente o hecho que haya sido relevante durante la semana y que por sí misma genere impacto visual"/>
    <s v="Oficina Asesora Prensa y Comunicaciones"/>
    <n v="1"/>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
    <n v="0.25"/>
    <d v="2020-01-01T00:00:00"/>
    <d v="2020-03-31T00:00:00"/>
    <n v="2.5000000000000001E-2"/>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m/>
    <m/>
    <n v="0.1"/>
    <m/>
    <m/>
    <m/>
    <s v="Oficina Asesora Prensa y Comunicaciones"/>
    <n v="2"/>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
    <n v="0.25"/>
    <d v="2020-04-01T00:00:00"/>
    <d v="2020-06-30T00:00:00"/>
    <n v="2.5000000000000001E-2"/>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m/>
    <m/>
    <n v="0.1"/>
    <m/>
    <m/>
    <m/>
    <s v="Oficina Asesora Prensa y Comunicaciones"/>
    <n v="3"/>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
    <n v="0.25"/>
    <d v="2020-07-01T00:00:00"/>
    <d v="2020-09-30T00:00:00"/>
    <n v="2.5000000000000001E-2"/>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m/>
    <m/>
    <n v="0.1"/>
    <m/>
    <m/>
    <m/>
    <s v="Oficina Asesora Prensa y Comunicaciones"/>
    <n v="4"/>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
    <n v="0.25"/>
    <d v="2020-10-01T00:00:00"/>
    <d v="2020-12-31T00:00:00"/>
    <n v="2.5000000000000001E-2"/>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n v="6"/>
    <s v="Crónica: Historias en Bomberos Bogotá"/>
    <n v="0.15"/>
    <n v="50"/>
    <s v="Video enviado a través de Redes Sociales y publicado en los noticieros de cada semana de la UAECOB"/>
    <s v="50 Video. Contar a través de videos las historias que suceden en las estaciones o a los bomberos y que son dignas de contar"/>
    <s v="Oficina Asesora Prensa y Comunicaciones"/>
    <n v="1"/>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
    <n v="0.25"/>
    <d v="2020-01-01T00:00:00"/>
    <d v="2020-03-31T00:00:00"/>
    <n v="3.7499999999999999E-2"/>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m/>
    <m/>
    <n v="0.15"/>
    <m/>
    <m/>
    <m/>
    <s v="Oficina Asesora Prensa y Comunicaciones"/>
    <n v="2"/>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
    <n v="0.25"/>
    <d v="2020-04-01T00:00:00"/>
    <d v="2020-06-30T00:00:00"/>
    <n v="3.7499999999999999E-2"/>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m/>
    <m/>
    <n v="0.15"/>
    <m/>
    <m/>
    <m/>
    <s v="Oficina Asesora Prensa y Comunicaciones"/>
    <n v="3"/>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
    <n v="0.25"/>
    <d v="2020-07-01T00:00:00"/>
    <d v="2020-09-30T00:00:00"/>
    <n v="3.7499999999999999E-2"/>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m/>
    <m/>
    <n v="0.15"/>
    <m/>
    <m/>
    <m/>
    <s v="Oficina Asesora Prensa y Comunicaciones"/>
    <n v="4"/>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
    <n v="0.25"/>
    <d v="2020-10-01T00:00:00"/>
    <d v="2020-12-31T00:00:00"/>
    <n v="3.7499999999999999E-2"/>
    <s v="Oficina Asesora Prensa y Comunicacione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3. Oficina Asesora de Planeación"/>
    <n v="7"/>
    <s v="Identificar y gestionar a través de cooperación técnica dos transferencias de conocimiento con el fin de fortalecer  procedimientos actuales de la Entidad "/>
    <m/>
    <n v="2"/>
    <s v="Pdf."/>
    <s v="Identificar dos necesidades de transferencia de conocimiento, con el fin de fortalecer  procedimientos actuales de la Entidad. Estas transferencias de conocimientos se podrá realizar a través de un intercambio de experiencias usando los canales de cooperación internacional y la articulación interinstitucional local"/>
    <s v="Grupo Cooperación Internacional y Alianzas Estratégicas"/>
    <n v="1"/>
    <s v="Identificar y sistematizar una necesidades de transferencia de conocimiento, posibles cooperantes y equipo de trabajo "/>
    <n v="0.3"/>
    <d v="2020-02-01T00:00:00"/>
    <d v="2020-04-30T00:00:00"/>
    <n v="0"/>
    <s v="Grupo Cooperación Internacional y Alianzas Estratégicas"/>
    <m/>
    <m/>
    <m/>
    <m/>
    <m/>
  </r>
  <r>
    <m/>
    <m/>
    <m/>
    <s v="Gestión de las Comunicaciones"/>
    <x v="4"/>
    <s v="3. Oficina Asesora de Planeación"/>
    <m/>
    <m/>
    <m/>
    <m/>
    <m/>
    <m/>
    <s v="Grupo Cooperación Internacional y Alianzas Estratégicas"/>
    <n v="2"/>
    <s v="Gestionar el enlace y canal formal de cooperación"/>
    <n v="0.2"/>
    <d v="2020-04-30T00:00:00"/>
    <d v="2020-05-31T00:00:00"/>
    <n v="0"/>
    <s v="Grupo Cooperación Internacional y Alianzas Estratégicas"/>
    <m/>
    <m/>
    <m/>
    <m/>
    <m/>
  </r>
  <r>
    <m/>
    <m/>
    <m/>
    <s v="Gestión de las Comunicaciones"/>
    <x v="4"/>
    <s v="3. Oficina Asesora de Planeación"/>
    <m/>
    <m/>
    <m/>
    <m/>
    <m/>
    <m/>
    <s v="Grupo Cooperación Internacional y Alianzas Estratégicas"/>
    <n v="3"/>
    <s v="Coordinar y hacer seguimiento a mesas de trabajo para ejecutar la transferencia de conocimiento"/>
    <n v="0.4"/>
    <d v="2020-06-01T00:00:00"/>
    <d v="2020-08-30T00:00:00"/>
    <n v="0"/>
    <s v="Grupo Cooperación Internacional y Alianzas Estratégicas"/>
    <m/>
    <m/>
    <m/>
    <m/>
    <m/>
  </r>
  <r>
    <m/>
    <m/>
    <m/>
    <s v="Gestión de las Comunicaciones"/>
    <x v="4"/>
    <s v="3. Oficina Asesora de Planeación"/>
    <m/>
    <m/>
    <m/>
    <m/>
    <m/>
    <m/>
    <s v="Grupo Cooperación Internacional y Alianzas Estratégicas"/>
    <n v="4"/>
    <s v="Informe de la transferencia de conocimiento"/>
    <n v="0.1"/>
    <d v="2020-09-01T00:00:00"/>
    <d v="2020-09-30T00:00:00"/>
    <n v="0"/>
    <s v="Grupo Cooperación Internacional y Alianzas Estratégicas"/>
    <m/>
    <m/>
    <m/>
    <m/>
    <m/>
  </r>
  <r>
    <m/>
    <m/>
    <m/>
    <s v="Gestión de las Comunicaciones"/>
    <x v="4"/>
    <s v="3. Oficina Asesora de Planeación"/>
    <m/>
    <m/>
    <m/>
    <m/>
    <m/>
    <m/>
    <s v="Grupo Cooperación Internacional y Alianzas Estratégicas"/>
    <n v="5"/>
    <s v="Identificar y sistematizar una necesidades de transferencia de conocimiento a nivel local, posibles cooperantes y equipo de trabajo "/>
    <n v="0.3"/>
    <d v="2020-02-01T00:00:00"/>
    <d v="2020-04-30T00:00:00"/>
    <n v="0"/>
    <s v="Grupo Cooperación Internacional y Alianzas Estratégicas"/>
    <m/>
    <m/>
    <m/>
    <m/>
    <m/>
  </r>
  <r>
    <m/>
    <m/>
    <m/>
    <s v="Gestión de las Comunicaciones"/>
    <x v="4"/>
    <s v="3. Oficina Asesora de Planeación"/>
    <m/>
    <m/>
    <m/>
    <m/>
    <m/>
    <m/>
    <s v="Grupo Cooperación Internacional y Alianzas Estratégicas"/>
    <n v="6"/>
    <s v="Gestionar el enlace y canal formal de cooperación"/>
    <n v="0.2"/>
    <d v="2020-04-30T00:00:00"/>
    <d v="2020-05-31T00:00:00"/>
    <n v="0"/>
    <s v="Grupo Cooperación Internacional y Alianzas Estratégicas"/>
    <m/>
    <m/>
    <m/>
    <m/>
    <m/>
  </r>
  <r>
    <m/>
    <m/>
    <m/>
    <s v="Gestión de las Comunicaciones"/>
    <x v="4"/>
    <s v="3. Oficina Asesora de Planeación"/>
    <m/>
    <m/>
    <m/>
    <m/>
    <m/>
    <m/>
    <s v="Grupo Cooperación Internacional y Alianzas Estratégicas"/>
    <n v="7"/>
    <s v="Coordinar y hacer seguimiento a mesas de trabajo para ejecutar la transferencia de conocimiento"/>
    <n v="0.4"/>
    <d v="2020-06-01T00:00:00"/>
    <d v="2020-08-30T00:00:00"/>
    <n v="0"/>
    <s v="Grupo Cooperación Internacional y Alianzas Estratégicas"/>
    <m/>
    <m/>
    <m/>
    <m/>
    <m/>
  </r>
  <r>
    <m/>
    <m/>
    <m/>
    <s v="Gestión de las Comunicaciones"/>
    <x v="4"/>
    <s v="3. Oficina Asesora de Planeación"/>
    <m/>
    <m/>
    <m/>
    <m/>
    <m/>
    <m/>
    <s v="Grupo Cooperación Internacional y Alianzas Estratégicas"/>
    <n v="8"/>
    <s v="Informe de la transferencia de conocimiento"/>
    <n v="0.1"/>
    <d v="2020-09-01T00:00:00"/>
    <d v="2020-09-30T00:00:00"/>
    <n v="0"/>
    <s v="Grupo Cooperación Internacional y Alianzas Estratégicas"/>
    <m/>
    <m/>
    <m/>
    <m/>
    <m/>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3. Oficina Asesora de Planeación"/>
    <n v="8"/>
    <s v="Jornadas de articulación con la Academia"/>
    <m/>
    <n v="2"/>
    <s v="Pdf."/>
    <s v="Se realizarán en el año 2 actividades de articulación con la Academia, donde se promueve la interlocución con universidades e instituciones de educación superior y técnica sobre temas de interés relacionados con las actividades bomberiles"/>
    <s v="Grupo Cooperación Internacional y Alianzas Estratégicas"/>
    <n v="1"/>
    <s v="Realizar una actividad de articulación con la academia correspondientes al 1er semestre, gestionando la participación de al menos una institución, seleccionando el tema y realizar convocatoria."/>
    <n v="0.5"/>
    <d v="2019-01-01T00:00:00"/>
    <d v="2019-05-30T00:00:00"/>
    <n v="0"/>
    <s v="Grupo Cooperación Internacional y Alianzas Estratégicas"/>
    <m/>
    <m/>
    <m/>
    <n v="0"/>
    <n v="0"/>
  </r>
  <r>
    <s v="7. Gobierno Legítimo, fortalecimiento Local y eficiencia"/>
    <s v="71. Incrementar a un 90% la sostenibilidad del SIG en el Gobierno Distrital"/>
    <m/>
    <s v="Gestión de las Comunicaciones"/>
    <x v="4"/>
    <s v="3. Oficina Asesora de Planeación"/>
    <m/>
    <m/>
    <m/>
    <m/>
    <m/>
    <m/>
    <s v="Grupo Cooperación Internacional y Alianzas Estratégicas"/>
    <n v="2"/>
    <s v="Realizar una actividad de articulación con la academia correspondientes al 1er trimestre, gestionando la participación de al menos una institución, seleccionando el tema y realizar convocatoria."/>
    <n v="0.5"/>
    <d v="2019-05-01T00:00:00"/>
    <d v="2019-08-30T00:00:00"/>
    <n v="0"/>
    <s v="Grupo Cooperación Internacional y Alianzas Estratégica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3. Oficina Asesora de Planeación"/>
    <n v="9"/>
    <s v="Actualización del modelo de caracterización del relacionamiento de la UAECOB con sus grupos de interés"/>
    <m/>
    <n v="1"/>
    <s v="Pdf."/>
    <s v="Se entregará el modelo actualizado que describa los elementos fundamentales bajo los cuales se desarrolla la articulación de la UAECOB con sus aliados estratégicos"/>
    <s v="Grupo Cooperación Internacional y Alianzas Estratégicas"/>
    <n v="1"/>
    <s v="Actualización Grupos de Interés de la UAECOB"/>
    <n v="0.25"/>
    <d v="2020-02-01T00:00:00"/>
    <d v="2020-03-31T00:00:00"/>
    <n v="0"/>
    <s v="Grupo Cooperación Internacional y Alianzas Estratégicas"/>
    <m/>
    <m/>
    <m/>
    <n v="0"/>
    <n v="0"/>
  </r>
  <r>
    <s v="7. Gobierno Legítimo, fortalecimiento Local y eficiencia"/>
    <s v="71. Incrementar a un 90% la sostenibilidad del SIG en el Gobierno Distrital"/>
    <m/>
    <s v="Gestión de las Comunicaciones"/>
    <x v="4"/>
    <s v="3. Oficina Asesora de Planeación"/>
    <m/>
    <m/>
    <m/>
    <m/>
    <m/>
    <m/>
    <s v="Grupo Cooperación Internacional y Alianzas Estratégicas"/>
    <n v="2"/>
    <s v="Atualización la estrategia de cooperación de la UAECOB deacuerdo al nuevo contexto interno y externo de la entidad"/>
    <n v="0.35"/>
    <d v="2020-04-01T00:00:00"/>
    <d v="2020-05-31T00:00:00"/>
    <n v="0"/>
    <s v="Grupo Cooperación Internacional y Alianzas Estratégicas"/>
    <m/>
    <m/>
    <m/>
    <n v="0"/>
    <n v="0"/>
  </r>
  <r>
    <s v="7. Gobierno Legítimo, fortalecimiento Local y eficiencia"/>
    <s v="71. Incrementar a un 90% la sostenibilidad del SIG en el Gobierno Distrital"/>
    <m/>
    <s v="Gestión de las Comunicaciones"/>
    <x v="4"/>
    <s v="3. Oficina Asesora de Planeación"/>
    <m/>
    <m/>
    <m/>
    <m/>
    <m/>
    <m/>
    <s v="Grupo Cooperación Internacional y Alianzas Estratégicas"/>
    <n v="3"/>
    <s v="Actualización del  diseño del modelo "/>
    <n v="0.25"/>
    <d v="2019-06-01T00:00:00"/>
    <d v="2020-07-31T00:00:00"/>
    <n v="0"/>
    <s v="Grupo Cooperación Internacional y Alianzas Estratégicas"/>
    <m/>
    <m/>
    <m/>
    <n v="0"/>
    <n v="0"/>
  </r>
  <r>
    <s v="7. Gobierno Legítimo, fortalecimiento Local y eficiencia"/>
    <s v="71. Incrementar a un 90% la sostenibilidad del SIG en el Gobierno Distrital"/>
    <m/>
    <s v="Gestión de las Comunicaciones"/>
    <x v="4"/>
    <s v="3. Oficina Asesora de Planeación"/>
    <m/>
    <m/>
    <m/>
    <m/>
    <m/>
    <m/>
    <s v="Grupo Cooperación Internacional y Alianzas Estratégicas"/>
    <n v="4"/>
    <s v="Solicitud de publicación y socialización del modelo"/>
    <n v="0.15"/>
    <d v="2019-08-01T00:00:00"/>
    <d v="2020-08-30T00:00:00"/>
    <n v="0"/>
    <s v="Grupo Cooperación Internacional y Alianzas Estratégica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Servicio a la Ciudadania"/>
    <x v="5"/>
    <s v="8. Subdirección de Gestión Corporativa"/>
    <n v="1"/>
    <s v="Realizar socializaciones comunicativas a los servidores públicos y/o contratistas del Edificio comando, sobre la  GUÍA DE LENGUAJE CLARO E INCLUYENTE DEL_x000a_DISTRITO CAPITAL para generar importancia de las respuestas frente a la  coherencia de los requerimientos ciudadanos "/>
    <n v="6.25E-2"/>
    <n v="4"/>
    <s v="Socializaciones"/>
    <s v="En el año se realizarán 4 publicaciones trimestrales, socializacion sobre la  GUÍA DE LENGUAJE CLARO E INCLUYENTE DEL_x000a_DISTRITO CAPITAL al personal de la UAECOB."/>
    <s v="Servicio a la Ciudadanía - Cesar Augusto Zea Arevalo"/>
    <n v="1"/>
    <s v="Publicación de la socialización sobre la función del defensor del ciudadano Trimestral"/>
    <n v="0.25"/>
    <d v="2020-01-02T00:00:00"/>
    <d v="2020-03-30T00:00:00"/>
    <n v="1.5625E-2"/>
    <s v="Servicio a la Ciudadanía - Cesar Augusto Zea Arevalo"/>
    <m/>
    <m/>
    <m/>
    <n v="0"/>
    <n v="0"/>
  </r>
  <r>
    <s v="7. Gobierno Legítimo, fortalecimiento Local y eficiencia"/>
    <s v="71. Incrementar a un 90% la sostenibilidad del SIG en el Gobierno Distrital"/>
    <m/>
    <s v="Gestión de Servicio a la Ciudadania"/>
    <x v="5"/>
    <s v="8. Subdirección de Gestión Corporativa"/>
    <m/>
    <m/>
    <n v="6.25E-2"/>
    <m/>
    <m/>
    <m/>
    <s v="Servicio a la Ciudadanía - Cesar Augusto Zea Arevalo"/>
    <n v="2"/>
    <s v="Publicación de la socialización sobre la función del defensor del ciudadano Trimestral"/>
    <n v="0.25"/>
    <d v="2020-04-02T00:00:00"/>
    <d v="2020-06-30T00:00:00"/>
    <n v="1.5625E-2"/>
    <s v="Servicio a la Ciudadanía - Cesar Augusto Zea Arevalo"/>
    <m/>
    <m/>
    <m/>
    <n v="0"/>
    <n v="0"/>
  </r>
  <r>
    <s v="7. Gobierno Legítimo, fortalecimiento Local y eficiencia"/>
    <s v="71. Incrementar a un 90% la sostenibilidad del SIG en el Gobierno Distrital"/>
    <m/>
    <s v="Gestión de Servicio a la Ciudadania"/>
    <x v="5"/>
    <s v="8. Subdirección de Gestión Corporativa"/>
    <m/>
    <m/>
    <n v="6.25E-2"/>
    <m/>
    <m/>
    <m/>
    <s v="Servicio a la Ciudadanía - Cesar Augusto Zea Arevalo"/>
    <n v="3"/>
    <s v="Publicación de la socialización sobre la función del defensor del ciudadano Trimestral"/>
    <n v="0.25"/>
    <d v="2020-07-02T00:00:00"/>
    <d v="2020-09-30T00:00:00"/>
    <n v="1.5625E-2"/>
    <s v="Servicio a la Ciudadanía - Cesar Augusto Zea Arevalo"/>
    <m/>
    <m/>
    <m/>
    <n v="0"/>
    <n v="0"/>
  </r>
  <r>
    <s v="7. Gobierno Legítimo, fortalecimiento Local y eficiencia"/>
    <s v="71. Incrementar a un 90% la sostenibilidad del SIG en el Gobierno Distrital"/>
    <m/>
    <s v="Gestión de Servicio a la Ciudadania"/>
    <x v="5"/>
    <s v="8. Subdirección de Gestión Corporativa"/>
    <m/>
    <m/>
    <n v="6.25E-2"/>
    <m/>
    <m/>
    <m/>
    <s v="Servicio a la Ciudadanía - Cesar Augusto Zea Arevalo"/>
    <n v="4"/>
    <s v="Publicación de la socialización sobre la función del defensor del ciudadano Trimestral"/>
    <n v="0.25"/>
    <d v="2020-10-02T00:00:00"/>
    <d v="2020-12-30T00:00:00"/>
    <n v="1.5625E-2"/>
    <s v="Servicio a la Ciudadanía - Cesar Augusto Zea Arevalo"/>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Servicio a la Ciudadania"/>
    <x v="5"/>
    <s v="8. Subdirección de Gestión Corporativa"/>
    <n v="2"/>
    <s v="Socializar a los funcionarios de la Línea 195, sobre la información de los trámites y servicios con los que cuenta la UAECOB."/>
    <n v="6.25E-2"/>
    <n v="2"/>
    <s v="Capacitaciones"/>
    <s v="Fortalecimiento del Chat Distrital de la Línea 195, teniendo en cuenta que la Entidad genera información a la ciudadanía a través de este medio"/>
    <s v="Servicio a la Ciudadanía - Cesar Augusto Zea Arevalo"/>
    <n v="1"/>
    <s v="Preparación del material para realización de las socializaciones"/>
    <n v="0.25"/>
    <d v="2020-01-02T00:00:00"/>
    <d v="2020-12-22T00:00:00"/>
    <n v="1.5625E-2"/>
    <s v="Servicio a la Ciudadanía - Cesar Augusto Zea Arevalo"/>
    <m/>
    <m/>
    <m/>
    <n v="0"/>
    <n v="0"/>
  </r>
  <r>
    <s v="7. Gobierno Legítimo, fortalecimiento Local y eficiencia"/>
    <s v="71. Incrementar a un 90% la sostenibilidad del SIG en el Gobierno Distrital"/>
    <m/>
    <s v="Gestión de Servicio a la Ciudadania"/>
    <x v="5"/>
    <s v="8. Subdirección de Gestión Corporativa"/>
    <m/>
    <m/>
    <n v="6.25E-2"/>
    <m/>
    <m/>
    <m/>
    <s v="Servicio a la Ciudadanía - Cesar Augusto Zea Arevalo"/>
    <n v="2"/>
    <s v="Verificación asistencia de los participantes"/>
    <n v="0.25"/>
    <d v="2020-01-02T00:00:00"/>
    <d v="2020-12-22T00:00:00"/>
    <n v="1.5625E-2"/>
    <s v="Servicio a la Ciudadanía - Cesar Augusto Zea Arevalo"/>
    <m/>
    <m/>
    <m/>
    <n v="0"/>
    <n v="0"/>
  </r>
  <r>
    <s v="7. Gobierno Legítimo, fortalecimiento Local y eficiencia"/>
    <s v="71. Incrementar a un 90% la sostenibilidad del SIG en el Gobierno Distrital"/>
    <m/>
    <s v="Gestión de Servicio a la Ciudadania"/>
    <x v="5"/>
    <s v="8. Subdirección de Gestión Corporativa"/>
    <m/>
    <m/>
    <n v="6.25E-2"/>
    <m/>
    <m/>
    <m/>
    <s v="Servicio a la Ciudadanía - Cesar Augusto Zea Arevalo"/>
    <n v="3"/>
    <s v="Resultados de la evaluación de la socialización"/>
    <n v="0.5"/>
    <d v="2020-01-02T00:00:00"/>
    <d v="2020-12-22T00:00:00"/>
    <n v="3.125E-2"/>
    <s v="Servicio a la Ciudadanía - Cesar Augusto Zea Arevalo"/>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Humana"/>
    <x v="6"/>
    <s v="9. Subdirección de Gestión Humana"/>
    <n v="1"/>
    <s v="Programa de Prevención de accidentes laboraes "/>
    <n v="0.2"/>
    <n v="1"/>
    <s v="Porcentaje"/>
    <s v="Desarrollar e implemntar un programa dfe prevención de accidentes laborales"/>
    <s v="Seguridad y Salud en el Trabajo"/>
    <n v="1"/>
    <s v="Definición del programa de prevención de accidentes laborales"/>
    <n v="0.25"/>
    <d v="2020-01-01T00:00:00"/>
    <d v="2020-03-31T00:00:00"/>
    <n v="0.05"/>
    <s v="Seguridad y Salud en el Trabajo"/>
    <m/>
    <m/>
    <m/>
    <n v="0"/>
    <n v="0"/>
  </r>
  <r>
    <s v="7. Gobierno Legítimo, fortalecimiento Local y eficiencia"/>
    <s v="71. Incrementar a un 90% la sostenibilidad del SIG en el Gobierno Distrital"/>
    <m/>
    <s v="Gestión Humana"/>
    <x v="6"/>
    <s v="9. Subdirección de Gestión Humana"/>
    <m/>
    <m/>
    <n v="0.2"/>
    <m/>
    <m/>
    <m/>
    <s v="Seguridad y Salud en el Trabajo"/>
    <n v="2"/>
    <s v="Implementar un procedimiento para la Gestión Integral de Elementos de Protección Personal"/>
    <n v="0.25"/>
    <d v="2020-04-01T00:00:00"/>
    <d v="2020-06-30T00:00:00"/>
    <n v="0.05"/>
    <s v="Seguridad y Salud en el Trabajo"/>
    <m/>
    <m/>
    <m/>
    <n v="0"/>
    <n v="0"/>
  </r>
  <r>
    <s v="7. Gobierno Legítimo, fortalecimiento Local y eficiencia"/>
    <s v="71. Incrementar a un 90% la sostenibilidad del SIG en el Gobierno Distrital"/>
    <m/>
    <s v="Gestión Humana"/>
    <x v="6"/>
    <s v="9. Subdirección de Gestión Humana"/>
    <m/>
    <m/>
    <n v="0.2"/>
    <m/>
    <m/>
    <m/>
    <s v="Seguridad y Salud en el Trabajo"/>
    <n v="3"/>
    <s v="Estrategia de Sensibilización en prevención de accidentes laborales"/>
    <n v="0.25"/>
    <d v="2020-07-01T00:00:00"/>
    <d v="2020-09-30T00:00:00"/>
    <n v="0.05"/>
    <s v="Seguridad y Salud en el Trabajo"/>
    <m/>
    <m/>
    <m/>
    <n v="0"/>
    <n v="0"/>
  </r>
  <r>
    <s v="7. Gobierno Legítimo, fortalecimiento Local y eficiencia"/>
    <s v="71. Incrementar a un 90% la sostenibilidad del SIG en el Gobierno Distrital"/>
    <m/>
    <s v="Gestión Humana"/>
    <x v="6"/>
    <s v="9. Subdirección de Gestión Humana"/>
    <m/>
    <m/>
    <n v="0.2"/>
    <m/>
    <m/>
    <m/>
    <s v="Seguridad y Salud en el Trabajo"/>
    <n v="4"/>
    <s v="Evaluación del impacto del programa de prevención"/>
    <n v="0.25"/>
    <d v="2020-10-01T00:00:00"/>
    <d v="2020-12-31T00:00:00"/>
    <n v="0.05"/>
    <s v="Seguridad y Salud en el Trabajo"/>
    <m/>
    <m/>
    <m/>
    <n v="0"/>
    <n v="0"/>
  </r>
  <r>
    <s v="3.  Construcción de comunidad y cultura ciudadana"/>
    <s v="115. Crear (1) escuela de formación y capacitación de bomberos"/>
    <s v="4. Fortalecer la capacidad de gestión y desarrollo institucional e interinstitucional, para consolidar la modernización de la UAECOB y llevarla a la excelencia"/>
    <s v="Gestión Humana"/>
    <x v="6"/>
    <s v="9. Subdirección de Gestión Humana"/>
    <n v="2"/>
    <s v="Realizar un programa de capacitación y reentrenamiento para los integrantes nuevos que ingresaron a la entidad "/>
    <n v="0.5"/>
    <n v="1"/>
    <s v="Porcentaje"/>
    <s v="En el año se realizarán 12 publicaciones, en las cuales se destacará la  información más importante realizada durante el mes en curso, para de esta forma mantener actualizado al personal de la UAECOB."/>
    <s v="Lider de Grupo - ACE - SGH"/>
    <n v="1"/>
    <s v="Definir temas y consolidar material de formación"/>
    <n v="0.25"/>
    <d v="2020-01-01T00:00:00"/>
    <d v="2020-03-31T00:00:00"/>
    <n v="0.125"/>
    <s v="Lider de Grupo - ACE - SGH"/>
    <m/>
    <m/>
    <m/>
    <n v="0"/>
    <n v="0"/>
  </r>
  <r>
    <s v="3.  Construcción de comunidad y cultura ciudadana"/>
    <s v="115. Crear (1) escuela de formación y capacitación de bomberos"/>
    <s v="4. Fortalecer la capacidad de gestión y desarrollo institucional e interinstitucional, para consolidar la modernización de la UAECOB y llevarla a la excelencia"/>
    <s v="Gestión Humana"/>
    <x v="6"/>
    <s v="9. Subdirección de Gestión Humana"/>
    <m/>
    <m/>
    <n v="0.5"/>
    <m/>
    <m/>
    <m/>
    <s v="Lider de Grupo - ACE - SGH"/>
    <n v="2"/>
    <s v="Asegurar Logística para los cursos y concertar programación con los responsables del equipo "/>
    <n v="0.25"/>
    <d v="2020-04-01T00:00:00"/>
    <d v="2020-06-30T00:00:00"/>
    <n v="0.125"/>
    <s v="Lider de Grupo - ACE - SGH"/>
    <m/>
    <m/>
    <m/>
    <n v="0"/>
    <n v="0"/>
  </r>
  <r>
    <s v="3.  Construcción de comunidad y cultura ciudadana"/>
    <s v="115. Crear (1) escuela de formación y capacitación de bomberos"/>
    <s v="4. Fortalecer la capacidad de gestión y desarrollo institucional e interinstitucional, para consolidar la modernización de la UAECOB y llevarla a la excelencia"/>
    <s v="Gestión Humana"/>
    <x v="6"/>
    <s v="9. Subdirección de Gestión Humana"/>
    <m/>
    <m/>
    <n v="0.5"/>
    <m/>
    <m/>
    <m/>
    <s v="Lider de Grupo - ACE - SGH"/>
    <n v="3"/>
    <s v="Selección de personal para los Curso"/>
    <n v="0.25"/>
    <d v="2020-07-01T00:00:00"/>
    <d v="2020-09-30T00:00:00"/>
    <n v="0.125"/>
    <s v="Lider de Grupo - ACE - SGH"/>
    <m/>
    <m/>
    <m/>
    <n v="0"/>
    <n v="0"/>
  </r>
  <r>
    <s v="3.  Construcción de comunidad y cultura ciudadana"/>
    <s v="115. Crear (1) escuela de formación y capacitación de bomberos"/>
    <s v="4. Fortalecer la capacidad de gestión y desarrollo institucional e interinstitucional, para consolidar la modernización de la UAECOB y llevarla a la excelencia"/>
    <s v="Gestión Humana"/>
    <x v="6"/>
    <s v="9. Subdirección de Gestión Humana"/>
    <m/>
    <m/>
    <n v="0.5"/>
    <m/>
    <m/>
    <m/>
    <s v="Lider de Grupo - ACE - SGH"/>
    <n v="4"/>
    <s v="Desarrollar los cursos de acuerdo a las competencias definidas "/>
    <n v="0.25"/>
    <d v="2020-10-01T00:00:00"/>
    <d v="2020-12-31T00:00:00"/>
    <n v="0.125"/>
    <s v="Lider de Grupo - ACE - SGH"/>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n v="1"/>
    <s v="Sistema Integrado de Conservación Documental"/>
    <n v="6.25E-2"/>
    <n v="1"/>
    <s v="Porcentaje"/>
    <s v="Implementación del SIC (Sistema Integrado de Conservación"/>
    <s v="Coordinador Sistema de Gestión Documental- Francisco Rubiano"/>
    <n v="1"/>
    <s v="Elaboración de planes y programas de conservación."/>
    <n v="0.5"/>
    <d v="2020-01-30T00:00:00"/>
    <d v="2020-06-30T00:00:00"/>
    <n v="3.125E-2"/>
    <s v="Coordinador Sistema de Gestión Documental- Francisco Rubiano"/>
    <m/>
    <m/>
    <m/>
    <n v="0"/>
    <n v="0"/>
  </r>
  <r>
    <m/>
    <s v="71. Incrementar a un 90% la sostenibilidad del SIG en el Gobierno Distrital"/>
    <s v="4. Fortalecer la capacidad de gestión y desarrollo institucional e interinstitucional, para consolidar la modernización de la UAECOB y llevarla a la excelencia"/>
    <s v="Gestión Integrada"/>
    <x v="7"/>
    <m/>
    <m/>
    <m/>
    <n v="6.25E-2"/>
    <m/>
    <m/>
    <m/>
    <s v="Coordinador Sistema de Gestión Documental- Francisco Rubiano"/>
    <n v="2"/>
    <s v="Implementación del SIC."/>
    <n v="0.5"/>
    <d v="2020-07-02T00:00:00"/>
    <d v="2020-12-31T00:00:00"/>
    <n v="3.125E-2"/>
    <s v="Coordinador Sistema de Gestión Documental- Francisco Rubiano"/>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n v="2"/>
    <s v="TRD convalidada por el Consejo Distrital de Archivo"/>
    <n v="6.25E-2"/>
    <n v="1"/>
    <s v="Porcentaje"/>
    <s v="TRD Convalidada"/>
    <s v="Coordinador Sistema de Gestión Documental- Francisco Rubiano"/>
    <n v="1"/>
    <s v="Aprobación de las TRD en el Comité Institucional de Gestión y Desempeño"/>
    <n v="0.25"/>
    <d v="2020-01-30T00:00:00"/>
    <d v="2020-03-31T00:00:00"/>
    <n v="1.5625E-2"/>
    <s v="Coordinador Sistema de Gestión Documental- Francisco Rubiano"/>
    <m/>
    <m/>
    <m/>
    <n v="0"/>
    <n v="0"/>
  </r>
  <r>
    <s v="7. Gobierno Legítimo, fortalecimiento Local y eficiencia"/>
    <s v="71. Incrementar a un 90% la sostenibilidad del SIG en el Gobierno Distrital"/>
    <m/>
    <s v="Gestión Integrada"/>
    <x v="7"/>
    <m/>
    <m/>
    <m/>
    <n v="6.25E-2"/>
    <n v="1"/>
    <m/>
    <m/>
    <s v="Coordinador Sistema de Gestión Documental- Francisco Rubiano"/>
    <n v="2"/>
    <s v="Presentación TRD al Consejo Dictrital de Archivo para la convalidación."/>
    <n v="0.25"/>
    <d v="2020-04-01T00:00:00"/>
    <d v="2020-06-30T00:00:00"/>
    <n v="1.5625E-2"/>
    <s v="Coordinador Sistema de Gestión Documental- Francisco Rubiano"/>
    <m/>
    <m/>
    <m/>
    <n v="0"/>
    <n v="0"/>
  </r>
  <r>
    <s v="7. Gobierno Legítimo, fortalecimiento Local y eficiencia"/>
    <s v="71. Incrementar a un 90% la sostenibilidad del SIG en el Gobierno Distrital"/>
    <m/>
    <s v="Gestión Integrada"/>
    <x v="7"/>
    <m/>
    <m/>
    <m/>
    <n v="6.25E-2"/>
    <n v="1"/>
    <m/>
    <m/>
    <s v="Coordinador Sistema de Gestión Documental- Francisco Rubiano"/>
    <n v="3"/>
    <s v="Acto Administrativo de adopción de las TRDconvalidadas y publicadas en pa gina Web Institucional."/>
    <n v="0.25"/>
    <d v="2020-07-01T00:00:00"/>
    <d v="2020-09-30T00:00:00"/>
    <n v="1.5625E-2"/>
    <s v="Coordinador Sistema de Gestión Documental- Francisco Rubiano"/>
    <m/>
    <m/>
    <m/>
    <n v="0"/>
    <n v="0"/>
  </r>
  <r>
    <s v="7. Gobierno Legítimo, fortalecimiento Local y eficiencia"/>
    <s v="71. Incrementar a un 90% la sostenibilidad del SIG en el Gobierno Distrital"/>
    <m/>
    <s v="Gestión Integrada"/>
    <x v="7"/>
    <m/>
    <m/>
    <m/>
    <n v="6.25E-2"/>
    <n v="1"/>
    <m/>
    <m/>
    <s v="Coordinador Sistema de Gestión Documental- Francisco Rubiano"/>
    <n v="4"/>
    <s v="Implementación TRD convalidadas."/>
    <n v="0.25"/>
    <d v="2019-10-02T00:00:00"/>
    <d v="2020-12-30T00:00:00"/>
    <n v="1.5625E-2"/>
    <s v="Coordinador Sistema de Gestión Documental- Francisco Rubiano"/>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n v="3"/>
    <s v="Resultados de auditorías y seguimientos del Sistema Integrado de Gestión"/>
    <n v="6.25E-2"/>
    <n v="1"/>
    <s v="Porcentaje"/>
    <s v="Verificar el cumplimiento de requisitos Legales (SYST, PIGA, Politica cero papel, Ley General de archivo, Resolución de seguridad de la información) y ISO 9001:2015 y requisitos."/>
    <s v="Sistema Integrado de Gestión"/>
    <n v="1"/>
    <s v="Programar las auditorias del SIG en el plan anual de auditorias de la entidad"/>
    <n v="0.5"/>
    <d v="2020-01-01T00:00:00"/>
    <d v="2020-01-31T00:00:00"/>
    <n v="3.125E-2"/>
    <s v="Coordinador Sistema de Gestión ambiental - Jesús Rojas"/>
    <m/>
    <m/>
    <m/>
    <n v="0"/>
    <n v="0"/>
  </r>
  <r>
    <s v="7. Gobierno Legítimo, fortalecimiento Local y eficiencia"/>
    <s v="71. Incrementar a un 90% la sostenibilidad del SIG en el Gobierno Distrital"/>
    <m/>
    <s v="Gestión Integrada"/>
    <x v="7"/>
    <m/>
    <m/>
    <m/>
    <n v="6.25E-2"/>
    <m/>
    <m/>
    <m/>
    <s v="Sistema Integrado de Gestión"/>
    <n v="2"/>
    <s v="Ejecutar la Auditorías y hacer seguimiento a los planes de mejoramiento."/>
    <n v="0.5"/>
    <d v="2020-02-01T00:00:00"/>
    <d v="2020-12-31T00:00:00"/>
    <n v="3.125E-2"/>
    <s v="Coordinador Sistema de Gestión ambiental - Jesus Rojas"/>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n v="4"/>
    <s v="Auditores internos entrenados"/>
    <n v="6.25E-2"/>
    <n v="1"/>
    <s v="Porcentaje"/>
    <s v="Ejecutar la Auditorías Internas y seguimientos del SIG con participación de personal interno y contratistas."/>
    <s v="Coordinador de Sistema Integrado de Gestión"/>
    <n v="1"/>
    <s v="Realizar estudios previos para proceso de contratación de formación de auditores"/>
    <n v="0.25"/>
    <d v="2020-02-01T00:00:00"/>
    <d v="2020-03-31T00:00:00"/>
    <n v="1.5625E-2"/>
    <s v="Coordinador de Sistema Integrado de Gestión - Jenny Alexandra Peña Padilla"/>
    <m/>
    <m/>
    <m/>
    <n v="0"/>
    <n v="0"/>
  </r>
  <r>
    <s v="7. Gobierno Legítimo, fortalecimiento Local y eficiencia"/>
    <s v="71. Incrementar a un 90% la sostenibilidad del SIG en el Gobierno Distrital"/>
    <m/>
    <s v="Gestión Integrada"/>
    <x v="7"/>
    <m/>
    <m/>
    <m/>
    <n v="6.25E-2"/>
    <m/>
    <m/>
    <m/>
    <s v="Coordinador de Sistema Integrado de Gestión"/>
    <n v="2"/>
    <s v="Realizar la contratación de la empresa capacitadora"/>
    <n v="0.25"/>
    <d v="2020-04-01T00:00:00"/>
    <d v="2020-06-30T00:00:00"/>
    <n v="1.5625E-2"/>
    <s v="Coordinador de Sistema Integrado de Gestión - Jenny Alexandra Peña Padilla"/>
    <m/>
    <m/>
    <m/>
    <n v="0"/>
    <n v="0"/>
  </r>
  <r>
    <s v="7. Gobierno Legítimo, fortalecimiento Local y eficiencia"/>
    <s v="71. Incrementar a un 90% la sostenibilidad del SIG en el Gobierno Distrital"/>
    <m/>
    <s v="Gestión Integrada"/>
    <x v="7"/>
    <m/>
    <m/>
    <m/>
    <n v="6.25E-2"/>
    <m/>
    <m/>
    <m/>
    <s v="Coordinador de Sistema Integrado de Gestión"/>
    <n v="3"/>
    <s v="Realizar la capacitación y formación del personal"/>
    <n v="0.25"/>
    <d v="2020-07-01T00:00:00"/>
    <d v="2020-12-31T00:00:00"/>
    <n v="1.5625E-2"/>
    <s v="Coordinador de Sistema Integrado de Gestión - Jenny Alexandra Peña Padilla"/>
    <m/>
    <m/>
    <m/>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n v="5"/>
    <s v="Mantener la Cultura del Sistema Integrado de Gestión - MIPG"/>
    <n v="6.25E-2"/>
    <n v="0.8"/>
    <s v="Porcentaje"/>
    <s v="Mantener la eficacia de capacitación del 80 % del personal administrativo y operativo"/>
    <s v="Coordinador de Sistema Integrado de Gestión _x000a_Oficina Asesora de Planeación"/>
    <n v="1"/>
    <s v="Ejecutar las  actividades del plan de adecución de MIPG entre la OAP y Subdirección de Gestión Corporativa."/>
    <n v="0.25"/>
    <d v="2020-02-01T00:00:00"/>
    <d v="2020-12-31T00:00:00"/>
    <n v="1.5625E-2"/>
    <s v="Coordinador de Sistema Integrado de Gestión - Jenny Alexandra Peña Padilla"/>
    <m/>
    <m/>
    <m/>
    <n v="0"/>
    <n v="0"/>
  </r>
  <r>
    <s v="7. Gobierno Legítimo, fortalecimiento Local y eficiencia"/>
    <s v="71. Incrementar a un 90% la sostenibilidad del SIG en el Gobierno Distrital"/>
    <m/>
    <s v="Gestión Integrada"/>
    <x v="7"/>
    <m/>
    <m/>
    <m/>
    <n v="6.25E-2"/>
    <m/>
    <m/>
    <m/>
    <s v="Coordinador de Sistema Integrado de Gestión _x000a_Oficina Asesora de Planeación"/>
    <n v="2"/>
    <s v="Realizar Capacitaciones en las 17 estaciones y Edificiio Comando  en Sistema Integrado de Gestión - MIPG (SYST, Ambiental, Documental, Calidad, Seguridad de la Infirmación)"/>
    <n v="0.75"/>
    <d v="2020-02-01T00:00:00"/>
    <d v="2020-12-31T00:00:00"/>
    <n v="4.6875E-2"/>
    <s v="Coordinador de Sistema Integrado de Gestión - Jenny Alexandra Peña Padilla"/>
    <m/>
    <m/>
    <m/>
    <m/>
    <m/>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s v="8. Subdirección de Gestión Corporativa"/>
    <n v="6"/>
    <s v="Certificación ISO 9001-2015"/>
    <n v="6.25E-2"/>
    <n v="1"/>
    <s v="Porcentaje"/>
    <s v="Ejecutar la Auditoría de Otorgamiento"/>
    <s v="Coordinador de Sistema Integrado de Gestión - Jenny Alexandra Peña Padilla"/>
    <n v="1"/>
    <s v="Ejecutar la Auditoría"/>
    <n v="0.16"/>
    <d v="2020-01-02T00:00:00"/>
    <d v="2020-06-30T00:00:00"/>
    <n v="0.01"/>
    <s v="Coordinador de Sistema Integrado de Gestión - Jenny Alexandra Peña Padilla"/>
    <m/>
    <m/>
    <m/>
    <m/>
    <m/>
  </r>
  <r>
    <s v="7. Gobierno Legítimo, fortalecimiento Local y eficiencia"/>
    <s v="71. Incrementar a un 90% la sostenibilidad del SIG en el Gobierno Distrital"/>
    <m/>
    <s v="Gestión Integrada"/>
    <x v="7"/>
    <s v="8. Subdirección de Gestión Corporativa"/>
    <m/>
    <m/>
    <n v="6.25E-2"/>
    <m/>
    <m/>
    <m/>
    <s v="Coordinador de Sistema Integrado de Gestión - Jenny Alexandra Peña Padilla"/>
    <n v="2"/>
    <s v="Realizar el seguimiento a los planes de mejoramiento resultantes de la Auditoría."/>
    <n v="0.16"/>
    <d v="2020-07-01T00:00:00"/>
    <d v="2020-08-30T00:00:00"/>
    <n v="0.01"/>
    <s v="Coordinador de Sistema Integrado de Gestión - Jenny Alexandra Peña Padilla"/>
    <m/>
    <m/>
    <m/>
    <e v="#REF!"/>
    <e v="#REF!"/>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n v="1"/>
    <s v="Ejercicio de incendios en edificios de gran altura (IEGA)"/>
    <n v="0.1"/>
    <n v="5"/>
    <s v="Unidades"/>
    <s v="Ejecutar un (1) ejercicio práctico de incendios en edificios de gran altura (IEGA) por cada Compañía, _x000a_con la participación mínima de cinco (5) uniformados  por cada Compañía._x000a_  _x000a_Total cinco (5) ejercicios por Subdirección."/>
    <s v="Subdirección Operativa / Comandantes_x000a_  y  Jefes de estación"/>
    <n v="1"/>
    <s v="Elaborar el documento de planeación y cronograma del ejercicio práctico de incendios en edificios de gran altura_x000a_ y presentarlo mediante radicado_x000a_ a  Comandantes y _x000a_Subdirector Operativo."/>
    <n v="0.2"/>
    <d v="2020-01-01T00:00:00"/>
    <d v="2020-03-31T00:00:00"/>
    <n v="2.0000000000000004E-2"/>
    <s v="Subdirección Operativa / Comandantes y Jefes de estación"/>
    <m/>
    <m/>
    <m/>
    <n v="0"/>
    <n v="0"/>
  </r>
  <r>
    <s v="3.  Construcción de comunidad y cultura ciudadana"/>
    <s v="103. Adelantar el 100% de acciones parala prevención y mitigación del riesgo de incidentes forestales (connatos, quemas e incendios)"/>
    <m/>
    <s v="Gestión Integral de Incendios"/>
    <x v="8"/>
    <s v="6. Subdirección Operativa"/>
    <m/>
    <m/>
    <n v="0.1"/>
    <m/>
    <m/>
    <m/>
    <s v="Subdirección Operativa / Comandantes_x000a_  y  Jefes de estación"/>
    <n v="2"/>
    <s v="Ejecutar el ejercicio IEGA por Compañías."/>
    <n v="0.6"/>
    <d v="2020-04-01T00:00:00"/>
    <d v="2020-11-30T00:00:00"/>
    <n v="0.06"/>
    <s v="Subdirección Operativa / Comandantes y Jefes de estación"/>
    <m/>
    <m/>
    <m/>
    <n v="0"/>
    <n v="0"/>
  </r>
  <r>
    <s v="3.  Construcción de comunidad y cultura ciudadana"/>
    <s v="103. Adelantar el 100% de acciones parala prevención y mitigación del riesgo de incidentes forestales (connatos, quemas e incendios)"/>
    <m/>
    <s v="Gestión Integral de Incendios"/>
    <x v="8"/>
    <s v="6. Subdirección Operativa"/>
    <m/>
    <m/>
    <n v="0.1"/>
    <m/>
    <m/>
    <m/>
    <s v="Subdirección Operativa / Comandantes_x000a_  y  Jefes de estación"/>
    <n v="3"/>
    <s v="Entregar Informe ejecutivo del  desarrollo del ejercicio IEGA por Compañía a Comandantes y _x000a_Subdirector Operativo."/>
    <n v="0.2"/>
    <d v="2020-12-01T00:00:00"/>
    <d v="2020-12-10T00:00:00"/>
    <n v="2.0000000000000004E-2"/>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n v="2"/>
    <s v="Ejercicio práctico de Plan Específico de Respuesta (PER)"/>
    <n v="0.1"/>
    <n v="2"/>
    <s v="Unidades"/>
    <s v="Ejecutar dos (2)  ejercicios prácticos de  Plan Específico de Respuesta (PER), así: _x000a_para Riesgo de Incendios y_x000a_para Materiales Peligrosos._x000a_Con la participación  del personal _x000a_de todas las Estaciones. _x000a_Total dos (2) ejercicios por Subdirección."/>
    <s v="Subdirección Operativa / Comandantes _x000a_  y Jefes de estación"/>
    <n v="1"/>
    <s v="Elaborar el documento de planeación y cronograma del ejercicio práctico para Riesgo de Incendios y para Materiales Peligrosos_x000a_ y presentarlo mediante radicado_x000a_ a  Comandantes y _x000a_Subdirector Operativo."/>
    <n v="0.2"/>
    <d v="2020-01-01T00:00:00"/>
    <d v="2020-03-31T00:00:00"/>
    <n v="2.0000000000000004E-2"/>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m/>
    <m/>
    <n v="0.1"/>
    <m/>
    <m/>
    <m/>
    <s v="Subdirección Operativa / Comandantes _x000a_  y Jefes de estación"/>
    <n v="2"/>
    <s v="Ejecutar el ejercicio de Plan Específico de Respuesta (PER)  para Riesgo de Incendios y para Materiales Peligrosos con el personal de todas las estaciones"/>
    <n v="0.6"/>
    <d v="2020-04-01T00:00:00"/>
    <d v="2020-11-30T00:00:00"/>
    <n v="0.06"/>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m/>
    <m/>
    <n v="0.1"/>
    <m/>
    <m/>
    <m/>
    <s v="Subdirección Operativa / Comandantes _x000a_  y Jefes de estación"/>
    <n v="3"/>
    <s v="Entregar Informe ejecutivo del  desarrollo del ejercicio PER para Riesgo de Incendios y_x000a_para Materiales Peligrosos_x000a_ a Comandantes y  Subdirector Operativo."/>
    <n v="0.2"/>
    <d v="2020-12-01T00:00:00"/>
    <d v="2020-12-10T00:00:00"/>
    <n v="2.0000000000000004E-2"/>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n v="3"/>
    <s v="Ejercicio de uso efectivo de manejo de aguas en incendios forestales "/>
    <n v="0.1"/>
    <n v="5"/>
    <s v="Unidades"/>
    <s v="Ejecutar un (1) ejercicio práctico de instalación de sistemas hídricos para el uso efectivo de manejo de aguas en incendios forestales por cada Compañía. _x000a_ Con la participación mínima cinco (5) uniformados por cada Compañía._x000a_Total cinco (5) ejercicios por Subdirección."/>
    <s v="Subdirección Operativa / Comandantes _x000a_  y Jefes de estación"/>
    <n v="1"/>
    <s v="Elaborar cronograma de planeación  de actividades por Compañía y presentar _x000a_ a los Comandantes y Subdirector Operativo."/>
    <n v="0.2"/>
    <d v="2020-01-01T00:00:00"/>
    <d v="2020-03-31T00:00:00"/>
    <n v="2.0000000000000004E-2"/>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m/>
    <m/>
    <n v="0.1"/>
    <m/>
    <m/>
    <m/>
    <s v="Subdirección Operativa / Comandantes _x000a_  y Jefes de estación"/>
    <n v="2"/>
    <s v="Ejecutar el ejercicio de uso efectivo de manejo de aguas en incendios forestales por Compañía y con mínimo cindo (5) uniformados por Compañía."/>
    <n v="0.6"/>
    <d v="2020-04-01T00:00:00"/>
    <d v="2020-11-30T00:00:00"/>
    <n v="0.06"/>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m/>
    <m/>
    <n v="0.1"/>
    <m/>
    <m/>
    <m/>
    <s v="Subdirección Operativa / Comandantes _x000a_  y Jefes de estación"/>
    <n v="3"/>
    <s v="Entregar Informe ejecutivo del  desarrollo del ejercicio por Compañía a Comandantes y _x000a_Subdirector Operativo."/>
    <n v="0.2"/>
    <d v="2020-12-01T00:00:00"/>
    <d v="2020-12-10T00:00:00"/>
    <n v="2.0000000000000004E-2"/>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n v="4"/>
    <s v="Curso Bomberitos _x000a_&quot;Nicolas Quevedo Rizo&quot;"/>
    <n v="0.05"/>
    <n v="2"/>
    <s v="Unidades"/>
    <s v="Realizar un curso de Bomberitos semestral  &quot;Nicolas Quevedo Rizo&quot;   en 17 estaciones de la UAECOB (B1, B2,B3,B4, B5, B6,B7,B8, B9, B10, B11, B12, B13, B14, B15, B16 y B17),  en el marco de los programas de la estrategia de sensibilización y educación en Prevención de incendios y emergencias conexas -Club Bomberitos, de conformidad con el cronograma establecido por la Subdirección de Gestión del Riesgo."/>
    <s v="Subdirección Operativa / Comandantes _x000a_  y Jefes de estación"/>
    <n v="1"/>
    <s v="Convocatoria del curso en las estaciones."/>
    <n v="0.1"/>
    <d v="2020-05-01T00:00:00"/>
    <d v="2020-05-30T00:00:00"/>
    <n v="5.000000000000001E-3"/>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m/>
    <m/>
    <n v="0.05"/>
    <m/>
    <m/>
    <m/>
    <s v="Subdirección Operativa / Comandantes _x000a_  y Jefes de estación"/>
    <n v="2"/>
    <s v="Ejecución del curso en las estaciones."/>
    <n v="0.35"/>
    <d v="2020-06-01T00:00:00"/>
    <d v="2020-06-30T00:00:00"/>
    <n v="1.7499999999999998E-2"/>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m/>
    <m/>
    <n v="0.05"/>
    <m/>
    <m/>
    <m/>
    <s v="Subdirección Operativa / Comandantes _x000a_  y Jefes de estación"/>
    <n v="3"/>
    <s v="Presentar un informe ejecutivo por compañía del desarrollo de la actividad, ante la Subdirección Operativa."/>
    <n v="0.05"/>
    <d v="2020-07-01T00:00:00"/>
    <d v="2020-07-15T00:00:00"/>
    <n v="2.5000000000000005E-3"/>
    <s v="Subdirección Operativa / Comandantes y Jefes de estación"/>
    <m/>
    <m/>
    <m/>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n v="5"/>
    <s v="Revisión de hidrantes en Bogotá"/>
    <n v="0.1"/>
    <n v="1"/>
    <s v="Porcentaje"/>
    <s v="Revisar el 10%  de hidrantes de Bogotá según las jurisdicciones de cada una de las 17 estaciones._x000a__x000a_(el 10% de la meta equivale al 100% de la gestión durante la vigencia)"/>
    <s v="Subdirección Operativa / Comandantes _x000a_  y Jefes de estación"/>
    <n v="1"/>
    <s v="Documentar  los antecedentes de hidrantes en la ciudad y socializar la información  con  los jefes de estación de las cinco (5) compañías "/>
    <n v="0.2"/>
    <d v="2020-01-01T00:00:00"/>
    <d v="2020-02-29T00:00:00"/>
    <n v="2.0000000000000004E-2"/>
    <s v="Subdirección Operativa / Comandantes y Jefes de estación"/>
    <m/>
    <m/>
    <m/>
    <n v="0"/>
    <n v="0"/>
  </r>
  <r>
    <m/>
    <m/>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m/>
    <m/>
    <n v="0.1"/>
    <m/>
    <m/>
    <m/>
    <s v="Subdirección Operativa / Comandantes _x000a_  y Jefes de estación"/>
    <n v="2"/>
    <s v="Revisión física y prueba funcional de los hidrantes para determinar su estado"/>
    <n v="0.35"/>
    <d v="2020-02-01T00:00:00"/>
    <d v="2020-12-20T00:00:00"/>
    <n v="3.4999999999999996E-2"/>
    <s v="Subdirección Operativa / Comandantes y Jefes de estación"/>
    <m/>
    <m/>
    <m/>
    <n v="0"/>
    <n v="0"/>
  </r>
  <r>
    <m/>
    <m/>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m/>
    <m/>
    <n v="0.1"/>
    <m/>
    <m/>
    <m/>
    <s v="Subdirección Operativa / Comandantes _x000a_  y Jefes de estación"/>
    <n v="3"/>
    <s v="_x000a_Diligenciamiento de formatos según lo evidenciado en las actividades 2 y 3."/>
    <n v="0.35"/>
    <d v="2020-02-01T00:00:00"/>
    <d v="2020-12-20T00:00:00"/>
    <n v="3.4999999999999996E-2"/>
    <s v="Subdirección Operativa / Comandantes y Jefes de estación"/>
    <m/>
    <m/>
    <m/>
    <n v="0"/>
    <n v="0"/>
  </r>
  <r>
    <m/>
    <m/>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m/>
    <m/>
    <n v="0.1"/>
    <m/>
    <m/>
    <m/>
    <s v="Subdirección Operativa / Comandantes _x000a_  y Jefes de estación"/>
    <n v="4"/>
    <s v="_x000a_Resultado estadístico"/>
    <n v="0.1"/>
    <d v="2020-02-01T00:00:00"/>
    <d v="2020-12-31T00:00:00"/>
    <n v="1.0000000000000002E-2"/>
    <s v="Subdirección Operativa / Comandantes y Jefes de estación"/>
    <m/>
    <m/>
    <m/>
    <n v="0"/>
    <n v="0"/>
  </r>
  <r>
    <s v="3.  Construcción de comunidad y cultura ciudadana"/>
    <s v="116  Renovar en un 50% la dotación de Equipos de Protección Personal del Cuerpo de Bomberos de Bogotá"/>
    <s v="4. Fortalecer la capacidad de gestión y desarrollo institucional e interinstitucional, para consolidar la modernización de la UAECOB y llevarla a la excelencia"/>
    <s v="Gestión Integral de Incendios, Gestión para la Búsqueda y Rescate, Gestión Logística de Emergencias."/>
    <x v="9"/>
    <s v="6. Subdirección Operativa"/>
    <n v="1"/>
    <s v="Equipos, Herramientas y Accesorios (EHA´S) para la atención de incendios y búsqueda y rescate."/>
    <n v="1"/>
    <n v="100"/>
    <s v="Porcentaje"/>
    <s v="Adquirir equipos, herramientas y accesorios (EHA´S) para la atención de incendios y búsqueda y rescate."/>
    <s v="Subdirección Operativa"/>
    <n v="1"/>
    <s v="Elaboración de ficha técnica"/>
    <n v="0.5"/>
    <d v="2020-01-01T00:00:00"/>
    <d v="2020-03-31T00:00:00"/>
    <n v="0.5"/>
    <s v="6. Subdirección Operativa"/>
    <m/>
    <m/>
    <m/>
    <n v="0"/>
    <n v="0"/>
  </r>
  <r>
    <s v="3.  Construcción de comunidad y cultura ciudadana"/>
    <s v="117  Renovar en un 50% la dotación de Equipos de Protección Personal del Cuerpo de Bomberos de Bogotá"/>
    <m/>
    <s v="Gestión Integral de Incendios, Gestión para la Búsqueda y Rescate, Gestión Logística de Emergencias."/>
    <x v="9"/>
    <s v="6. Subdirección Operativa"/>
    <m/>
    <m/>
    <n v="1"/>
    <m/>
    <m/>
    <m/>
    <s v="Subdirección Operativa"/>
    <n v="2"/>
    <s v="Elaboración  y entrega de documentos precontractuales radicados en la Oficina Asesora Jurídica de la entidad. "/>
    <n v="0.25"/>
    <d v="2020-04-01T00:00:00"/>
    <d v="2020-06-30T00:00:00"/>
    <n v="0.25"/>
    <s v="6. Subdirección Operativa"/>
    <m/>
    <m/>
    <m/>
    <n v="0"/>
    <n v="0"/>
  </r>
  <r>
    <s v="3.  Construcción de comunidad y cultura ciudadana"/>
    <s v="118  Renovar en un 50% la dotación de Equipos de Protección Personal del Cuerpo de Bomberos de Bogotá"/>
    <m/>
    <s v="Gestión Integral de Incendios, Gestión para la Búsqueda y Rescate, Gestión Logística de Emergencias."/>
    <x v="9"/>
    <s v="6. Subdirección Operativa"/>
    <m/>
    <m/>
    <n v="1"/>
    <m/>
    <m/>
    <m/>
    <s v="Subdirección Operativa"/>
    <n v="3"/>
    <s v="Verificar la expedición del compromiso presupuestal respectivo"/>
    <n v="0.25"/>
    <d v="2020-07-01T00:00:00"/>
    <d v="2020-12-31T00:00:00"/>
    <n v="0.25"/>
    <s v="6. Subdirección Operativa"/>
    <m/>
    <m/>
    <m/>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0"/>
    <s v="7. Subdirección Logística"/>
    <n v="1"/>
    <s v="Proceso Pre-contractual Mantenimiento Correctivo y Preventivo de Parque Automotor"/>
    <n v="0.5"/>
    <n v="1"/>
    <s v="Porcentaje"/>
    <s v="Elaboracion y definicion de las etapas para realizar el proceso pre-contractual del Mantenimiento Correctivo y Preventivo de Parque Automotor"/>
    <s v="Subdireccion Logistica"/>
    <n v="1"/>
    <s v="Realizar Diagnostico del estado actual de los Procedimientos para Parque Automotor"/>
    <n v="0.3"/>
    <d v="2020-02-01T00:00:00"/>
    <d v="2020-03-15T00:00:00"/>
    <n v="0.15"/>
    <s v="Subdireccion Logistica -Parque Automotor"/>
    <m/>
    <m/>
    <m/>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0"/>
    <s v="7. Subdirección Logística"/>
    <m/>
    <m/>
    <n v="0.5"/>
    <n v="100"/>
    <m/>
    <m/>
    <s v="Subdireccion Logistica"/>
    <n v="2"/>
    <s v="Recopilar informacion a traves de Mesas de trabajo con el personal lider en los procedimientos de Parque Automotor con el fin de actualizar los procedimientos."/>
    <n v="0.3"/>
    <d v="2020-03-16T00:00:00"/>
    <d v="2020-06-30T00:00:00"/>
    <n v="0.15"/>
    <s v="Subdireccion Logistica -Parque Automotor"/>
    <m/>
    <m/>
    <m/>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0"/>
    <s v="7. Subdirección Logística"/>
    <m/>
    <m/>
    <n v="0.5"/>
    <n v="100"/>
    <m/>
    <m/>
    <s v="Subdireccion Logistica"/>
    <n v="3"/>
    <s v="Elaborar y/o actualizar los procedimientos de Parque Automotor "/>
    <n v="0.3"/>
    <d v="2020-07-01T00:00:00"/>
    <d v="2020-10-31T00:00:00"/>
    <n v="0.15"/>
    <s v="Subdireccion Logistica -Parque Automotor"/>
    <m/>
    <m/>
    <m/>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0"/>
    <s v="7. Subdirección Logística"/>
    <m/>
    <m/>
    <n v="0.5"/>
    <n v="100"/>
    <m/>
    <m/>
    <s v="Subdireccion Logistica"/>
    <n v="4"/>
    <s v="Gestionar  los  procedimientos de Parque Automotor, para su publicacion en la ruta de la calidad."/>
    <n v="0.1"/>
    <d v="2020-11-01T00:00:00"/>
    <d v="2020-11-30T00:00:00"/>
    <n v="0.05"/>
    <s v="Subdireccion Logistica -Parque Automotor"/>
    <m/>
    <m/>
    <m/>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0"/>
    <s v="7. Subdirección Logística"/>
    <n v="2"/>
    <s v="Plan de Calibracion de Equipo Menor"/>
    <n v="0.5"/>
    <n v="1"/>
    <s v="Porcentaje"/>
    <s v="Actualización Plan de Calibración de Equipo Menor"/>
    <s v="Subdireccion Logistica"/>
    <n v="1"/>
    <s v="Identificar los Equipos  que requiere calibración, verificación y mantenimiento."/>
    <n v="0.3"/>
    <d v="2020-02-01T00:00:00"/>
    <d v="2020-03-15T00:00:00"/>
    <n v="0.15"/>
    <s v="Subdireccion Logistica - Equipo Menor"/>
    <m/>
    <m/>
    <m/>
    <n v="0"/>
    <n v="0"/>
  </r>
  <r>
    <s v="3.  Construcción de comunidad y cultura ciudadana"/>
    <s v="103. Adelantar el 100% de acciones parala prevención y mitigación del riesgo de incidentes forestales (connatos, quemas e incendios)"/>
    <m/>
    <s v="Gestion Integral de Parque Automotor y HEAS"/>
    <x v="10"/>
    <s v="7. Subdirección Logística"/>
    <m/>
    <m/>
    <n v="0.5"/>
    <m/>
    <m/>
    <m/>
    <s v="Subdireccion Logistica"/>
    <n v="2"/>
    <s v="Definicion de variables de calibración, verificación y mantenimiento de los equipos. "/>
    <n v="0.4"/>
    <d v="2020-03-16T00:00:00"/>
    <d v="2020-09-15T00:00:00"/>
    <n v="0.2"/>
    <s v="Subdireccion Logistica - Equipo Menor"/>
    <m/>
    <m/>
    <m/>
    <n v="0"/>
    <n v="0"/>
  </r>
  <r>
    <s v="3.  Construcción de comunidad y cultura ciudadana"/>
    <s v="103. Adelantar el 100% de acciones parala prevención y mitigación del riesgo de incidentes forestales (connatos, quemas e incendios)"/>
    <m/>
    <s v="Gestion Integral de Parque Automotor y HEAS"/>
    <x v="10"/>
    <s v="7. Subdirección Logística"/>
    <m/>
    <m/>
    <n v="0.5"/>
    <m/>
    <m/>
    <m/>
    <s v="Subdireccion Logistica"/>
    <n v="3"/>
    <s v="Actualizar el documento &quot;Plan de Calibración de Equipo Menor &quot;"/>
    <n v="0.3"/>
    <d v="2020-09-16T00:00:00"/>
    <d v="2020-11-30T00:00:00"/>
    <n v="0.15"/>
    <s v="Subdireccion Logistica - Equipo Menor"/>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n v="1"/>
    <s v="Ejercicio práctico de rescate por extensión y aguas rápidas."/>
    <n v="0.1"/>
    <n v="5"/>
    <s v="Unidades"/>
    <s v="Ejecutar un (1) ejercicio práctico de rescate por extensión y de aguas rápidas _x000a_por cada Compañía. _x000a_Con la participación mínima de cinco (5) uniformados  por cada Compañía.  _x000a_Total cinco (5) ejercicios por Subdirección."/>
    <s v="Subdirección Operativa / Comandantes _x000a_  y Jefes de estación"/>
    <n v="1"/>
    <s v="Elaborar el documento de planeación y cronograma del ejercicio práctico por Compañia y presentarlo mediante radicado_x000a_ a  Comandantes y _x000a_Subdirector Operativo."/>
    <n v="0.2"/>
    <d v="2020-01-01T00:00:00"/>
    <d v="2020-03-31T00:00:00"/>
    <n v="2.0000000000000004E-2"/>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m/>
    <m/>
    <n v="0.1"/>
    <m/>
    <m/>
    <m/>
    <s v="Subdirección Operativa / Comandantes _x000a_  y Jefes de estación"/>
    <n v="2"/>
    <s v="Ejecutar el ejercicio rescate por extensión y de aguas rápidas por cada Compañía."/>
    <n v="0.6"/>
    <d v="2020-04-01T00:00:00"/>
    <d v="2020-11-30T00:00:00"/>
    <n v="0.06"/>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m/>
    <m/>
    <n v="0.1"/>
    <m/>
    <m/>
    <m/>
    <s v="Subdirección Operativa / Comandantes _x000a_  y Jefes de estación"/>
    <n v="3"/>
    <s v="Entregar Informe ejecutivo del  desarrollo del ejercicio a Comandantes y _x000a_Subdirector Operativo."/>
    <n v="0.2"/>
    <d v="2020-12-01T00:00:00"/>
    <d v="2020-12-10T00:00:00"/>
    <n v="2.0000000000000004E-2"/>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n v="2"/>
    <s v="Ejercicio práctico de entrenamiento y reentrenamiento en natación básica  al  personal operativo _x000a_de la Entidad.  "/>
    <n v="0.1"/>
    <n v="3"/>
    <s v="Unidades"/>
    <s v="Ejecutar un (1) ejercicio práctico de entrenamiento y  reentrenamiento_x000a_ en natación básica, _x000a_al personal operativo de cada turno._x000a_Con la participación  de un (1) uniformado_x000a_por  estación  y por cada turno._x000a_Total tres (3) ejercicios por Subdirección."/>
    <s v="Subdirección Operativa / Comandantes _x000a_  y Jefes de estación"/>
    <n v="1"/>
    <s v="Elaborar el documento de planeación del ejercicio y presentarlo mediante radicado_x000a_ a  Comandantes y Subdirector Operativo."/>
    <n v="0.2"/>
    <d v="2020-01-01T00:00:00"/>
    <d v="2020-03-31T00:00:00"/>
    <n v="2.0000000000000004E-2"/>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m/>
    <m/>
    <n v="0.1"/>
    <m/>
    <m/>
    <m/>
    <s v="Subdirección Operativa / Comandantes _x000a_  y Jefes de estación"/>
    <n v="2"/>
    <s v="Ejecutar el ejercicio de entrenamiento y reentrenamiento en natación básica al personal operativo (un  uniformado_x000a_por  estación  y por cada turno)."/>
    <n v="0.7"/>
    <d v="2020-04-01T00:00:00"/>
    <d v="2020-11-30T00:00:00"/>
    <n v="6.9999999999999993E-2"/>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m/>
    <m/>
    <n v="0.1"/>
    <m/>
    <m/>
    <m/>
    <s v="Subdirección Operativa / Comandantes _x000a_  y Jefes de estación"/>
    <n v="3"/>
    <s v="Entregar Informe ejecutivo del  desarrollo del ejercicio a Comandantes y _x000a_Subdirector Operativo."/>
    <n v="0.1"/>
    <d v="2020-12-01T00:00:00"/>
    <d v="2020-12-10T00:00:00"/>
    <n v="1.0000000000000002E-2"/>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n v="3"/>
    <s v="Atención del riesgo del TRANSPORTE AÉREO MASIVO  DE PERSONAS"/>
    <n v="0.1"/>
    <n v="1"/>
    <s v="Unidad"/>
    <s v="Estructurar un (1)  procedimiento (paso a paso)  para la atención del riesgo de TRANSPORTE AÉREO  MASIVO  DE PERSONAS (Transmicable y/o Monserrate), documentarlo,  publicarlo en la ruta de la calidad (recurso compartido de gestión documental) y socializarlo en medio  virtual institucional y en las 17 estaciones."/>
    <s v="Subdirección Operativa / Comandantes _x000a_  y Jefes de estación"/>
    <n v="1"/>
    <s v="Estructurar el procedimiento (paso a paso) de TRANSPORTE AÉREO MASIVO DE PERSONAS (Transmicable y/o Monserrate) mediante mesas de trabajo del equipo interviniente y allegar las memorias a Comandantes y Subdirector Operativo"/>
    <n v="0.4"/>
    <d v="2020-01-01T00:00:00"/>
    <d v="2020-03-31T00:00:00"/>
    <n v="4.0000000000000008E-2"/>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m/>
    <m/>
    <n v="0.1"/>
    <m/>
    <m/>
    <m/>
    <s v="Subdirección Operativa / Comandantes _x000a_  y Jefes de estación"/>
    <n v="2"/>
    <s v="Documentar el procedimiento de TRANSPORTE MASIVO AÉREO DE PERSONAS (Transmicable y/o Monserrate)."/>
    <n v="0.4"/>
    <d v="2020-04-01T00:00:00"/>
    <d v="2020-08-31T00:00:00"/>
    <n v="4.0000000000000008E-2"/>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m/>
    <m/>
    <n v="0.1"/>
    <m/>
    <m/>
    <m/>
    <s v="Subdirección Operativa / Comandantes _x000a_  y Jefes de estación"/>
    <n v="3"/>
    <s v="Publicar en la ruta de calidad _x000a_(recurso compartido de gestión documental) el procedimiento de TRANSPORTE AÉREO  MASIVO  DE PERSONAS (Transmicable y/o Monserrate)"/>
    <n v="0.15"/>
    <d v="2020-09-01T00:00:00"/>
    <d v="2020-09-30T00:00:00"/>
    <n v="1.4999999999999999E-2"/>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m/>
    <m/>
    <n v="0.1"/>
    <m/>
    <m/>
    <m/>
    <s v="Subdirección Operativa / Comandantes _x000a_  y Jefes de estación"/>
    <n v="4"/>
    <s v="Socializar  en medio(s) virtuales institucional(es) y en las 17 estaciones con el personal disponible en el turno al momento de la socialización"/>
    <n v="0.05"/>
    <d v="2020-10-01T00:00:00"/>
    <d v="2020-12-10T00:00:00"/>
    <n v="5.000000000000001E-3"/>
    <s v="Subdirección Operativa / Comandantes y Jefes de estación"/>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n v="4"/>
    <s v="Foro Rescate Vehicular"/>
    <n v="0.1"/>
    <n v="1"/>
    <s v="Unidad"/>
    <s v="Realizar  un (1) Foro  de Rescate Vehicular para el personal operativo  de la UAECOB. Con la participación  mínima de seis (6) uniformados por cada Compañía y socialización en medio virtual institucional. "/>
    <s v="Subdirección Operativa / Comandantes  y _x000a_ Sgto.Carlos Alberto Ramirez Parra."/>
    <n v="1"/>
    <s v="Planear la actividad y presentar a Comandantes y Subdirector Operativo el documento respectivo."/>
    <n v="0.4"/>
    <d v="2020-01-01T00:00:00"/>
    <d v="2020-02-29T00:00:00"/>
    <n v="4.0000000000000008E-2"/>
    <s v="Subdirección Operativa / Comandantes  y _x000a_ Sgto.Carlos Alberto Ramirez Parra."/>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m/>
    <m/>
    <n v="0.1"/>
    <m/>
    <m/>
    <m/>
    <s v="Subdirección Operativa / Comandantes  y _x000a_ Sgto.Carlos Alberto Ramirez Parra."/>
    <n v="2"/>
    <s v="Convocar al personal operativo _x000a_al Foro de Rescate Vehicular."/>
    <n v="0.1"/>
    <d v="2020-03-01T00:00:00"/>
    <d v="2020-03-31T00:00:00"/>
    <n v="1.0000000000000002E-2"/>
    <s v="Subdirección Operativa / Comandantes  y _x000a_ Sgto.Carlos Alberto Ramirez Parra."/>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m/>
    <m/>
    <n v="0.1"/>
    <m/>
    <m/>
    <m/>
    <s v="Subdirección Operativa / Comandantes  y _x000a_ Sgto.Carlos Alberto Ramirez Parra."/>
    <n v="3"/>
    <s v="Desarrollar y/o ejecutar el foro."/>
    <n v="0.4"/>
    <d v="2020-04-01T00:00:00"/>
    <d v="2020-06-30T00:00:00"/>
    <n v="4.0000000000000008E-2"/>
    <s v="Subdirección Operativa / Comandantes  y _x000a_ Sgto.Carlos Alberto Ramirez Parra."/>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m/>
    <m/>
    <n v="0.1"/>
    <m/>
    <m/>
    <m/>
    <s v="Subdirección Operativa / Comandantes  y _x000a_ Sgto.Carlos Alberto Ramirez Parra."/>
    <n v="4"/>
    <s v="Presentar un informe ejecutivo y  listado de asistentes,  a Comandantes y Subdirector Operativo"/>
    <n v="0.1"/>
    <d v="2020-07-01T00:00:00"/>
    <d v="2020-07-31T00:00:00"/>
    <n v="1.0000000000000002E-2"/>
    <s v="Subdirección Operativa / Comandantes  y _x000a_ Sgto.Carlos Alberto Ramirez Parra."/>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n v="5"/>
    <s v="Manual Técnico de Rescate"/>
    <n v="0.1"/>
    <n v="1"/>
    <s v="Unidad"/>
    <s v="Realizar la actualización del _x000a_Manual Técnico de Rescate _x000a_publicarlo en la ruta de la calidad y socializarlo en medio virtual institucional y en las 17 estaciones."/>
    <s v="Subdirección Operativa / Comandantes  y _x000a_ Sgto.Carlos Alberto Ramirez Parra."/>
    <n v="1"/>
    <s v="Elaborar el cronograma de planeación de actividades del Manual Técnico de Rescate  _x000a_y presentar   a los Comandantes _x000a_y Subdirector Operativo."/>
    <n v="0.4"/>
    <d v="2020-01-01T00:00:00"/>
    <d v="2020-03-31T00:00:00"/>
    <n v="4.0000000000000008E-2"/>
    <s v="Subdirección Operativa / Comandantes  y _x000a_ Sgto.Carlos Alberto Ramirez Parra."/>
    <m/>
    <m/>
    <m/>
    <n v="0"/>
    <n v="0"/>
  </r>
  <r>
    <s v="3.  Construcción de comunidad y cultura ciudadana"/>
    <s v="103. Adelantar el 100% de acciones parala prevención y mitigación del riesgo de incidentes forestales (connatos, quemas e incendios)"/>
    <m/>
    <s v="Gestión para la Búsqueda y Rescate"/>
    <x v="11"/>
    <s v="6. Subdirección Operativa"/>
    <m/>
    <m/>
    <n v="0.1"/>
    <m/>
    <m/>
    <m/>
    <s v="Subdirección Operativa / Comandantes  y _x000a_ Sgto.Carlos Alberto Ramirez Parra."/>
    <n v="2"/>
    <s v="Actualizar y Presentar al área encargada para que se publique en ruta de calidad y verificación respectiva"/>
    <n v="0.4"/>
    <d v="2020-04-01T00:00:00"/>
    <d v="2020-10-31T00:00:00"/>
    <n v="4.0000000000000008E-2"/>
    <s v="Subdirección Operativa / Comandantes  y _x000a_ Sgto.Carlos Alberto Ramirez Parra."/>
    <m/>
    <m/>
    <m/>
    <n v="0"/>
    <n v="0"/>
  </r>
  <r>
    <s v="3.  Construcción de comunidad y cultura ciudadana"/>
    <s v="103. Adelantar el 100% de acciones parala prevención y mitigación del riesgo de incidentes forestales (connatos, quemas e incendios)"/>
    <m/>
    <s v="Gestión para la Búsqueda y Rescate"/>
    <x v="11"/>
    <s v="6. Subdirección Operativa"/>
    <m/>
    <m/>
    <n v="0.1"/>
    <m/>
    <m/>
    <m/>
    <s v="Subdirección Operativa / Comandantes  y _x000a_ Sgto.Carlos Alberto Ramirez Parra."/>
    <n v="3"/>
    <s v="Socializar virtualmente en medio(s) institucional(es) y en las 17 estaciones con el personal disponible en el turno al momento de la socialización"/>
    <n v="0.2"/>
    <d v="2020-11-01T00:00:00"/>
    <d v="2020-11-30T00:00:00"/>
    <n v="2.0000000000000004E-2"/>
    <s v="Subdirección Operativa / Comandantes  y _x000a_ Sgto.Carlos Alberto Ramirez Parra."/>
    <m/>
    <m/>
    <m/>
    <n v="0"/>
    <n v="0"/>
  </r>
  <r>
    <s v="3.  Construcción de comunidad y cultura ciudadana"/>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n v="6"/>
    <s v="Procedimiento de respuesta S.A.R.T."/>
    <n v="0.05"/>
    <n v="1"/>
    <s v="Unidad"/>
    <s v="Estructurar un (1)  procedimiento (paso a paso)  para la respuesta del Grupo S.A.R.T.*, documentarlo, publicarlo en la ruta de la calidad (recurso compartido de gestión documental) y socializarlo en medio virtual institucional y en las 17 estaciones._x000a__x000a__x000a_*S.A.R.T. (Sistemas de Aeronaves Remotamente Tripulados)."/>
    <s v="Subdirección Operativa / Comandantes  y Jefes de Estación y Grupo S.A.R.T."/>
    <n v="1"/>
    <s v="Elaborar cronograma de planeación  de actividades _x000a_ y presentar   a los Comandantes _x000a_y Subdirector Operativo."/>
    <n v="0.4"/>
    <d v="2020-01-01T00:00:00"/>
    <s v="31/02/2020"/>
    <n v="2.0000000000000004E-2"/>
    <s v="Subdirección Operativa / Comandantes  y Jefes de Estación y Grupo S.A.R.T."/>
    <m/>
    <m/>
    <m/>
    <n v="0"/>
    <n v="0"/>
  </r>
  <r>
    <s v="3.  Construcción de comunidad y cultura ciudadana"/>
    <s v="103. Adelantar el 100% de acciones parala prevención y mitigación del riesgo de incidentes forestales (connatos, quemas e incendios)"/>
    <m/>
    <s v="Gestión para la Búsqueda y Rescate"/>
    <x v="11"/>
    <s v="6. Subdirección Operativa"/>
    <m/>
    <m/>
    <n v="0.05"/>
    <m/>
    <m/>
    <m/>
    <s v="Subdirección Operativa / Comandantes  y Jefes de Estación y Grupo S.A.R.T."/>
    <n v="2"/>
    <s v="Estructurar el procedimiento (paso a paso) de Respuesta del Grupo S.A.R.T "/>
    <n v="0.4"/>
    <d v="2020-03-01T00:00:00"/>
    <d v="2020-08-31T00:00:00"/>
    <n v="2.0000000000000004E-2"/>
    <s v="Subdirección Operativa / Comandantes  y Jefes de Estación y Grupo S.A.R.T."/>
    <m/>
    <m/>
    <m/>
    <n v="0"/>
    <n v="0"/>
  </r>
  <r>
    <s v="3.  Construcción de comunidad y cultura ciudadana"/>
    <s v="103. Adelantar el 100% de acciones parala prevención y mitigación del riesgo de incidentes forestales (connatos, quemas e incendios)"/>
    <m/>
    <s v="Gestión para la Búsqueda y Rescate"/>
    <x v="11"/>
    <s v="6. Subdirección Operativa"/>
    <m/>
    <m/>
    <n v="0.05"/>
    <m/>
    <m/>
    <m/>
    <s v="Subdirección Operativa / Comandantes  y Jefes de Estación y Grupo S.A.R.T."/>
    <n v="3"/>
    <s v=" Presentar al área encargada el procedimiento de respuesta del Grupo S.A.R.T, para la publicación  en ruta de calidad  (recurso compartido de gestión documental)."/>
    <n v="0.15"/>
    <d v="2020-09-01T00:00:00"/>
    <d v="2020-09-30T00:00:00"/>
    <n v="7.4999999999999997E-3"/>
    <s v="Subdirección Operativa / Comandantes  y Jefes de Estación y Grupo S.A.R.T."/>
    <m/>
    <m/>
    <m/>
    <n v="0"/>
    <n v="0"/>
  </r>
  <r>
    <s v="3.  Construcción de comunidad y cultura ciudadana"/>
    <s v="103. Adelantar el 100% de acciones parala prevención y mitigación del riesgo de incidentes forestales (connatos, quemas e incendios)"/>
    <m/>
    <s v="Gestión para la Búsqueda y Rescate"/>
    <x v="11"/>
    <s v="6. Subdirección Operativa"/>
    <m/>
    <m/>
    <n v="0.05"/>
    <m/>
    <m/>
    <m/>
    <s v="Subdirección Operativa / Comandantes  y Jefes de Estación y Grupo S.A.R.T."/>
    <n v="4"/>
    <s v="Socializar el procedimiento  en medio(s)  virtuales institucional(es) y en las 17 estaciones. "/>
    <n v="0.05"/>
    <d v="2020-10-01T00:00:00"/>
    <d v="2020-12-10T00:00:00"/>
    <n v="2.5000000000000005E-3"/>
    <s v="Subdirección Operativa / Comandantes  y Jefes de Estación y Grupo S.A.R.T."/>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n v="1"/>
    <s v="Implementación de la capacitación virtual sobre “Brigadas Contra Incendios Clase I”."/>
    <n v="7.1428571428571397E-2"/>
    <n v="5"/>
    <s v="Empresas capacitadas"/>
    <s v="Realizar 5 capacitaciones virtuales objeto de la resolución 256 de 2014."/>
    <s v="Subdirección de Gestión del Riesgo."/>
    <n v="1"/>
    <s v="Curso piloto con empresa. "/>
    <n v="0.2"/>
    <d v="2020-07-01T00:00:00"/>
    <d v="2020-08-15T00:00:00"/>
    <n v="1.428571428571428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2"/>
    <s v="Ajuste de las actividades del resultado del curso piloto."/>
    <n v="0.1"/>
    <d v="2020-08-16T00:00:00"/>
    <d v="2020-09-30T00:00:00"/>
    <n v="7.14285714285714E-3"/>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3"/>
    <s v="Desarrollo de las “Capacitaciones Virtuales Empresariales”."/>
    <n v="0.7"/>
    <d v="2020-10-01T00:00:00"/>
    <d v="2020-12-31T00:00:00"/>
    <n v="4.9999999999999975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n v="2"/>
    <s v="Mesas de trabajo para la articulación del modelo educativo del Proceso de Capacitación acorde con lo establecido por la Academia mediante la Res. 09-70807-11 de 2019."/>
    <n v="7.1428571428571397E-2"/>
    <n v="3"/>
    <s v="Actas de Reunión. "/>
    <s v="Se realizarán 3 mesas de trabajo con las áreas competentes para articular los requerimientos del modelo educativo establecidos en la academia. "/>
    <s v="Subdirección de Gestión del Riesgo."/>
    <n v="1"/>
    <s v="Mesas de trabajo con la Subdirección de Gestión Humana."/>
    <n v="1"/>
    <d v="2020-04-01T00:00:00"/>
    <d v="2020-12-31T00:00:00"/>
    <n v="7.1428571428571397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n v="3"/>
    <s v="Diseñar la “Capacitación de Reentrenamiento Virtual para las Brigadas Contra Incendio Clase I”."/>
    <n v="7.1428571428571397E-2"/>
    <n v="1"/>
    <s v="Porcentaje"/>
    <s v="Elaboración del documento &quot;Reentrenamiento Virtual Brigadas Contra Incendio Clase I”."/>
    <s v="Subdirección de Gestión del Riesgo."/>
    <n v="1"/>
    <s v="Revisión del material de capacitación para las brigadas contra incendio. "/>
    <n v="0.2"/>
    <d v="2020-04-01T00:00:00"/>
    <d v="2020-05-01T00:00:00"/>
    <n v="1.428571428571428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2"/>
    <s v="Elaboración del documento proyecto de &quot;Virtualización de Capacitación a Brigadas Empresariales&quot;."/>
    <n v="0.6"/>
    <d v="2020-05-02T00:00:00"/>
    <d v="2020-11-30T00:00:00"/>
    <n v="4.2857142857142837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3"/>
    <s v="Presentación del proyecto al Subdirector de Gestión del riesgo. "/>
    <n v="0.2"/>
    <d v="2020-12-01T00:00:00"/>
    <d v="2020-12-31T00:00:00"/>
    <n v="1.428571428571428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n v="4"/>
    <s v="Proyecto de virtualización de “Capacitación Comunitaria”."/>
    <n v="7.1428571428571397E-2"/>
    <n v="1"/>
    <s v="Porcentaje"/>
    <s v="Elaboración del documento &quot;Proyecto de Virtualización de Capacitación Comunitaria&quot;."/>
    <s v="Subdirección de Gestión del Riesgo."/>
    <n v="1"/>
    <s v="Revisión del material de la capacitación para brigadas contra incendio."/>
    <n v="0.2"/>
    <d v="2020-04-01T00:00:00"/>
    <d v="2020-05-01T00:00:00"/>
    <n v="1.428571428571428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2"/>
    <s v="Elaboración del documento proyecto de &quot;Virtualización de Capacitación a Brigadas Empresariales&quot;."/>
    <n v="0.6"/>
    <d v="2020-05-02T00:00:00"/>
    <d v="2020-11-30T00:00:00"/>
    <n v="4.2857142857142837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3"/>
    <s v="Presentación del proyecto al Subdirector de Gestión del riesgo."/>
    <n v="0.2"/>
    <d v="2020-12-01T00:00:00"/>
    <d v="2020-12-31T00:00:00"/>
    <n v="1.428571428571428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n v="5"/>
    <s v="Proyecto de virtualización de “Capacitación a Empresas de Pirotecnia”."/>
    <n v="7.1428571428571397E-2"/>
    <n v="1"/>
    <s v="Porcentaje"/>
    <s v="Elaboración del documento &quot;Proyecto de Virtualización de Capacitación a Empresas de Pirotecnia”."/>
    <s v="Subdirección de Gestión del Riesgo."/>
    <n v="1"/>
    <s v="Revisión del material de capacitación para brigadas contra incendio."/>
    <n v="0.2"/>
    <d v="2020-04-01T00:00:00"/>
    <d v="2020-05-01T00:00:00"/>
    <n v="1.428571428571428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2"/>
    <s v="Elaboración del documento proyecto de &quot;Virtualización de Capacitación a Brigadas Empresariales&quot;."/>
    <n v="0.6"/>
    <d v="2020-05-02T00:00:00"/>
    <d v="2020-11-30T00:00:00"/>
    <n v="4.2857142857142837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3"/>
    <s v="Presentación del proyecto al Subdirector de Gestión del Riesgo. "/>
    <n v="0.2"/>
    <d v="2020-12-01T00:00:00"/>
    <d v="2020-12-31T00:00:00"/>
    <n v="1.428571428571428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n v="6"/>
    <s v="Formulación de una estrategia metodológica para adaptar los contenidos de capacitación comunitaria dirigida a personas en condiciones de discapacidad."/>
    <n v="7.1428571428571397E-2"/>
    <n v="1"/>
    <s v="Porcentaje"/>
    <s v="Diseño de una estrategia pedagógica dirigida a la población en condiciones de discapacidad para la adaptación de los contenidos de Capacitación Comunitaria."/>
    <s v="Subdirección de Gestión del Riesgo."/>
    <n v="1"/>
    <s v="Definición del alcance de la estrategia metodológica."/>
    <n v="0.1"/>
    <d v="2020-04-01T00:00:00"/>
    <d v="2020-05-01T00:00:00"/>
    <n v="7.14285714285714E-3"/>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2"/>
    <s v="Gestión Interinstitucional para el desarrollo de la estrategia metodológica con la población en condición de discapacidad."/>
    <n v="0.3"/>
    <d v="2020-05-02T00:00:00"/>
    <d v="2020-08-30T00:00:00"/>
    <n v="2.1428571428571418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3"/>
    <s v="Diseño de la “Estrategia Metodológica” para adaptar los contenidos de capacitación comunitaria dirigido a personas en condiciones de discapacidad."/>
    <n v="0.5"/>
    <d v="2020-09-01T00:00:00"/>
    <d v="2020-09-30T00:00:00"/>
    <n v="3.5714285714285698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4"/>
    <s v="Presentación de la estrategia al Subdirector de Gestión del Riesgo. "/>
    <n v="0.1"/>
    <d v="2020-12-01T00:00:00"/>
    <d v="2020-12-31T00:00:00"/>
    <n v="7.14285714285714E-3"/>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n v="7"/>
    <s v="Incorporación de la “Gestión del Cambio Climático” en las Oficinas Asesoras y Subdirecciones de la entidad en el marco de la estrategia de gestión de cambio climático."/>
    <n v="7.1428571428571397E-2"/>
    <n v="10"/>
    <s v="Actas de Reunión. "/>
    <s v="Mesas de trabajo con las áreas correspondientes."/>
    <s v="Subdirección de Gestión del Riesgo."/>
    <n v="1"/>
    <s v="Definición de Oficinas Asesoras y Subdirecciones de la Entidad, para la incorporación de la gestión del cambio climático en el marco de la estrategia."/>
    <n v="0.15"/>
    <d v="2020-04-01T00:00:00"/>
    <d v="2020-04-30T00:00:00"/>
    <n v="1.0714285714285709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2"/>
    <s v="Cronograma de mesas de trabajo."/>
    <n v="0.1"/>
    <d v="2020-05-01T00:00:00"/>
    <d v="2020-05-30T00:00:00"/>
    <n v="7.14285714285714E-3"/>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3"/>
    <s v="Desarrollo de mesas de trabajo.  "/>
    <n v="0.5"/>
    <d v="2020-06-01T00:00:00"/>
    <d v="2020-11-30T00:00:00"/>
    <n v="3.5714285714285698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4"/>
    <s v="Documento final de la incorporación de la “Gestión del Cambio Climático en las Oficinas Asesoras y Subdirecciones de la Entidad”, en el marco de la estrategia de gestión de cambio climático."/>
    <n v="0.25"/>
    <d v="2020-12-01T00:00:00"/>
    <d v="2020-12-31T00:00:00"/>
    <n v="1.7857142857142849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n v="8"/>
    <s v="Articulación de la estrategia de “Gestión de Cambio Climático” con la estrategia de “Sensibilización de Club Bomberitos”. "/>
    <n v="7.1428571428571397E-2"/>
    <n v="2"/>
    <s v="Programas de la estrategia del Club Bomberitos."/>
    <s v="Diseño de las actividades de incorporación de la “Estrategia de Gestión de Cambio Climático”. "/>
    <s v="Subdirección de Gestión del Riesgo."/>
    <n v="1"/>
    <s v="Definición de los programas de la estrategia de sensibilización del Club Bomberitos. "/>
    <n v="0.15"/>
    <d v="2020-04-01T00:00:00"/>
    <d v="2020-04-30T00:00:00"/>
    <n v="1.0714285714285709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2"/>
    <s v="Desarrollo de mesas de trabajo. "/>
    <n v="0.5"/>
    <d v="2020-05-01T00:00:00"/>
    <d v="2020-11-30T00:00:00"/>
    <n v="3.5714285714285698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3"/>
    <s v="Documento del diseño de las actividades de incorporación de las estrategias de gestión de cambio climático."/>
    <n v="0.35"/>
    <d v="2020-12-01T00:00:00"/>
    <d v="2020-12-31T00:00:00"/>
    <n v="2.4999999999999988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n v="9"/>
    <s v="Desarrollo del proyecto de prevención y autoprotección comunitaria ante incendios forestales en las áreas y barrios de las localidades con mayor ocurrencia de incidentes forestales en los últimos 2 años.    "/>
    <n v="7.1428571428571397E-2"/>
    <n v="1"/>
    <s v="Porcentaje"/>
    <s v="Desarrollar el 100% del proyecto de prevención y autoprotección comunitaria ante incendios forestales."/>
    <s v="Subdirección de Gestión del Riesgo."/>
    <n v="1"/>
    <s v="Mesas de trabajo de diagnóstico e implementación del proyecto fase 2. "/>
    <n v="0.2"/>
    <d v="2020-03-01T00:00:00"/>
    <s v="30/03/202020"/>
    <n v="1.428571428571428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2"/>
    <s v="Implementación del proyecto. "/>
    <n v="0.5"/>
    <s v="01/04/202020"/>
    <d v="2020-11-30T00:00:00"/>
    <n v="3.5714285714285698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m/>
    <m/>
    <n v="7.1428571428571397E-2"/>
    <m/>
    <m/>
    <m/>
    <s v="Subdirección de Gestión del Riesgo."/>
    <n v="3"/>
    <s v="Informe consolidado del desarrollo del proyecto."/>
    <n v="0.3"/>
    <s v="01/12/202020"/>
    <d v="2020-12-31T00:00:00"/>
    <n v="2.1428571428571418E-2"/>
    <s v="Subdirección de Gestión del Riesgo."/>
    <m/>
    <m/>
    <m/>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12"/>
    <s v="5. Subdirección de Gestión del Riesgo"/>
    <n v="10"/>
    <s v="Desarrollo de una campaña de prevención en el marco del documento de la estrategia &quot;Campañas de reducción del riesgo relacionadas con la prevención y mitigación de riesgos de incendio, MATPEL y otras emergencias competencia de la UAECOB&quot; articulado con los Consejos Locales de Gestión del Riesgo y Cambio Climático en las 20 localidades.  "/>
    <n v="7.1428571428571397E-2"/>
    <n v="1"/>
    <s v="Porcentaje"/>
    <s v="Divulgar en las 20 localidades una campaña de Gestión del Riesgo. "/>
    <s v="Subdirección de Gestión del Riesgo."/>
    <n v="1"/>
    <s v="Definición de los temas a desarrollar en la campaña de prevención. "/>
    <n v="0.15"/>
    <d v="2020-04-01T00:00:00"/>
    <d v="2020-05-15T00:00:00"/>
    <n v="1.0714285714285709E-2"/>
    <s v="Subdirección de Gestión del Riesgo."/>
    <m/>
    <m/>
    <m/>
    <n v="0"/>
    <n v="0"/>
  </r>
  <r>
    <s v="3.  Construcción de comunidad y cultura ciudadana"/>
    <s v="103. Adelantar el 100% de acciones para la prevención y mitigación del riesgo de incidentes forestales (connatos, quemas e incendios)"/>
    <m/>
    <s v="REDUCCION DEL RIESGO"/>
    <x v="12"/>
    <s v="5. Subdirección de Gestión del Riesgo"/>
    <m/>
    <m/>
    <n v="7.1428571428571397E-2"/>
    <m/>
    <m/>
    <m/>
    <s v="Subdirección de Gestión del Riesgo."/>
    <n v="2"/>
    <s v="Divulgación de la actividad en el concejo local de gestión local de cambio climático."/>
    <n v="0.2"/>
    <d v="2020-05-15T00:00:00"/>
    <d v="2020-06-30T00:00:00"/>
    <n v="1.428571428571428E-2"/>
    <s v="Subdirección de Gestión del Riesgo."/>
    <m/>
    <m/>
    <m/>
    <n v="0"/>
    <n v="0"/>
  </r>
  <r>
    <s v="3.  Construcción de comunidad y cultura ciudadana"/>
    <s v="103. Adelantar el 100% de acciones para la prevención y mitigación del riesgo de incidentes forestales (connatos, quemas e incendios)"/>
    <m/>
    <s v="REDUCCION DEL RIESGO"/>
    <x v="12"/>
    <s v="5. Subdirección de Gestión del Riesgo"/>
    <m/>
    <m/>
    <n v="7.1428571428571397E-2"/>
    <m/>
    <m/>
    <m/>
    <s v="Subdirección de Gestión del Riesgo."/>
    <n v="3"/>
    <s v="Definir la estrategia para el desarrollo de la campaña de prevención."/>
    <n v="0.25"/>
    <d v="2020-07-01T00:00:00"/>
    <d v="2020-07-30T00:00:00"/>
    <n v="1.7857142857142849E-2"/>
    <s v="Subdirección de Gestión del Riesgo."/>
    <m/>
    <m/>
    <m/>
    <n v="0"/>
    <n v="0"/>
  </r>
  <r>
    <s v="3.  Construcción de comunidad y cultura ciudadana"/>
    <s v="103. Adelantar el 100% de acciones para la prevención y mitigación del riesgo de incidentes forestales (connatos, quemas e incendios)"/>
    <m/>
    <s v="REDUCCION DEL RIESGO"/>
    <x v="12"/>
    <s v="5. Subdirección de Gestión del Riesgo"/>
    <m/>
    <m/>
    <n v="7.1428571428571397E-2"/>
    <m/>
    <m/>
    <m/>
    <s v="Subdirección de Gestión del Riesgo."/>
    <n v="4"/>
    <s v="Desarrollo de la Campaña de Prevención. "/>
    <n v="0.4"/>
    <d v="2020-08-01T00:00:00"/>
    <d v="2020-12-31T00:00:00"/>
    <n v="2.857142857142856E-2"/>
    <s v="Subdirección de Gestión del Riesgo."/>
    <m/>
    <m/>
    <m/>
    <n v="0"/>
    <n v="0"/>
  </r>
</pivotCacheRecords>
</file>

<file path=xl/pivotCache/pivotCacheRecords2.xml><?xml version="1.0" encoding="utf-8"?>
<pivotCacheRecords xmlns="http://schemas.openxmlformats.org/spreadsheetml/2006/main" xmlns:r="http://schemas.openxmlformats.org/officeDocument/2006/relationships" count="58">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
    <x v="0"/>
    <s v="5. Subdirección de Gestión del Riesgo"/>
    <n v="1"/>
    <x v="0"/>
    <n v="7.1428571428571397E-2"/>
    <n v="1"/>
    <s v="Porcentual"/>
    <s v="Elaborar un documento de solicitud ante la Dirección Nacional de Bomberos de Colombia para el reconocimiento, certificación y/o acreditación del Equipo de Investigación de Incendios de la UAECOB, donde se refiera un análisis de necesidades y el diagnóstico del estado del EII en el ámbito local y nacional."/>
    <s v="Subdireccion de gestion del Riesgo."/>
    <n v="0.25"/>
    <n v="0.5"/>
    <n v="0.9"/>
    <n v="1"/>
    <m/>
    <m/>
    <m/>
    <m/>
    <m/>
    <m/>
    <n v="0"/>
    <x v="0"/>
    <x v="0"/>
    <n v="0"/>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
    <x v="0"/>
    <s v="5. Subdirección de Gestión del Riesgo"/>
    <n v="2"/>
    <x v="1"/>
    <n v="7.1428571428571397E-2"/>
    <n v="1"/>
    <s v="Porcentual"/>
    <s v="Socializar y sensibilización a los oficiales y suboficiales de las diecisiete (17) estaciones, grupos especializados y la central de comunicaciones de la UAECOB, en los temas correspondientes a los procedimientos:_x000a_1. Determinación de Origen y causa de los incendios._x000a_2. Expedición de constancias de servicios de emergencia._x000a_"/>
    <s v="Subdireccion de gestion del Riesgo."/>
    <n v="0.18"/>
    <n v="0.44"/>
    <n v="0.7"/>
    <n v="1"/>
    <m/>
    <m/>
    <m/>
    <m/>
    <m/>
    <m/>
    <n v="0"/>
    <x v="0"/>
    <x v="0"/>
    <n v="0"/>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
    <x v="0"/>
    <s v="5. Subdirección de Gestión del Riesgo"/>
    <n v="3"/>
    <x v="2"/>
    <n v="7.1428571428571397E-2"/>
    <n v="1"/>
    <s v="Porcentual"/>
    <s v="Realizar 1 proceso de mantenimiento evolutivo del Sistema de Información Misional sub-módulo de Revisiones Técnicas y auto-revisiones."/>
    <s v="Subdireccion de gestion del Riesgo."/>
    <n v="0.25"/>
    <n v="0.5"/>
    <n v="0.75"/>
    <n v="1"/>
    <m/>
    <m/>
    <m/>
    <m/>
    <m/>
    <m/>
    <n v="0"/>
    <x v="0"/>
    <x v="0"/>
    <n v="0"/>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
    <x v="0"/>
    <s v="5. Subdirección de Gestión del Riesgo"/>
    <n v="4"/>
    <x v="3"/>
    <n v="7.1428571428571397E-2"/>
    <n v="1"/>
    <s v="Porcentual"/>
    <s v="Formulación y/o Actualización del 100% de la “Guía Técnica de Condiciones y Requisitos para Artefactos Pirotécnicos, Fuegos Artificiales, Pólvora y Globos”."/>
    <s v="Subdireccion de gestion del Riesgo."/>
    <n v="0"/>
    <n v="0.45"/>
    <n v="0.8"/>
    <n v="1"/>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Evaluación Independiente"/>
    <x v="1"/>
    <s v="2. Oficina de Control Interno"/>
    <n v="1"/>
    <x v="4"/>
    <n v="1"/>
    <n v="1"/>
    <s v="Porcentaje"/>
    <s v="Cumplir el 100% de las actividades programadas en el Plan Anual de Auditorías para la vigencia"/>
    <s v="Rubén Antonio Mora Garcés_x000a_Jefe Oficina de Control Interno"/>
    <n v="0.25"/>
    <n v="0.5"/>
    <n v="0.75"/>
    <n v="1"/>
    <m/>
    <m/>
    <m/>
    <m/>
    <m/>
    <m/>
    <n v="0"/>
    <x v="1"/>
    <x v="1"/>
    <m/>
  </r>
  <r>
    <x v="1"/>
    <s v="71. Incrementar a un 90% la sostenibilidad del SIG en el Gobierno Distrital"/>
    <s v="4. Fortalecer la capacidad de gestión y desarrollo institucional e interinstitucional, para consolidar la modernización de la UAECOB y llevarla a la excelencia"/>
    <s v="Gestión de Asuntos Jurídicos"/>
    <x v="2"/>
    <s v="4. Oficina Asesora Jurídica"/>
    <n v="1"/>
    <x v="5"/>
    <n v="0.25"/>
    <n v="1"/>
    <s v="Porcentaje"/>
    <s v="Formatos y procedimientos actualizados"/>
    <s v="Jefe Oficina Asesora Jurídica - Giohana Catarine Gonzalez Turizo"/>
    <n v="0.1"/>
    <n v="0.2"/>
    <n v="0.3"/>
    <n v="1"/>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de Asuntos Jurídicos"/>
    <x v="2"/>
    <s v="4. Oficina Asesora Jurídica"/>
    <n v="2"/>
    <x v="6"/>
    <n v="0.25"/>
    <n v="1"/>
    <s v="Porcentaje"/>
    <s v="Actas de reunión"/>
    <s v="Jefe Oficina Asesora Jurídica - Giohana Catarine Gonzalez Turizo"/>
    <n v="0.1"/>
    <n v="0.2"/>
    <n v="0.3"/>
    <n v="1"/>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de Asuntos Jurídicos"/>
    <x v="2"/>
    <s v="4. Oficina Asesora Jurídica"/>
    <n v="3"/>
    <x v="7"/>
    <n v="0.25"/>
    <n v="1"/>
    <s v="Porcentaje"/>
    <s v="Memorias jornada"/>
    <s v="Jefe Oficina Asesora Jurídica - Giohana Catarine Gonzalez Turizo"/>
    <n v="0.1"/>
    <n v="0.2"/>
    <n v="0.3"/>
    <n v="1"/>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de Asuntos Jurídicos"/>
    <x v="2"/>
    <s v="4. Oficina Asesora Jurídica"/>
    <n v="4"/>
    <x v="8"/>
    <n v="0.25"/>
    <n v="1"/>
    <s v="Porcentaje"/>
    <s v="Memorias jornada"/>
    <s v="Jefe Oficina Asesora Jurídica - Giohana Catarine Gonzalez Turizo"/>
    <n v="0.1"/>
    <n v="0.2"/>
    <n v="0.3"/>
    <n v="1"/>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1"/>
    <x v="9"/>
    <n v="6.6600000000000006E-2"/>
    <n v="1"/>
    <s v="Porcentaje"/>
    <s v="Gestionar la compra del predio donde será ubicada la escuela de formación bomberil y una estación de bomberos."/>
    <s v="Coordinador de Infraestructura _x000a_"/>
    <n v="0.25"/>
    <m/>
    <n v="0.5"/>
    <n v="1"/>
    <m/>
    <m/>
    <m/>
    <m/>
    <m/>
    <m/>
    <n v="0"/>
    <x v="1"/>
    <x v="1"/>
    <m/>
  </r>
  <r>
    <x v="1"/>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2"/>
    <x v="10"/>
    <n v="6.6600000000000006E-2"/>
    <n v="1"/>
    <s v="Porcentaje"/>
    <s v="Obtención de la Licencia de Construcción  y elaboración de estudios previos para el reforzamiento estructural y ampliación de la Estación de Bomberos de Marichuela - B10"/>
    <s v="Coordinador de Infraestructura _x000a_"/>
    <n v="0.3"/>
    <n v="0.6"/>
    <n v="0.8"/>
    <n v="1"/>
    <m/>
    <m/>
    <m/>
    <m/>
    <m/>
    <m/>
    <n v="0"/>
    <x v="1"/>
    <x v="1"/>
    <m/>
  </r>
  <r>
    <x v="1"/>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3"/>
    <x v="11"/>
    <n v="6.6600000000000006E-2"/>
    <n v="1"/>
    <s v="Porcentaje"/>
    <s v="Ejecutar el Plan de Mantenimiento de la infraestructura física de la UAECOB"/>
    <s v="Coordinador de Infraestructura _x000a_"/>
    <n v="0.2"/>
    <n v="0.5"/>
    <n v="0.8"/>
    <n v="1"/>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4"/>
    <x v="12"/>
    <n v="6.6600000000000006E-2"/>
    <n v="1"/>
    <s v="Porcentaje"/>
    <s v="Gestionar ante el DADEP la entrega de un predio para la implementación de una (1) estación de bomberos"/>
    <s v="Coordinador de Infraestructura _x000a_"/>
    <n v="0.3"/>
    <n v="0.6"/>
    <n v="0.9"/>
    <n v="1"/>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5"/>
    <x v="13"/>
    <n v="6.6600000000000006E-2"/>
    <n v="1"/>
    <s v="Porcentaje"/>
    <s v=" Construcción de la Estación de Bomberos de Bellavista - B9."/>
    <s v="Coordinador de Infraestructura _x000a_"/>
    <n v="0.4"/>
    <n v="0.6"/>
    <n v="0.8"/>
    <n v="1"/>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de Infraestructura"/>
    <x v="3"/>
    <s v="8. Subdirección de Gestión Corporativa"/>
    <n v="6"/>
    <x v="14"/>
    <n v="6.6600000000000006E-2"/>
    <n v="1"/>
    <s v="Porcentaje"/>
    <s v="Elaboración de estudios, diseños y obras  de la estación de bomberos las Ferias."/>
    <s v="Coordinador de Infraestructura _x000a_"/>
    <n v="0.4"/>
    <n v="0.6"/>
    <n v="0.8"/>
    <n v="1"/>
    <m/>
    <m/>
    <m/>
    <m/>
    <m/>
    <m/>
    <n v="0"/>
    <x v="1"/>
    <x v="1"/>
    <m/>
  </r>
  <r>
    <x v="1"/>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n v="1"/>
    <x v="15"/>
    <n v="0.2"/>
    <n v="12"/>
    <s v="PDF enviado por correo electrónico"/>
    <s v="En el año se realizarán 12 publicaciones, en las cuales se destacará la  información más importante realizada durante el mes en curso, para de esta forma mantener actualizado al personal de la UAECOB."/>
    <s v="Oficina Asesora Prensa y Comunicaciones"/>
    <n v="3"/>
    <n v="6"/>
    <n v="9"/>
    <n v="12"/>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n v="2"/>
    <x v="16"/>
    <n v="0.2"/>
    <n v="50"/>
    <s v="Noticiero en video subido a la plataforma de YouTube de la entidad"/>
    <s v="En el año se realizarán 50 publicaciones, en las cuales se destacará la información de los eventos, actividades y emergencias más relevantes desarrolladas durante la semana en curso en que se emita el noticiero"/>
    <s v="Oficina Asesora Prensa y Comunicaciones"/>
    <n v="12"/>
    <n v="25"/>
    <n v="38"/>
    <n v="50"/>
    <m/>
    <m/>
    <m/>
    <m/>
    <m/>
    <m/>
    <n v="0"/>
    <x v="1"/>
    <x v="1"/>
    <m/>
  </r>
  <r>
    <x v="1"/>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n v="3"/>
    <x v="17"/>
    <n v="0.15"/>
    <n v="50"/>
    <s v="Imagen enviada a través de correo electrónico a las cuentas de la UAECOB"/>
    <s v="En el año se realizarán 50 publicaciones, en las cuales se destacará la información de comunicación interna, para de esta forma mantener actualizado al personal de la UAECOB."/>
    <s v="Oficina Asesora Prensa y Comunicaciones"/>
    <n v="12"/>
    <n v="25"/>
    <n v="38"/>
    <n v="50"/>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n v="4"/>
    <x v="18"/>
    <n v="0.2"/>
    <n v="50"/>
    <s v="Video enviado a través de Redes Sociales y publicado en los noticieros de cada semana de la UAECOB"/>
    <s v="50 Videos enviado a través de Redes Sociales y publicado en los noticieros de cada semana de la UAECOB. De esta forma se mostrará a la comunidad la labor que realizan los Bomberos en materia de atención de incidentes"/>
    <s v="Oficina Asesora Prensa y Comunicaciones"/>
    <n v="12"/>
    <n v="25"/>
    <n v="38"/>
    <n v="50"/>
    <m/>
    <m/>
    <m/>
    <m/>
    <m/>
    <m/>
    <n v="0"/>
    <x v="1"/>
    <x v="1"/>
    <m/>
  </r>
  <r>
    <x v="1"/>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n v="5"/>
    <x v="19"/>
    <n v="0.1"/>
    <n v="50"/>
    <s v="Foto diagramada publicada en redes sociales"/>
    <s v="50 Fotos diagramada publicada en redes sociales. A través de una fotografía mostrar el incidente o hecho que haya sido relevante durante la semana y que por sí misma genere impacto visual"/>
    <s v="Oficina Asesora Prensa y Comunicaciones"/>
    <n v="12"/>
    <n v="25"/>
    <n v="38"/>
    <n v="50"/>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1. Dirección"/>
    <n v="6"/>
    <x v="20"/>
    <n v="0.15"/>
    <n v="50"/>
    <s v="Video enviado a través de Redes Sociales y publicado en los noticieros de cada semana de la UAECOB"/>
    <s v="50 Video. Contar a través de videos las historias que suceden en las estaciones o a los bomberos y que son dignas de contar"/>
    <s v="Oficina Asesora Prensa y Comunicaciones"/>
    <n v="12"/>
    <n v="25"/>
    <n v="38"/>
    <n v="50"/>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3. Oficina Asesora de Planeación"/>
    <n v="7"/>
    <x v="21"/>
    <m/>
    <n v="2"/>
    <s v="Pdf."/>
    <s v="Identificar dos necesidades de transferencia de conocimiento, con el fin de fortalecer  procedimientos actuales de la Entidad. Estas transferencias de conocimientos se podrá realizar a través de un intercambio de experiencias usando los canales de cooperación internacional y la articulación interinstitucional local"/>
    <s v="Grupo Cooperación Internacional y Alianzas Estratégicas"/>
    <n v="0"/>
    <n v="0"/>
    <n v="2"/>
    <n v="0"/>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3. Oficina Asesora de Planeación"/>
    <n v="8"/>
    <x v="22"/>
    <m/>
    <n v="2"/>
    <s v="Und"/>
    <s v="Se realizarán en el año 2 actividades de articulación con la Academia, donde se promueve la interlocución con universidades e instituciones de educación superior y técnica sobre temas de interés relacionados con las actividades bomberiles"/>
    <s v="Grupo Cooperación Internacional y Alianzas Estratégicas"/>
    <n v="0"/>
    <n v="1"/>
    <n v="1"/>
    <n v="0"/>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de las Comunicaciones"/>
    <x v="4"/>
    <s v="3. Oficina Asesora de Planeación"/>
    <n v="9"/>
    <x v="23"/>
    <m/>
    <n v="1"/>
    <s v="Pdf."/>
    <s v="Se entregará el modelo actualizado que describa los elementos fundamentales bajo los cuales se desarrolla la articulación de la UAECOB con sus aliados estratégicos"/>
    <s v="Grupo Cooperación Internacional y Alianzas Estratégicas"/>
    <n v="0"/>
    <n v="0"/>
    <n v="1"/>
    <n v="0"/>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de Servicio a la Ciudadania"/>
    <x v="5"/>
    <s v="8. Subdirección de Gestión Corporativa"/>
    <n v="1"/>
    <x v="24"/>
    <n v="6.6600000000000006E-2"/>
    <n v="4"/>
    <s v="socializaciones"/>
    <s v="En el año se realizarán 4 publicaciones trimestrales, socializacion sobre la  GUÍA DE LENGUAJE CLARO E INCLUYENTE DEL_x000a_DISTRITO CAPITAL al personal de la UAECOB."/>
    <s v="Servicio a la Ciudadanía - Cesar Augusto Zea Arévalo"/>
    <n v="1"/>
    <n v="2"/>
    <n v="3"/>
    <n v="4"/>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de Servicio a la Ciudadania"/>
    <x v="5"/>
    <s v="8. Subdirección de Gestión Corporativa"/>
    <n v="2"/>
    <x v="25"/>
    <n v="6.6600000000000006E-2"/>
    <n v="2"/>
    <s v="Capacitaciones"/>
    <s v="Fortalecimiento Del Chat Distrital de la Línea 195, teniendo en cuenta que la Entidad genera información a la ciudadanía a través de este medio"/>
    <s v="Servicio a la Ciudadanía - Cesar Augusto Zea Arévalo"/>
    <n v="0"/>
    <n v="1"/>
    <n v="0"/>
    <n v="2"/>
    <m/>
    <m/>
    <m/>
    <m/>
    <m/>
    <m/>
    <n v="0"/>
    <x v="1"/>
    <x v="1"/>
    <m/>
  </r>
  <r>
    <x v="1"/>
    <s v="71. Incrementar a un 90% la sostenibilidad del SIG en el Gobierno Distrital"/>
    <s v="4. Fortalecer la capacidad de gestión y desarrollo institucional e interinstitucional, para consolidar la modernización de la UAECOB y llevarla a la excelencia"/>
    <s v="Gestión Humana"/>
    <x v="6"/>
    <s v="9. Subdirección de Gestión Humana"/>
    <n v="1"/>
    <x v="26"/>
    <n v="0.2"/>
    <n v="1"/>
    <s v="Porcentaje"/>
    <s v="Desarrollar e implemntar un programa dfe prevención de accidentes laborales"/>
    <s v="Seguridad y Salud en el Trabajo"/>
    <n v="0.25"/>
    <n v="0.5"/>
    <n v="0.8"/>
    <n v="1"/>
    <m/>
    <m/>
    <m/>
    <m/>
    <m/>
    <m/>
    <n v="0"/>
    <x v="1"/>
    <x v="1"/>
    <m/>
  </r>
  <r>
    <x v="0"/>
    <s v="115. Crear (1) escuela de formación y capacitación de bomberos"/>
    <s v="4. Fortalecer la capacidad de gestión y desarrollo institucional e interinstitucional, para consolidar la modernización de la UAECOB y llevarla a la excelencia"/>
    <s v="Gestión Humana"/>
    <x v="6"/>
    <s v="9. Subdirección de Gestión Humana"/>
    <n v="2"/>
    <x v="27"/>
    <n v="0.5"/>
    <n v="1"/>
    <s v="Porcentaje"/>
    <s v="Desarrollar e implementar  un programa de capacitación y entrenamiento para los integrantes nuevos que ingresaron a la entidad "/>
    <s v="LIDER DE GRUPO - ACE SGH"/>
    <n v="0.25"/>
    <n v="0.5"/>
    <n v="0.7"/>
    <n v="1"/>
    <m/>
    <m/>
    <m/>
    <m/>
    <m/>
    <m/>
    <n v="0"/>
    <x v="1"/>
    <x v="1"/>
    <m/>
  </r>
  <r>
    <x v="1"/>
    <s v="71. Incrementar a un 90% la sostenibilidad del SIG en el Gobierno Distrital"/>
    <s v="4. Fortalecer la capacidad de gestión y desarrollo institucional e interinstitucional, para consolidar la modernización de la UAECOB y llevarla a la excelencia"/>
    <s v="Gestión Integrada"/>
    <x v="7"/>
    <m/>
    <n v="1"/>
    <x v="28"/>
    <n v="6.6600000000000006E-2"/>
    <n v="1"/>
    <s v="Porcentaje"/>
    <s v="Implementar el Sistema integrado de Conservación Documental"/>
    <s v="Coordinador Sistema de Gestión Documental"/>
    <m/>
    <n v="0.5"/>
    <m/>
    <n v="1"/>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Integrada"/>
    <x v="7"/>
    <m/>
    <n v="2"/>
    <x v="29"/>
    <n v="6.6600000000000006E-2"/>
    <n v="1"/>
    <s v="Porcentaje"/>
    <s v="Convalidad la TRD "/>
    <s v="Coordinador Sistema de Gestión Documental"/>
    <n v="0.25"/>
    <n v="0.5"/>
    <n v="0.75"/>
    <n v="1"/>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Integrada"/>
    <x v="7"/>
    <m/>
    <n v="3"/>
    <x v="30"/>
    <n v="6.6600000000000006E-2"/>
    <n v="1"/>
    <s v="Porcentaje"/>
    <s v="Verificar el cumplimiento de requisitos Legales (SYST, PIGA, Politica cero papel, Ley General de archivo, Resolución de seguridad de la información)"/>
    <s v="Sistema Integrado de Gestión"/>
    <n v="0"/>
    <n v="0.5"/>
    <n v="0"/>
    <n v="1"/>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Integrada"/>
    <x v="7"/>
    <m/>
    <n v="4"/>
    <x v="31"/>
    <n v="6.6600000000000006E-2"/>
    <n v="1"/>
    <s v="Porcentaje"/>
    <s v="100% de los auditores formados en la Entidad, tengan entrenamiento de mínimo cuatro (4) horas de auditorias SIG"/>
    <s v="Coordinador de Sistema Integrado de Gestión - Jenny Alexandra Peña Padilla"/>
    <n v="0.4"/>
    <n v="0.5"/>
    <n v="0.7"/>
    <n v="1"/>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Integrada"/>
    <x v="7"/>
    <m/>
    <n v="5"/>
    <x v="32"/>
    <n v="6.6600000000000006E-2"/>
    <n v="0.8"/>
    <s v="Porcentaje"/>
    <s v="Mantener la eficacia de capacitación del 80 % del personal administrativo y operativo."/>
    <s v="Sistema Integrado de Gestión"/>
    <n v="0"/>
    <n v="0.5"/>
    <n v="0"/>
    <n v="1"/>
    <m/>
    <m/>
    <m/>
    <m/>
    <m/>
    <m/>
    <n v="0"/>
    <x v="0"/>
    <x v="0"/>
    <n v="0"/>
  </r>
  <r>
    <x v="1"/>
    <s v="71. Incrementar a un 90% la sostenibilidad del SIG en el Gobierno Distrital"/>
    <s v="4. Fortalecer la capacidad de gestión y desarrollo institucional e interinstitucional, para consolidar la modernización de la UAECOB y llevarla a la excelencia"/>
    <s v="Gestión Integrada"/>
    <x v="7"/>
    <s v="8. Subdirección de Gestión Corporativa"/>
    <n v="6"/>
    <x v="33"/>
    <n v="6.6600000000000006E-2"/>
    <n v="1"/>
    <s v="Porcentaje"/>
    <s v="Ejecutar la Auditoría de Otorgamiento"/>
    <s v="Coordinador de Sistema Integrado de Gestión - Jenny Alexandra Peña Padilla"/>
    <n v="0.5"/>
    <n v="1"/>
    <n v="0"/>
    <n v="0"/>
    <m/>
    <m/>
    <m/>
    <m/>
    <m/>
    <m/>
    <n v="0"/>
    <x v="0"/>
    <x v="0"/>
    <n v="0"/>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n v="1"/>
    <x v="34"/>
    <n v="0.1"/>
    <n v="5"/>
    <s v="Unidad"/>
    <s v="Ejecutar un (1) ejercicio práctico de incendios en edificios de gran altura (IEGA) _x000a_por cada Compañía. _x000a_Con la participación mínima de cinco (5) uniformados  por cada Compañía.  _x000a_Total cinco (5) ejercicios por Subdirección."/>
    <s v="Subdirección Operativa / Comandantes_x000a_  y  Jefes de estación"/>
    <n v="0"/>
    <n v="2"/>
    <n v="2"/>
    <n v="1"/>
    <m/>
    <m/>
    <m/>
    <m/>
    <m/>
    <m/>
    <n v="0"/>
    <x v="1"/>
    <x v="1"/>
    <m/>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n v="2"/>
    <x v="35"/>
    <n v="0.1"/>
    <n v="2"/>
    <s v="Unidad"/>
    <s v="Ejecutar dos (2)  ejercicios prácticos de _x000a_Plan Específico de Respuesta (PER), así: _x000a_para Riesgo de Incendios y_x000a_para Materiales Peligrosos._x000a_Con la participación  del personal _x000a_de todas las Estaciones. _x000a_Total dos (2) ejercicios por Subdirección."/>
    <s v="Subdirección Operativa / Comandantes_x000a_y Jefes de estación"/>
    <n v="0"/>
    <n v="1"/>
    <n v="1"/>
    <n v="0"/>
    <m/>
    <m/>
    <m/>
    <m/>
    <m/>
    <m/>
    <n v="0"/>
    <x v="0"/>
    <x v="0"/>
    <n v="0"/>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n v="3"/>
    <x v="36"/>
    <n v="0.1"/>
    <n v="5"/>
    <s v="Unidad"/>
    <s v="Ejecutar un (1) ejercicio práctico de instalación de sistemas hídricos para el uso efectivo de manejo de aguas en incendios forestales por cada Compañía. _x000a_ Con la participación mínima cinco (5) uniformados por cada Compañía._x000a_Total cinco (5) ejercicios por Subdirección."/>
    <s v="Subdirección Operativa / Comandantes y _x000a_Jefes de estación"/>
    <n v="1"/>
    <n v="2"/>
    <n v="1"/>
    <n v="1"/>
    <m/>
    <m/>
    <m/>
    <m/>
    <m/>
    <m/>
    <n v="0"/>
    <x v="0"/>
    <x v="0"/>
    <n v="0"/>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n v="4"/>
    <x v="37"/>
    <n v="0.05"/>
    <n v="2"/>
    <s v="Unidad"/>
    <s v="Realizar un curso de Bomberitos semestral  &quot;Nicolas Quevedo Rizo&quot;   en 17 estaciones de la UAECOB (B1, B2,B3,B4, B5, B6,B7,B8, B9, B10, B11, B12, B13, B14, B15, B16 y B17),  en el marco de los programas de la estrategia de sensibilización y educación en Prevención de incendios y emergencias conexas -Club Bomberitos, de conformidad con el cronograma establecido por la Subdirección de Gestión del Riesgo."/>
    <s v="Subdirección Operativa / Comandantes de las _x000a_Compañías I a V y Jefes de Estación"/>
    <n v="0"/>
    <n v="1"/>
    <n v="0"/>
    <n v="1"/>
    <m/>
    <m/>
    <m/>
    <m/>
    <m/>
    <m/>
    <n v="0"/>
    <x v="0"/>
    <x v="0"/>
    <n v="0"/>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8"/>
    <s v="6. Subdirección Operativa"/>
    <n v="5"/>
    <x v="38"/>
    <n v="0.1"/>
    <n v="1"/>
    <s v="Porcentaje"/>
    <s v="Revisar el 10%  de hidrantes de Bogotá según las jurisdicciones de cada una de las 17 estaciones._x000a__x000a_(el 10% de la meta equivale al 100% de la gestión durante la vigencia)"/>
    <s v="Subdirección Operativa / Comandantes_x000a_y Jefes de estación"/>
    <n v="0.25"/>
    <n v="0.5"/>
    <n v="0.75"/>
    <n v="1"/>
    <m/>
    <m/>
    <m/>
    <m/>
    <m/>
    <m/>
    <n v="0"/>
    <x v="0"/>
    <x v="0"/>
    <n v="0"/>
  </r>
  <r>
    <x v="0"/>
    <s v="116  Renovar en un 50% la dotación de Equipos de Protección Personal del Cuerpo de Bomberos de Bogotá"/>
    <s v="4. Fortalecer la capacidad de gestión y desarrollo institucional e interinstitucional, para consolidar la modernización de la UAECOB y llevarla a la excelencia"/>
    <s v="Gestión Integral de Incendios, Gestión para la Búsqueda y Rescate, Gestión Logística de Emergencias."/>
    <x v="9"/>
    <s v="6. Subdirección Operativa"/>
    <n v="1"/>
    <x v="39"/>
    <n v="1"/>
    <n v="1"/>
    <s v="Porcentaje"/>
    <s v="Adquirir equipos, herramientas y accesorios (EHA´S) para la atención de incendios y búsqueda y rescate."/>
    <s v="Subdirección Operativa"/>
    <n v="0.25"/>
    <n v="0.5"/>
    <n v="0.75"/>
    <n v="1"/>
    <m/>
    <m/>
    <m/>
    <m/>
    <m/>
    <m/>
    <n v="0"/>
    <x v="0"/>
    <x v="0"/>
    <n v="0"/>
  </r>
  <r>
    <x v="0"/>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0"/>
    <s v="7. Subdirección Logística"/>
    <n v="1"/>
    <x v="40"/>
    <n v="0.5"/>
    <n v="1"/>
    <s v="Porcentaje"/>
    <s v="Actualizacion de los  Procedimientos del Parque Automotor"/>
    <s v="Subdireccion Logistica"/>
    <n v="0.3"/>
    <n v="0.6"/>
    <n v="0.9"/>
    <n v="1"/>
    <m/>
    <m/>
    <m/>
    <m/>
    <m/>
    <m/>
    <n v="0"/>
    <x v="0"/>
    <x v="0"/>
    <n v="0"/>
  </r>
  <r>
    <x v="0"/>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on Integral de Parque Automotor y HEAS"/>
    <x v="10"/>
    <s v="7. Subdirección Logística"/>
    <n v="2"/>
    <x v="41"/>
    <n v="0.5"/>
    <n v="1"/>
    <s v="Porcentaje"/>
    <s v="Actualización Plan de Calibración de Equipo Menor"/>
    <s v="Subdireccion Logistica"/>
    <n v="0.3"/>
    <m/>
    <n v="0.7"/>
    <n v="1"/>
    <m/>
    <m/>
    <m/>
    <m/>
    <m/>
    <m/>
    <n v="0"/>
    <x v="0"/>
    <x v="0"/>
    <n v="0"/>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n v="1"/>
    <x v="42"/>
    <n v="0.1"/>
    <n v="5"/>
    <s v="Unidad"/>
    <s v="Ejecutar un (1) ejercicio práctico de rescate por extensión y de aguas rápidas _x000a_por cada Compañía. _x000a_Con la participación mínima de cinco (5) uniformados  por cada Compañía.  _x000a_Total cinco (5) ejercicios por Subdirección."/>
    <s v="Subdirección Operativa / Comandantes_x000a_  y  Jefes de estación"/>
    <n v="0"/>
    <n v="2"/>
    <n v="2"/>
    <n v="1"/>
    <m/>
    <m/>
    <m/>
    <m/>
    <m/>
    <m/>
    <n v="0"/>
    <x v="1"/>
    <x v="1"/>
    <m/>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n v="2"/>
    <x v="43"/>
    <n v="0.1"/>
    <n v="3"/>
    <s v="Unidad"/>
    <s v="Ejecutar un (1) ejercicio práctico de entrenamiento y  reentrenamiento_x000a_ en natación básica, _x000a_al personal operativo de cada turno._x000a_Con la participación  de un (1) uniformado_x000a_por  estación  y por cada turno._x000a_Total tres (3) ejercicios por Subdirección."/>
    <s v="Subdirección Operativa / Comandantes_x000a_  y  Jefes de estación"/>
    <n v="0"/>
    <n v="2"/>
    <n v="1"/>
    <n v="0"/>
    <m/>
    <m/>
    <m/>
    <m/>
    <m/>
    <m/>
    <n v="0"/>
    <x v="0"/>
    <x v="0"/>
    <n v="0"/>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n v="3"/>
    <x v="44"/>
    <n v="0.1"/>
    <n v="1"/>
    <s v="Unidad"/>
    <s v="Estructurar un (1)  procedimiento (paso a paso)  para la atención del riesgo de TRANSPORTE AÉREO  MASIVO  DE PERSONAS (Transmicable y/o Monserrate), documentarlo,  publicarlo en la ruta de la calidad (recurso compartido de gestión documental) y socializarlo en medio virtual institucional y en las 17 estaciones."/>
    <s v="Subdirección Operativa / Comandantes_x000a_  y  Jefes de estación"/>
    <n v="0"/>
    <n v="0"/>
    <n v="1"/>
    <n v="0"/>
    <m/>
    <m/>
    <m/>
    <m/>
    <m/>
    <m/>
    <n v="0"/>
    <x v="0"/>
    <x v="0"/>
    <n v="0"/>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n v="4"/>
    <x v="45"/>
    <n v="0.1"/>
    <n v="1"/>
    <s v="Unidad"/>
    <s v="Realizar  un (1) Foro  de Rescate Vehicular para el personal operativo  de la UAECOB. Con la participación  mínima de seis (6) uniformados por cada Compañía y socializarlo en medio virtual institucional. "/>
    <s v="Subdirección Operativa / Comandantes  y _x000a_ Sgto.Carlos Alberto Ramirez Parra."/>
    <n v="0"/>
    <n v="1"/>
    <n v="0"/>
    <n v="0"/>
    <m/>
    <m/>
    <m/>
    <m/>
    <m/>
    <m/>
    <n v="0"/>
    <x v="0"/>
    <x v="0"/>
    <n v="0"/>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n v="5"/>
    <x v="46"/>
    <n v="0.1"/>
    <n v="1"/>
    <s v="Unidad"/>
    <s v="Realizar la actualización del _x000a_Manual Técnico de Rescate _x000a_publicarlo en la ruta de la calidad y socializarlo en medio virtual institucional y en las 17 estaciones."/>
    <s v="Subdirección Operativa / Comandantes  y _x000a_ Sgto.Carlos Alberto Ramirez Parra."/>
    <n v="0"/>
    <n v="0"/>
    <n v="1"/>
    <n v="0"/>
    <m/>
    <m/>
    <m/>
    <m/>
    <m/>
    <m/>
    <n v="0"/>
    <x v="1"/>
    <x v="1"/>
    <m/>
  </r>
  <r>
    <x v="0"/>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11"/>
    <s v="6. Subdirección Operativa"/>
    <n v="6"/>
    <x v="47"/>
    <n v="0.05"/>
    <n v="1"/>
    <s v="Unidad"/>
    <s v="Estructurar un (1)  procedimiento (paso a paso)  para la respuesta del Grupo SART, documentarlo, publicarlo en la ruta de la calidad (recurso compartido de gestión documental) y socializarlo en medio virtual institucional y en las 17 estaciones."/>
    <s v="Subdirección Operativa / Comandantes  y Jefes de Estación y Grupo S.A.R.T."/>
    <n v="0"/>
    <n v="0"/>
    <n v="1"/>
    <n v="0"/>
    <m/>
    <m/>
    <m/>
    <m/>
    <m/>
    <m/>
    <n v="0"/>
    <x v="0"/>
    <x v="0"/>
    <n v="0"/>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2"/>
    <s v="5. Subdirección de Gestión del Riesgo"/>
    <n v="1"/>
    <x v="48"/>
    <n v="7.1428571428571397E-2"/>
    <n v="5"/>
    <s v="Empresas capacitadas"/>
    <s v="Realizar 5 capacitaciones virtuales objeto de la resolución 256 de 2014."/>
    <s v="Subdireccion de gestion del Riesgo."/>
    <n v="0"/>
    <n v="0"/>
    <n v="1"/>
    <n v="5"/>
    <m/>
    <m/>
    <m/>
    <m/>
    <m/>
    <m/>
    <n v="0"/>
    <x v="0"/>
    <x v="0"/>
    <n v="0"/>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2"/>
    <s v="5. Subdirección de Gestión del Riesgo"/>
    <n v="2"/>
    <x v="49"/>
    <n v="7.1428571428571397E-2"/>
    <n v="3"/>
    <s v="Actas de Reunion"/>
    <s v="Se realizarán 3 mesas de trabajo con las áreas competentes para articular los requerimientos del modelo educativo establecidos en la academia. "/>
    <s v="Subdireccion de gestion del Riesgo."/>
    <n v="0"/>
    <n v="1"/>
    <n v="2"/>
    <n v="3"/>
    <m/>
    <m/>
    <m/>
    <m/>
    <m/>
    <m/>
    <n v="0"/>
    <x v="0"/>
    <x v="0"/>
    <n v="0"/>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2"/>
    <s v="5. Subdirección de Gestión del Riesgo"/>
    <n v="3"/>
    <x v="50"/>
    <n v="7.1428571428571397E-2"/>
    <n v="1"/>
    <s v="Porcentual"/>
    <s v="Elaboración del documento &quot;Reentrenamiento Virtual Brigadas Contra Incendio Clase I&quot;."/>
    <s v="Subdireccion de gestion del Riesgo."/>
    <n v="0"/>
    <n v="0.37"/>
    <n v="0.63"/>
    <n v="1"/>
    <m/>
    <m/>
    <m/>
    <m/>
    <m/>
    <m/>
    <n v="0"/>
    <x v="0"/>
    <x v="0"/>
    <n v="0"/>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2"/>
    <s v="5. Subdirección de Gestión del Riesgo"/>
    <n v="4"/>
    <x v="51"/>
    <n v="7.1428571428571397E-2"/>
    <n v="1"/>
    <s v="Porcentual"/>
    <s v="Elaboración del documento &quot;Proyecto de Virtualización de Capacitación Comunitaria&quot;."/>
    <s v="Subdireccion de gestion del Riesgo."/>
    <n v="0"/>
    <n v="0.37"/>
    <n v="0.63"/>
    <n v="1"/>
    <m/>
    <m/>
    <m/>
    <m/>
    <m/>
    <m/>
    <n v="0"/>
    <x v="0"/>
    <x v="0"/>
    <n v="0"/>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2"/>
    <s v="5. Subdirección de Gestión del Riesgo"/>
    <n v="5"/>
    <x v="52"/>
    <n v="7.1428571428571397E-2"/>
    <n v="1"/>
    <s v="Porcentual"/>
    <s v="Elaboración del documento &quot;Proyecto de Virtualización de Capacitación a Empresas de Pirotecnia”."/>
    <s v="Subdireccion de gestion del Riesgo."/>
    <n v="0"/>
    <n v="0.37"/>
    <n v="0.63"/>
    <n v="1"/>
    <m/>
    <m/>
    <m/>
    <m/>
    <m/>
    <m/>
    <n v="0"/>
    <x v="0"/>
    <x v="0"/>
    <n v="0"/>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2"/>
    <s v="5. Subdirección de Gestión del Riesgo"/>
    <n v="6"/>
    <x v="53"/>
    <n v="7.1428571428571397E-2"/>
    <n v="1"/>
    <s v="Porcentual"/>
    <s v="Diseño de una estrategia pedagógica dirigida a la población en condiciones de discapacidad para la adaptación de los contenidos de Capacitación Comunitaria."/>
    <s v="Subdireccion de gestion del Riesgo."/>
    <n v="0"/>
    <n v="0.25"/>
    <n v="0.52"/>
    <n v="1"/>
    <m/>
    <m/>
    <m/>
    <m/>
    <m/>
    <m/>
    <n v="0"/>
    <x v="0"/>
    <x v="0"/>
    <n v="0"/>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2"/>
    <s v="5. Subdirección de Gestión del Riesgo"/>
    <n v="7"/>
    <x v="54"/>
    <n v="7.1428571428571397E-2"/>
    <n v="10"/>
    <s v="Actas de Reunion"/>
    <s v="Mesas de trabajo con las áreas correspondientes."/>
    <s v="Subdireccion de gestion del Riesgo."/>
    <n v="0"/>
    <n v="3"/>
    <n v="3"/>
    <n v="4"/>
    <m/>
    <m/>
    <m/>
    <m/>
    <m/>
    <m/>
    <n v="0"/>
    <x v="0"/>
    <x v="0"/>
    <n v="0"/>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2"/>
    <s v="5. Subdirección de Gestión del Riesgo"/>
    <n v="8"/>
    <x v="55"/>
    <n v="7.1428571428571397E-2"/>
    <n v="2"/>
    <s v="Programas de la estrategia de Club"/>
    <s v="Diseño de las actividades de incorporación de la “Estrategia de Gestión de Cambio Climático”. "/>
    <s v="Subdireccion de gestion del Riesgo."/>
    <n v="0"/>
    <n v="1"/>
    <n v="0"/>
    <n v="2"/>
    <m/>
    <m/>
    <m/>
    <m/>
    <m/>
    <m/>
    <n v="0"/>
    <x v="0"/>
    <x v="0"/>
    <n v="0"/>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2"/>
    <s v="5. Subdirección de Gestión del Riesgo"/>
    <n v="9"/>
    <x v="56"/>
    <n v="7.1428571428571397E-2"/>
    <n v="1"/>
    <s v="Porcentual"/>
    <s v="Desarrollar el 100% del proyecto de prevención y autoprotección comunitaria ante incendios forestales."/>
    <s v="Subdireccion de gestion del Riesgo."/>
    <n v="0"/>
    <n v="0.34"/>
    <n v="0.55000000000000004"/>
    <n v="1"/>
    <m/>
    <m/>
    <m/>
    <m/>
    <m/>
    <m/>
    <n v="0"/>
    <x v="0"/>
    <x v="0"/>
    <n v="0"/>
  </r>
  <r>
    <x v="0"/>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12"/>
    <s v="5. Subdirección de Gestión del Riesgo"/>
    <n v="10"/>
    <x v="57"/>
    <n v="7.1428571428571397E-2"/>
    <n v="1"/>
    <s v="Porcentual"/>
    <s v="Divulgar en las 20 localidades una campaña de Gestión del Riesgo. "/>
    <s v="Subdireccion de gestion del Riesgo."/>
    <n v="0"/>
    <n v="0.35"/>
    <n v="0.7"/>
    <n v="1"/>
    <m/>
    <m/>
    <m/>
    <m/>
    <m/>
    <m/>
    <n v="0"/>
    <x v="0"/>
    <x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multipleFieldFilters="0" rowHeaderCaption="Producto">
  <location ref="F43:H101" firstHeaderRow="1" firstDataRow="1" firstDataCol="2" rowPageCount="1" colPageCount="1"/>
  <pivotFields count="28">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name=" PROCESO " axis="axisPage" compact="0" outline="0" subtotalTop="0" showAll="0" defaultSubtotal="0">
      <items count="30">
        <item m="1" x="19"/>
        <item m="1" x="22"/>
        <item m="1" x="14"/>
        <item m="1" x="13"/>
        <item m="1" x="15"/>
        <item m="1" x="18"/>
        <item m="1" x="21"/>
        <item m="1" x="29"/>
        <item m="1" x="25"/>
        <item m="1" x="16"/>
        <item x="1"/>
        <item x="7"/>
        <item m="1" x="17"/>
        <item m="1" x="20"/>
        <item x="2"/>
        <item m="1" x="26"/>
        <item x="12"/>
        <item x="8"/>
        <item m="1" x="27"/>
        <item m="1" x="24"/>
        <item m="1" x="28"/>
        <item x="3"/>
        <item m="1" x="23"/>
        <item x="0"/>
        <item x="4"/>
        <item x="5"/>
        <item x="6"/>
        <item x="9"/>
        <item x="10"/>
        <item x="11"/>
      </items>
    </pivotField>
    <pivotField compact="0" outline="0" showAll="0" defaultSubtotal="0"/>
    <pivotField compact="0" outline="0" subtotalTop="0" showAll="0" defaultSubtotal="0"/>
    <pivotField axis="axisRow" compact="0" outline="0" subtotalTop="0" showAll="0" defaultSubtotal="0">
      <items count="174">
        <item m="1" x="58"/>
        <item m="1" x="59"/>
        <item m="1" x="92"/>
        <item m="1" x="136"/>
        <item m="1" x="121"/>
        <item m="1" x="69"/>
        <item m="1" x="118"/>
        <item m="1" x="60"/>
        <item m="1" x="65"/>
        <item m="1" x="139"/>
        <item m="1" x="154"/>
        <item m="1" x="85"/>
        <item m="1" x="161"/>
        <item m="1" x="164"/>
        <item m="1" x="143"/>
        <item m="1" x="62"/>
        <item x="10"/>
        <item m="1" x="173"/>
        <item m="1" x="146"/>
        <item m="1" x="99"/>
        <item m="1" x="116"/>
        <item m="1" x="144"/>
        <item m="1" x="78"/>
        <item m="1" x="74"/>
        <item m="1" x="114"/>
        <item m="1" x="91"/>
        <item m="1" x="138"/>
        <item m="1" x="169"/>
        <item m="1" x="79"/>
        <item m="1" x="157"/>
        <item x="11"/>
        <item m="1" x="135"/>
        <item m="1" x="70"/>
        <item m="1" x="101"/>
        <item m="1" x="95"/>
        <item m="1" x="117"/>
        <item x="14"/>
        <item m="1" x="156"/>
        <item m="1" x="66"/>
        <item m="1" x="77"/>
        <item m="1" x="106"/>
        <item m="1" x="111"/>
        <item m="1" x="125"/>
        <item x="12"/>
        <item x="9"/>
        <item m="1" x="158"/>
        <item m="1" x="67"/>
        <item x="13"/>
        <item m="1" x="128"/>
        <item m="1" x="105"/>
        <item m="1" x="166"/>
        <item m="1" x="76"/>
        <item m="1" x="171"/>
        <item m="1" x="97"/>
        <item m="1" x="152"/>
        <item m="1" x="131"/>
        <item m="1" x="148"/>
        <item m="1" x="90"/>
        <item m="1" x="63"/>
        <item m="1" x="150"/>
        <item m="1" x="84"/>
        <item m="1" x="81"/>
        <item x="15"/>
        <item m="1" x="102"/>
        <item m="1" x="168"/>
        <item m="1" x="145"/>
        <item m="1" x="96"/>
        <item m="1" x="103"/>
        <item m="1" x="129"/>
        <item m="1" x="149"/>
        <item m="1" x="127"/>
        <item m="1" x="122"/>
        <item m="1" x="64"/>
        <item x="25"/>
        <item m="1" x="110"/>
        <item x="16"/>
        <item x="17"/>
        <item x="18"/>
        <item x="19"/>
        <item x="20"/>
        <item m="1" x="98"/>
        <item m="1" x="142"/>
        <item m="1" x="86"/>
        <item m="1" x="153"/>
        <item m="1" x="120"/>
        <item m="1" x="134"/>
        <item m="1" x="88"/>
        <item m="1" x="87"/>
        <item m="1" x="155"/>
        <item m="1" x="75"/>
        <item m="1" x="115"/>
        <item m="1" x="80"/>
        <item m="1" x="151"/>
        <item m="1" x="165"/>
        <item x="22"/>
        <item m="1" x="112"/>
        <item m="1" x="170"/>
        <item m="1" x="100"/>
        <item m="1" x="147"/>
        <item m="1" x="162"/>
        <item m="1" x="163"/>
        <item m="1" x="124"/>
        <item m="1" x="137"/>
        <item m="1" x="130"/>
        <item m="1" x="73"/>
        <item m="1" x="72"/>
        <item m="1" x="167"/>
        <item m="1" x="126"/>
        <item m="1" x="68"/>
        <item m="1" x="132"/>
        <item m="1" x="123"/>
        <item m="1" x="172"/>
        <item m="1" x="83"/>
        <item m="1" x="159"/>
        <item m="1" x="104"/>
        <item x="37"/>
        <item m="1" x="107"/>
        <item m="1" x="108"/>
        <item m="1" x="133"/>
        <item x="38"/>
        <item m="1" x="113"/>
        <item m="1" x="141"/>
        <item m="1" x="140"/>
        <item m="1" x="71"/>
        <item m="1" x="93"/>
        <item m="1" x="94"/>
        <item x="31"/>
        <item m="1" x="61"/>
        <item x="33"/>
        <item m="1" x="89"/>
        <item m="1" x="160"/>
        <item m="1" x="82"/>
        <item m="1" x="119"/>
        <item m="1" x="109"/>
        <item x="0"/>
        <item x="1"/>
        <item x="2"/>
        <item x="3"/>
        <item x="4"/>
        <item x="5"/>
        <item x="6"/>
        <item x="7"/>
        <item x="8"/>
        <item x="21"/>
        <item x="23"/>
        <item x="24"/>
        <item x="26"/>
        <item x="27"/>
        <item x="28"/>
        <item x="29"/>
        <item x="30"/>
        <item x="32"/>
        <item x="34"/>
        <item x="35"/>
        <item x="36"/>
        <item x="39"/>
        <item x="40"/>
        <item x="41"/>
        <item x="42"/>
        <item x="43"/>
        <item x="44"/>
        <item x="45"/>
        <item x="46"/>
        <item x="47"/>
        <item x="48"/>
        <item x="49"/>
        <item x="50"/>
        <item x="51"/>
        <item x="52"/>
        <item x="53"/>
        <item x="54"/>
        <item x="55"/>
        <item x="56"/>
        <item x="57"/>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dataField="1" compact="0" outline="0" showAll="0" defaultSubtotal="0"/>
    <pivotField axis="axisRow" compact="0" outline="0" subtotalTop="0" showAll="0" defaultSubtotal="0">
      <items count="10">
        <item m="1" x="8"/>
        <item x="0"/>
        <item m="1" x="6"/>
        <item m="1" x="3"/>
        <item m="1" x="7"/>
        <item m="1" x="2"/>
        <item m="1" x="9"/>
        <item m="1" x="4"/>
        <item m="1" x="5"/>
        <item x="1"/>
      </items>
    </pivotField>
    <pivotField compact="0" outline="0" subtotalTop="0" showAll="0" defaultSubtotal="0">
      <items count="6">
        <item m="1" x="3"/>
        <item x="1"/>
        <item m="1" x="5"/>
        <item m="1" x="4"/>
        <item x="0"/>
        <item m="1" x="2"/>
      </items>
    </pivotField>
    <pivotField compact="0" numFmtId="9" outline="0" subtotalTop="0" showAll="0" defaultSubtotal="0"/>
    <pivotField compact="0" outline="0" subtotalTop="0" dragToRow="0" dragToCol="0" dragToPage="0" showAll="0" defaultSubtotal="0"/>
  </pivotFields>
  <rowFields count="2">
    <field x="7"/>
    <field x="24"/>
  </rowFields>
  <rowItems count="58">
    <i>
      <x v="16"/>
      <x v="9"/>
    </i>
    <i>
      <x v="30"/>
      <x v="1"/>
    </i>
    <i>
      <x v="36"/>
      <x v="9"/>
    </i>
    <i>
      <x v="43"/>
      <x v="1"/>
    </i>
    <i>
      <x v="44"/>
      <x v="9"/>
    </i>
    <i>
      <x v="47"/>
      <x v="1"/>
    </i>
    <i>
      <x v="62"/>
      <x v="1"/>
    </i>
    <i>
      <x v="73"/>
      <x v="9"/>
    </i>
    <i>
      <x v="75"/>
      <x v="9"/>
    </i>
    <i>
      <x v="76"/>
      <x v="1"/>
    </i>
    <i>
      <x v="77"/>
      <x v="9"/>
    </i>
    <i>
      <x v="78"/>
      <x v="1"/>
    </i>
    <i>
      <x v="79"/>
      <x v="1"/>
    </i>
    <i>
      <x v="94"/>
      <x v="1"/>
    </i>
    <i>
      <x v="115"/>
      <x v="1"/>
    </i>
    <i>
      <x v="119"/>
      <x v="1"/>
    </i>
    <i>
      <x v="126"/>
      <x v="1"/>
    </i>
    <i>
      <x v="128"/>
      <x v="1"/>
    </i>
    <i>
      <x v="134"/>
      <x v="1"/>
    </i>
    <i>
      <x v="135"/>
      <x v="1"/>
    </i>
    <i>
      <x v="136"/>
      <x v="1"/>
    </i>
    <i>
      <x v="137"/>
      <x v="1"/>
    </i>
    <i>
      <x v="138"/>
      <x v="9"/>
    </i>
    <i>
      <x v="139"/>
      <x v="1"/>
    </i>
    <i>
      <x v="140"/>
      <x v="1"/>
    </i>
    <i>
      <x v="141"/>
      <x v="1"/>
    </i>
    <i>
      <x v="142"/>
      <x v="1"/>
    </i>
    <i>
      <x v="143"/>
      <x v="1"/>
    </i>
    <i>
      <x v="144"/>
      <x v="1"/>
    </i>
    <i>
      <x v="145"/>
      <x v="1"/>
    </i>
    <i>
      <x v="146"/>
      <x v="9"/>
    </i>
    <i>
      <x v="147"/>
      <x v="9"/>
    </i>
    <i>
      <x v="148"/>
      <x v="1"/>
    </i>
    <i>
      <x v="149"/>
      <x v="1"/>
    </i>
    <i>
      <x v="150"/>
      <x v="1"/>
    </i>
    <i>
      <x v="151"/>
      <x v="1"/>
    </i>
    <i>
      <x v="152"/>
      <x v="9"/>
    </i>
    <i>
      <x v="153"/>
      <x v="1"/>
    </i>
    <i>
      <x v="154"/>
      <x v="1"/>
    </i>
    <i>
      <x v="155"/>
      <x v="1"/>
    </i>
    <i>
      <x v="156"/>
      <x v="1"/>
    </i>
    <i>
      <x v="157"/>
      <x v="1"/>
    </i>
    <i>
      <x v="158"/>
      <x v="9"/>
    </i>
    <i>
      <x v="159"/>
      <x v="1"/>
    </i>
    <i>
      <x v="160"/>
      <x v="1"/>
    </i>
    <i>
      <x v="161"/>
      <x v="1"/>
    </i>
    <i>
      <x v="162"/>
      <x v="9"/>
    </i>
    <i>
      <x v="163"/>
      <x v="1"/>
    </i>
    <i>
      <x v="164"/>
      <x v="1"/>
    </i>
    <i>
      <x v="165"/>
      <x v="1"/>
    </i>
    <i>
      <x v="166"/>
      <x v="1"/>
    </i>
    <i>
      <x v="167"/>
      <x v="1"/>
    </i>
    <i>
      <x v="168"/>
      <x v="1"/>
    </i>
    <i>
      <x v="169"/>
      <x v="1"/>
    </i>
    <i>
      <x v="170"/>
      <x v="1"/>
    </i>
    <i>
      <x v="171"/>
      <x v="1"/>
    </i>
    <i>
      <x v="172"/>
      <x v="1"/>
    </i>
    <i>
      <x v="173"/>
      <x v="1"/>
    </i>
  </rowItems>
  <colItems count="1">
    <i/>
  </colItems>
  <pageFields count="1">
    <pageField fld="4" hier="-1"/>
  </pageFields>
  <dataFields count="1">
    <dataField name="Cumplimiento %" fld="23" baseField="23" baseItem="1" numFmtId="9"/>
  </dataFields>
  <formats count="1264">
    <format dxfId="2348">
      <pivotArea field="4" type="button" dataOnly="0" labelOnly="1" outline="0" axis="axisPage" fieldPosition="0"/>
    </format>
    <format dxfId="2347">
      <pivotArea type="all" dataOnly="0" outline="0" fieldPosition="0"/>
    </format>
    <format dxfId="2346">
      <pivotArea outline="0" collapsedLevelsAreSubtotals="1" fieldPosition="0"/>
    </format>
    <format dxfId="2345">
      <pivotArea field="4" type="button" dataOnly="0" labelOnly="1" outline="0" axis="axisPage" fieldPosition="0"/>
    </format>
    <format dxfId="2344">
      <pivotArea dataOnly="0" labelOnly="1" grandRow="1" outline="0" fieldPosition="0"/>
    </format>
    <format dxfId="2343">
      <pivotArea type="all" dataOnly="0" outline="0" fieldPosition="0"/>
    </format>
    <format dxfId="2342">
      <pivotArea outline="0" collapsedLevelsAreSubtotals="1" fieldPosition="0"/>
    </format>
    <format dxfId="2341">
      <pivotArea field="4" type="button" dataOnly="0" labelOnly="1" outline="0" axis="axisPage" fieldPosition="0"/>
    </format>
    <format dxfId="2340">
      <pivotArea type="all" dataOnly="0" outline="0" fieldPosition="0"/>
    </format>
    <format dxfId="2339">
      <pivotArea outline="0" collapsedLevelsAreSubtotals="1" fieldPosition="0"/>
    </format>
    <format dxfId="2338">
      <pivotArea field="4" type="button" dataOnly="0" labelOnly="1" outline="0" axis="axisPage" fieldPosition="0"/>
    </format>
    <format dxfId="2337">
      <pivotArea field="7" type="button" dataOnly="0" labelOnly="1" outline="0" axis="axisRow" fieldPosition="0"/>
    </format>
    <format dxfId="2336">
      <pivotArea type="all" dataOnly="0" outline="0" fieldPosition="0"/>
    </format>
    <format dxfId="2335">
      <pivotArea field="7" type="button" dataOnly="0" labelOnly="1" outline="0" axis="axisRow" fieldPosition="0"/>
    </format>
    <format dxfId="2334">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33">
      <pivotArea dataOnly="0" labelOnly="1" fieldPosition="0">
        <references count="1">
          <reference field="7" count="24">
            <x v="50"/>
            <x v="51"/>
            <x v="52"/>
            <x v="53"/>
            <x v="54"/>
            <x v="55"/>
            <x v="56"/>
            <x v="57"/>
            <x v="58"/>
            <x v="59"/>
            <x v="60"/>
            <x v="61"/>
            <x v="62"/>
            <x v="63"/>
            <x v="64"/>
            <x v="65"/>
            <x v="66"/>
            <x v="67"/>
            <x v="68"/>
            <x v="69"/>
            <x v="70"/>
            <x v="71"/>
            <x v="72"/>
            <x v="73"/>
          </reference>
        </references>
      </pivotArea>
    </format>
    <format dxfId="2332">
      <pivotArea type="all" dataOnly="0" outline="0" fieldPosition="0"/>
    </format>
    <format dxfId="2331">
      <pivotArea field="7" type="button" dataOnly="0" labelOnly="1" outline="0" axis="axisRow" fieldPosition="0"/>
    </format>
    <format dxfId="2330">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29">
      <pivotArea dataOnly="0" labelOnly="1" fieldPosition="0">
        <references count="1">
          <reference field="7" count="24">
            <x v="50"/>
            <x v="51"/>
            <x v="52"/>
            <x v="53"/>
            <x v="54"/>
            <x v="55"/>
            <x v="56"/>
            <x v="57"/>
            <x v="58"/>
            <x v="59"/>
            <x v="60"/>
            <x v="61"/>
            <x v="62"/>
            <x v="63"/>
            <x v="64"/>
            <x v="65"/>
            <x v="66"/>
            <x v="67"/>
            <x v="68"/>
            <x v="69"/>
            <x v="70"/>
            <x v="71"/>
            <x v="72"/>
            <x v="73"/>
          </reference>
        </references>
      </pivotArea>
    </format>
    <format dxfId="2328">
      <pivotArea type="all" dataOnly="0" outline="0" fieldPosition="0"/>
    </format>
    <format dxfId="2327">
      <pivotArea field="7" type="button" dataOnly="0" labelOnly="1" outline="0" axis="axisRow" fieldPosition="0"/>
    </format>
    <format dxfId="2326">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25">
      <pivotArea dataOnly="0" labelOnly="1" fieldPosition="0">
        <references count="1">
          <reference field="7" count="24">
            <x v="50"/>
            <x v="51"/>
            <x v="52"/>
            <x v="53"/>
            <x v="54"/>
            <x v="55"/>
            <x v="56"/>
            <x v="57"/>
            <x v="58"/>
            <x v="59"/>
            <x v="60"/>
            <x v="61"/>
            <x v="62"/>
            <x v="63"/>
            <x v="64"/>
            <x v="65"/>
            <x v="66"/>
            <x v="67"/>
            <x v="68"/>
            <x v="69"/>
            <x v="70"/>
            <x v="71"/>
            <x v="72"/>
            <x v="73"/>
          </reference>
        </references>
      </pivotArea>
    </format>
    <format dxfId="2324">
      <pivotArea outline="0" collapsedLevelsAreSubtotals="1" fieldPosition="0"/>
    </format>
    <format dxfId="2323">
      <pivotArea outline="0" collapsedLevelsAreSubtotals="1" fieldPosition="0"/>
    </format>
    <format dxfId="2322">
      <pivotArea field="7" type="button" dataOnly="0" labelOnly="1" outline="0" axis="axisRow" fieldPosition="0"/>
    </format>
    <format dxfId="2321">
      <pivotArea collapsedLevelsAreSubtotals="1" fieldPosition="0">
        <references count="1">
          <reference field="7" count="7">
            <x v="11"/>
            <x v="37"/>
            <x v="38"/>
            <x v="51"/>
            <x v="52"/>
            <x v="54"/>
            <x v="72"/>
          </reference>
        </references>
      </pivotArea>
    </format>
    <format dxfId="2320">
      <pivotArea collapsedLevelsAreSubtotals="1" fieldPosition="0">
        <references count="1">
          <reference field="7" count="1">
            <x v="71"/>
          </reference>
        </references>
      </pivotArea>
    </format>
    <format dxfId="2319">
      <pivotArea collapsedLevelsAreSubtotals="1" fieldPosition="0">
        <references count="1">
          <reference field="7" count="1">
            <x v="48"/>
          </reference>
        </references>
      </pivotArea>
    </format>
    <format dxfId="2318">
      <pivotArea collapsedLevelsAreSubtotals="1" fieldPosition="0">
        <references count="1">
          <reference field="7" count="1">
            <x v="26"/>
          </reference>
        </references>
      </pivotArea>
    </format>
    <format dxfId="2317">
      <pivotArea collapsedLevelsAreSubtotals="1" fieldPosition="0">
        <references count="1">
          <reference field="7" count="2">
            <x v="20"/>
            <x v="21"/>
          </reference>
        </references>
      </pivotArea>
    </format>
    <format dxfId="2316">
      <pivotArea collapsedLevelsAreSubtotals="1" fieldPosition="0">
        <references count="1">
          <reference field="7" count="1">
            <x v="73"/>
          </reference>
        </references>
      </pivotArea>
    </format>
    <format dxfId="2315">
      <pivotArea type="all" dataOnly="0" outline="0" fieldPosition="0"/>
    </format>
    <format dxfId="2314">
      <pivotArea outline="0" collapsedLevelsAreSubtotals="1" fieldPosition="0"/>
    </format>
    <format dxfId="2313">
      <pivotArea field="7" type="button" dataOnly="0" labelOnly="1" outline="0" axis="axisRow" fieldPosition="0"/>
    </format>
    <format dxfId="2312">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11">
      <pivotArea dataOnly="0" labelOnly="1" fieldPosition="0">
        <references count="1">
          <reference field="7" count="24">
            <x v="50"/>
            <x v="51"/>
            <x v="52"/>
            <x v="53"/>
            <x v="54"/>
            <x v="55"/>
            <x v="56"/>
            <x v="57"/>
            <x v="58"/>
            <x v="59"/>
            <x v="60"/>
            <x v="61"/>
            <x v="62"/>
            <x v="63"/>
            <x v="64"/>
            <x v="65"/>
            <x v="66"/>
            <x v="67"/>
            <x v="68"/>
            <x v="69"/>
            <x v="70"/>
            <x v="71"/>
            <x v="72"/>
            <x v="73"/>
          </reference>
        </references>
      </pivotArea>
    </format>
    <format dxfId="2310">
      <pivotArea field="7" type="button" dataOnly="0" labelOnly="1" outline="0" axis="axisRow" fieldPosition="0"/>
    </format>
    <format dxfId="2309">
      <pivotArea dataOnly="0" labelOnly="1" outline="0"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08">
      <pivotArea dataOnly="0" labelOnly="1" outline="0" fieldPosition="0">
        <references count="1">
          <reference field="7" count="24">
            <x v="50"/>
            <x v="51"/>
            <x v="52"/>
            <x v="53"/>
            <x v="54"/>
            <x v="55"/>
            <x v="56"/>
            <x v="57"/>
            <x v="58"/>
            <x v="59"/>
            <x v="60"/>
            <x v="61"/>
            <x v="62"/>
            <x v="63"/>
            <x v="64"/>
            <x v="65"/>
            <x v="66"/>
            <x v="67"/>
            <x v="68"/>
            <x v="69"/>
            <x v="70"/>
            <x v="71"/>
            <x v="72"/>
            <x v="73"/>
          </reference>
        </references>
      </pivotArea>
    </format>
    <format dxfId="2307">
      <pivotArea dataOnly="0" labelOnly="1" outline="0" fieldPosition="0">
        <references count="2">
          <reference field="7" count="1" selected="0">
            <x v="0"/>
          </reference>
          <reference field="24" count="1">
            <x v="4"/>
          </reference>
        </references>
      </pivotArea>
    </format>
    <format dxfId="2306">
      <pivotArea dataOnly="0" labelOnly="1" outline="0" fieldPosition="0">
        <references count="2">
          <reference field="7" count="1" selected="0">
            <x v="1"/>
          </reference>
          <reference field="24" count="1">
            <x v="4"/>
          </reference>
        </references>
      </pivotArea>
    </format>
    <format dxfId="2305">
      <pivotArea dataOnly="0" labelOnly="1" outline="0" fieldPosition="0">
        <references count="2">
          <reference field="7" count="1" selected="0">
            <x v="2"/>
          </reference>
          <reference field="24" count="1">
            <x v="4"/>
          </reference>
        </references>
      </pivotArea>
    </format>
    <format dxfId="2304">
      <pivotArea dataOnly="0" labelOnly="1" outline="0" fieldPosition="0">
        <references count="2">
          <reference field="7" count="1" selected="0">
            <x v="3"/>
          </reference>
          <reference field="24" count="1">
            <x v="4"/>
          </reference>
        </references>
      </pivotArea>
    </format>
    <format dxfId="2303">
      <pivotArea dataOnly="0" labelOnly="1" outline="0" fieldPosition="0">
        <references count="2">
          <reference field="7" count="1" selected="0">
            <x v="4"/>
          </reference>
          <reference field="24" count="1">
            <x v="0"/>
          </reference>
        </references>
      </pivotArea>
    </format>
    <format dxfId="2302">
      <pivotArea dataOnly="0" labelOnly="1" outline="0" fieldPosition="0">
        <references count="2">
          <reference field="7" count="1" selected="0">
            <x v="5"/>
          </reference>
          <reference field="24" count="1">
            <x v="4"/>
          </reference>
        </references>
      </pivotArea>
    </format>
    <format dxfId="2301">
      <pivotArea dataOnly="0" labelOnly="1" outline="0" fieldPosition="0">
        <references count="2">
          <reference field="7" count="1" selected="0">
            <x v="6"/>
          </reference>
          <reference field="24" count="1">
            <x v="4"/>
          </reference>
        </references>
      </pivotArea>
    </format>
    <format dxfId="2300">
      <pivotArea dataOnly="0" labelOnly="1" outline="0" fieldPosition="0">
        <references count="2">
          <reference field="7" count="1" selected="0">
            <x v="7"/>
          </reference>
          <reference field="24" count="1">
            <x v="4"/>
          </reference>
        </references>
      </pivotArea>
    </format>
    <format dxfId="2299">
      <pivotArea dataOnly="0" labelOnly="1" outline="0" fieldPosition="0">
        <references count="2">
          <reference field="7" count="1" selected="0">
            <x v="8"/>
          </reference>
          <reference field="24" count="1">
            <x v="2"/>
          </reference>
        </references>
      </pivotArea>
    </format>
    <format dxfId="2298">
      <pivotArea dataOnly="0" labelOnly="1" outline="0" fieldPosition="0">
        <references count="2">
          <reference field="7" count="1" selected="0">
            <x v="9"/>
          </reference>
          <reference field="24" count="1">
            <x v="1"/>
          </reference>
        </references>
      </pivotArea>
    </format>
    <format dxfId="2297">
      <pivotArea dataOnly="0" labelOnly="1" outline="0" fieldPosition="0">
        <references count="2">
          <reference field="7" count="1" selected="0">
            <x v="10"/>
          </reference>
          <reference field="24" count="1">
            <x v="4"/>
          </reference>
        </references>
      </pivotArea>
    </format>
    <format dxfId="2296">
      <pivotArea dataOnly="0" labelOnly="1" outline="0" fieldPosition="0">
        <references count="2">
          <reference field="7" count="1" selected="0">
            <x v="11"/>
          </reference>
          <reference field="24" count="1">
            <x v="1"/>
          </reference>
        </references>
      </pivotArea>
    </format>
    <format dxfId="2295">
      <pivotArea dataOnly="0" labelOnly="1" outline="0" fieldPosition="0">
        <references count="2">
          <reference field="7" count="1" selected="0">
            <x v="12"/>
          </reference>
          <reference field="24" count="1">
            <x v="4"/>
          </reference>
        </references>
      </pivotArea>
    </format>
    <format dxfId="2294">
      <pivotArea dataOnly="0" labelOnly="1" outline="0" fieldPosition="0">
        <references count="2">
          <reference field="7" count="1" selected="0">
            <x v="13"/>
          </reference>
          <reference field="24" count="1">
            <x v="4"/>
          </reference>
        </references>
      </pivotArea>
    </format>
    <format dxfId="2293">
      <pivotArea dataOnly="0" labelOnly="1" outline="0" fieldPosition="0">
        <references count="2">
          <reference field="7" count="1" selected="0">
            <x v="14"/>
          </reference>
          <reference field="24" count="1">
            <x v="1"/>
          </reference>
        </references>
      </pivotArea>
    </format>
    <format dxfId="2292">
      <pivotArea dataOnly="0" labelOnly="1" outline="0" fieldPosition="0">
        <references count="2">
          <reference field="7" count="1" selected="0">
            <x v="15"/>
          </reference>
          <reference field="24" count="1">
            <x v="1"/>
          </reference>
        </references>
      </pivotArea>
    </format>
    <format dxfId="2291">
      <pivotArea dataOnly="0" labelOnly="1" outline="0" fieldPosition="0">
        <references count="2">
          <reference field="7" count="1" selected="0">
            <x v="16"/>
          </reference>
          <reference field="24" count="1">
            <x v="1"/>
          </reference>
        </references>
      </pivotArea>
    </format>
    <format dxfId="2290">
      <pivotArea dataOnly="0" labelOnly="1" outline="0" fieldPosition="0">
        <references count="2">
          <reference field="7" count="1" selected="0">
            <x v="17"/>
          </reference>
          <reference field="24" count="1">
            <x v="2"/>
          </reference>
        </references>
      </pivotArea>
    </format>
    <format dxfId="2289">
      <pivotArea dataOnly="0" labelOnly="1" outline="0" fieldPosition="0">
        <references count="2">
          <reference field="7" count="1" selected="0">
            <x v="18"/>
          </reference>
          <reference field="24" count="1">
            <x v="4"/>
          </reference>
        </references>
      </pivotArea>
    </format>
    <format dxfId="2288">
      <pivotArea dataOnly="0" labelOnly="1" outline="0" fieldPosition="0">
        <references count="2">
          <reference field="7" count="1" selected="0">
            <x v="19"/>
          </reference>
          <reference field="24" count="1">
            <x v="4"/>
          </reference>
        </references>
      </pivotArea>
    </format>
    <format dxfId="2287">
      <pivotArea dataOnly="0" labelOnly="1" outline="0" fieldPosition="0">
        <references count="2">
          <reference field="7" count="1" selected="0">
            <x v="20"/>
          </reference>
          <reference field="24" count="1">
            <x v="4"/>
          </reference>
        </references>
      </pivotArea>
    </format>
    <format dxfId="2286">
      <pivotArea dataOnly="0" labelOnly="1" outline="0" fieldPosition="0">
        <references count="2">
          <reference field="7" count="1" selected="0">
            <x v="21"/>
          </reference>
          <reference field="24" count="1">
            <x v="1"/>
          </reference>
        </references>
      </pivotArea>
    </format>
    <format dxfId="2285">
      <pivotArea dataOnly="0" labelOnly="1" outline="0" fieldPosition="0">
        <references count="2">
          <reference field="7" count="1" selected="0">
            <x v="22"/>
          </reference>
          <reference field="24" count="1">
            <x v="2"/>
          </reference>
        </references>
      </pivotArea>
    </format>
    <format dxfId="2284">
      <pivotArea dataOnly="0" labelOnly="1" outline="0" fieldPosition="0">
        <references count="2">
          <reference field="7" count="1" selected="0">
            <x v="23"/>
          </reference>
          <reference field="24" count="1">
            <x v="1"/>
          </reference>
        </references>
      </pivotArea>
    </format>
    <format dxfId="2283">
      <pivotArea dataOnly="0" labelOnly="1" outline="0" fieldPosition="0">
        <references count="2">
          <reference field="7" count="1" selected="0">
            <x v="24"/>
          </reference>
          <reference field="24" count="1">
            <x v="1"/>
          </reference>
        </references>
      </pivotArea>
    </format>
    <format dxfId="2282">
      <pivotArea dataOnly="0" labelOnly="1" outline="0" fieldPosition="0">
        <references count="2">
          <reference field="7" count="1" selected="0">
            <x v="25"/>
          </reference>
          <reference field="24" count="1">
            <x v="4"/>
          </reference>
        </references>
      </pivotArea>
    </format>
    <format dxfId="2281">
      <pivotArea dataOnly="0" labelOnly="1" outline="0" fieldPosition="0">
        <references count="2">
          <reference field="7" count="1" selected="0">
            <x v="26"/>
          </reference>
          <reference field="24" count="1">
            <x v="1"/>
          </reference>
        </references>
      </pivotArea>
    </format>
    <format dxfId="2280">
      <pivotArea dataOnly="0" labelOnly="1" outline="0" fieldPosition="0">
        <references count="2">
          <reference field="7" count="1" selected="0">
            <x v="27"/>
          </reference>
          <reference field="24" count="1">
            <x v="4"/>
          </reference>
        </references>
      </pivotArea>
    </format>
    <format dxfId="2279">
      <pivotArea dataOnly="0" labelOnly="1" outline="0" fieldPosition="0">
        <references count="2">
          <reference field="7" count="1" selected="0">
            <x v="28"/>
          </reference>
          <reference field="24" count="1">
            <x v="1"/>
          </reference>
        </references>
      </pivotArea>
    </format>
    <format dxfId="2278">
      <pivotArea dataOnly="0" labelOnly="1" outline="0" fieldPosition="0">
        <references count="2">
          <reference field="7" count="1" selected="0">
            <x v="29"/>
          </reference>
          <reference field="24" count="1">
            <x v="4"/>
          </reference>
        </references>
      </pivotArea>
    </format>
    <format dxfId="2277">
      <pivotArea dataOnly="0" labelOnly="1" outline="0" fieldPosition="0">
        <references count="2">
          <reference field="7" count="1" selected="0">
            <x v="30"/>
          </reference>
          <reference field="24" count="1">
            <x v="4"/>
          </reference>
        </references>
      </pivotArea>
    </format>
    <format dxfId="2276">
      <pivotArea dataOnly="0" labelOnly="1" outline="0" fieldPosition="0">
        <references count="2">
          <reference field="7" count="1" selected="0">
            <x v="31"/>
          </reference>
          <reference field="24" count="1">
            <x v="4"/>
          </reference>
        </references>
      </pivotArea>
    </format>
    <format dxfId="2275">
      <pivotArea dataOnly="0" labelOnly="1" outline="0" fieldPosition="0">
        <references count="2">
          <reference field="7" count="1" selected="0">
            <x v="32"/>
          </reference>
          <reference field="24" count="1">
            <x v="4"/>
          </reference>
        </references>
      </pivotArea>
    </format>
    <format dxfId="2274">
      <pivotArea dataOnly="0" labelOnly="1" outline="0" fieldPosition="0">
        <references count="2">
          <reference field="7" count="1" selected="0">
            <x v="33"/>
          </reference>
          <reference field="24" count="1">
            <x v="4"/>
          </reference>
        </references>
      </pivotArea>
    </format>
    <format dxfId="2273">
      <pivotArea dataOnly="0" labelOnly="1" outline="0" fieldPosition="0">
        <references count="2">
          <reference field="7" count="1" selected="0">
            <x v="34"/>
          </reference>
          <reference field="24" count="1">
            <x v="4"/>
          </reference>
        </references>
      </pivotArea>
    </format>
    <format dxfId="2272">
      <pivotArea dataOnly="0" labelOnly="1" outline="0" fieldPosition="0">
        <references count="2">
          <reference field="7" count="1" selected="0">
            <x v="35"/>
          </reference>
          <reference field="24" count="1">
            <x v="4"/>
          </reference>
        </references>
      </pivotArea>
    </format>
    <format dxfId="2271">
      <pivotArea dataOnly="0" labelOnly="1" outline="0" fieldPosition="0">
        <references count="2">
          <reference field="7" count="1" selected="0">
            <x v="36"/>
          </reference>
          <reference field="24" count="1">
            <x v="1"/>
          </reference>
        </references>
      </pivotArea>
    </format>
    <format dxfId="2270">
      <pivotArea dataOnly="0" labelOnly="1" outline="0" fieldPosition="0">
        <references count="2">
          <reference field="7" count="1" selected="0">
            <x v="37"/>
          </reference>
          <reference field="24" count="1">
            <x v="1"/>
          </reference>
        </references>
      </pivotArea>
    </format>
    <format dxfId="2269">
      <pivotArea dataOnly="0" labelOnly="1" outline="0" fieldPosition="0">
        <references count="2">
          <reference field="7" count="1" selected="0">
            <x v="38"/>
          </reference>
          <reference field="24" count="1">
            <x v="4"/>
          </reference>
        </references>
      </pivotArea>
    </format>
    <format dxfId="2268">
      <pivotArea dataOnly="0" labelOnly="1" outline="0" fieldPosition="0">
        <references count="2">
          <reference field="7" count="1" selected="0">
            <x v="39"/>
          </reference>
          <reference field="24" count="1">
            <x v="1"/>
          </reference>
        </references>
      </pivotArea>
    </format>
    <format dxfId="2267">
      <pivotArea dataOnly="0" labelOnly="1" outline="0" fieldPosition="0">
        <references count="2">
          <reference field="7" count="1" selected="0">
            <x v="40"/>
          </reference>
          <reference field="24" count="1">
            <x v="4"/>
          </reference>
        </references>
      </pivotArea>
    </format>
    <format dxfId="2266">
      <pivotArea dataOnly="0" labelOnly="1" outline="0" fieldPosition="0">
        <references count="2">
          <reference field="7" count="1" selected="0">
            <x v="41"/>
          </reference>
          <reference field="24" count="1">
            <x v="4"/>
          </reference>
        </references>
      </pivotArea>
    </format>
    <format dxfId="2265">
      <pivotArea dataOnly="0" labelOnly="1" outline="0" fieldPosition="0">
        <references count="2">
          <reference field="7" count="1" selected="0">
            <x v="42"/>
          </reference>
          <reference field="24" count="1">
            <x v="4"/>
          </reference>
        </references>
      </pivotArea>
    </format>
    <format dxfId="2264">
      <pivotArea dataOnly="0" labelOnly="1" outline="0" fieldPosition="0">
        <references count="2">
          <reference field="7" count="1" selected="0">
            <x v="43"/>
          </reference>
          <reference field="24" count="1">
            <x v="4"/>
          </reference>
        </references>
      </pivotArea>
    </format>
    <format dxfId="2263">
      <pivotArea dataOnly="0" labelOnly="1" outline="0" fieldPosition="0">
        <references count="2">
          <reference field="7" count="1" selected="0">
            <x v="44"/>
          </reference>
          <reference field="24" count="1">
            <x v="4"/>
          </reference>
        </references>
      </pivotArea>
    </format>
    <format dxfId="2262">
      <pivotArea dataOnly="0" labelOnly="1" outline="0" fieldPosition="0">
        <references count="2">
          <reference field="7" count="1" selected="0">
            <x v="45"/>
          </reference>
          <reference field="24" count="1">
            <x v="4"/>
          </reference>
        </references>
      </pivotArea>
    </format>
    <format dxfId="2261">
      <pivotArea dataOnly="0" labelOnly="1" outline="0" fieldPosition="0">
        <references count="2">
          <reference field="7" count="1" selected="0">
            <x v="46"/>
          </reference>
          <reference field="24" count="1">
            <x v="4"/>
          </reference>
        </references>
      </pivotArea>
    </format>
    <format dxfId="2260">
      <pivotArea dataOnly="0" labelOnly="1" outline="0" fieldPosition="0">
        <references count="2">
          <reference field="7" count="1" selected="0">
            <x v="47"/>
          </reference>
          <reference field="24" count="1">
            <x v="4"/>
          </reference>
        </references>
      </pivotArea>
    </format>
    <format dxfId="2259">
      <pivotArea dataOnly="0" labelOnly="1" outline="0" fieldPosition="0">
        <references count="2">
          <reference field="7" count="1" selected="0">
            <x v="48"/>
          </reference>
          <reference field="24" count="1">
            <x v="1"/>
          </reference>
        </references>
      </pivotArea>
    </format>
    <format dxfId="2258">
      <pivotArea dataOnly="0" labelOnly="1" outline="0" fieldPosition="0">
        <references count="2">
          <reference field="7" count="1" selected="0">
            <x v="49"/>
          </reference>
          <reference field="24" count="1">
            <x v="4"/>
          </reference>
        </references>
      </pivotArea>
    </format>
    <format dxfId="2257">
      <pivotArea dataOnly="0" labelOnly="1" outline="0" fieldPosition="0">
        <references count="2">
          <reference field="7" count="1" selected="0">
            <x v="50"/>
          </reference>
          <reference field="24" count="1">
            <x v="4"/>
          </reference>
        </references>
      </pivotArea>
    </format>
    <format dxfId="2256">
      <pivotArea dataOnly="0" labelOnly="1" outline="0" fieldPosition="0">
        <references count="2">
          <reference field="7" count="1" selected="0">
            <x v="51"/>
          </reference>
          <reference field="24" count="1">
            <x v="4"/>
          </reference>
        </references>
      </pivotArea>
    </format>
    <format dxfId="2255">
      <pivotArea dataOnly="0" labelOnly="1" outline="0" fieldPosition="0">
        <references count="2">
          <reference field="7" count="1" selected="0">
            <x v="52"/>
          </reference>
          <reference field="24" count="1">
            <x v="1"/>
          </reference>
        </references>
      </pivotArea>
    </format>
    <format dxfId="2254">
      <pivotArea dataOnly="0" labelOnly="1" outline="0" fieldPosition="0">
        <references count="2">
          <reference field="7" count="1" selected="0">
            <x v="53"/>
          </reference>
          <reference field="24" count="1">
            <x v="4"/>
          </reference>
        </references>
      </pivotArea>
    </format>
    <format dxfId="2253">
      <pivotArea dataOnly="0" labelOnly="1" outline="0" fieldPosition="0">
        <references count="2">
          <reference field="7" count="1" selected="0">
            <x v="54"/>
          </reference>
          <reference field="24" count="1">
            <x v="1"/>
          </reference>
        </references>
      </pivotArea>
    </format>
    <format dxfId="2252">
      <pivotArea dataOnly="0" labelOnly="1" outline="0" fieldPosition="0">
        <references count="2">
          <reference field="7" count="1" selected="0">
            <x v="55"/>
          </reference>
          <reference field="24" count="1">
            <x v="4"/>
          </reference>
        </references>
      </pivotArea>
    </format>
    <format dxfId="2251">
      <pivotArea dataOnly="0" labelOnly="1" outline="0" fieldPosition="0">
        <references count="2">
          <reference field="7" count="1" selected="0">
            <x v="56"/>
          </reference>
          <reference field="24" count="1">
            <x v="4"/>
          </reference>
        </references>
      </pivotArea>
    </format>
    <format dxfId="2250">
      <pivotArea dataOnly="0" labelOnly="1" outline="0" fieldPosition="0">
        <references count="2">
          <reference field="7" count="1" selected="0">
            <x v="57"/>
          </reference>
          <reference field="24" count="1">
            <x v="1"/>
          </reference>
        </references>
      </pivotArea>
    </format>
    <format dxfId="2249">
      <pivotArea dataOnly="0" labelOnly="1" outline="0" fieldPosition="0">
        <references count="2">
          <reference field="7" count="1" selected="0">
            <x v="58"/>
          </reference>
          <reference field="24" count="1">
            <x v="4"/>
          </reference>
        </references>
      </pivotArea>
    </format>
    <format dxfId="2248">
      <pivotArea dataOnly="0" labelOnly="1" outline="0" fieldPosition="0">
        <references count="2">
          <reference field="7" count="1" selected="0">
            <x v="59"/>
          </reference>
          <reference field="24" count="1">
            <x v="4"/>
          </reference>
        </references>
      </pivotArea>
    </format>
    <format dxfId="2247">
      <pivotArea dataOnly="0" labelOnly="1" outline="0" fieldPosition="0">
        <references count="2">
          <reference field="7" count="1" selected="0">
            <x v="60"/>
          </reference>
          <reference field="24" count="1">
            <x v="4"/>
          </reference>
        </references>
      </pivotArea>
    </format>
    <format dxfId="2246">
      <pivotArea dataOnly="0" labelOnly="1" outline="0" fieldPosition="0">
        <references count="2">
          <reference field="7" count="1" selected="0">
            <x v="61"/>
          </reference>
          <reference field="24" count="1">
            <x v="4"/>
          </reference>
        </references>
      </pivotArea>
    </format>
    <format dxfId="2245">
      <pivotArea dataOnly="0" labelOnly="1" outline="0" fieldPosition="0">
        <references count="2">
          <reference field="7" count="1" selected="0">
            <x v="62"/>
          </reference>
          <reference field="24" count="1">
            <x v="4"/>
          </reference>
        </references>
      </pivotArea>
    </format>
    <format dxfId="2244">
      <pivotArea dataOnly="0" labelOnly="1" outline="0" fieldPosition="0">
        <references count="2">
          <reference field="7" count="1" selected="0">
            <x v="63"/>
          </reference>
          <reference field="24" count="1">
            <x v="4"/>
          </reference>
        </references>
      </pivotArea>
    </format>
    <format dxfId="2243">
      <pivotArea dataOnly="0" labelOnly="1" outline="0" fieldPosition="0">
        <references count="2">
          <reference field="7" count="1" selected="0">
            <x v="64"/>
          </reference>
          <reference field="24" count="1">
            <x v="4"/>
          </reference>
        </references>
      </pivotArea>
    </format>
    <format dxfId="2242">
      <pivotArea dataOnly="0" labelOnly="1" outline="0" fieldPosition="0">
        <references count="2">
          <reference field="7" count="1" selected="0">
            <x v="65"/>
          </reference>
          <reference field="24" count="1">
            <x v="1"/>
          </reference>
        </references>
      </pivotArea>
    </format>
    <format dxfId="2241">
      <pivotArea dataOnly="0" labelOnly="1" outline="0" fieldPosition="0">
        <references count="2">
          <reference field="7" count="1" selected="0">
            <x v="66"/>
          </reference>
          <reference field="24" count="1">
            <x v="4"/>
          </reference>
        </references>
      </pivotArea>
    </format>
    <format dxfId="2240">
      <pivotArea dataOnly="0" labelOnly="1" outline="0" fieldPosition="0">
        <references count="2">
          <reference field="7" count="1" selected="0">
            <x v="67"/>
          </reference>
          <reference field="24" count="1">
            <x v="1"/>
          </reference>
        </references>
      </pivotArea>
    </format>
    <format dxfId="2239">
      <pivotArea dataOnly="0" labelOnly="1" outline="0" fieldPosition="0">
        <references count="2">
          <reference field="7" count="1" selected="0">
            <x v="68"/>
          </reference>
          <reference field="24" count="1">
            <x v="1"/>
          </reference>
        </references>
      </pivotArea>
    </format>
    <format dxfId="2238">
      <pivotArea dataOnly="0" labelOnly="1" outline="0" fieldPosition="0">
        <references count="2">
          <reference field="7" count="1" selected="0">
            <x v="69"/>
          </reference>
          <reference field="24" count="1">
            <x v="4"/>
          </reference>
        </references>
      </pivotArea>
    </format>
    <format dxfId="2237">
      <pivotArea dataOnly="0" labelOnly="1" outline="0" fieldPosition="0">
        <references count="2">
          <reference field="7" count="1" selected="0">
            <x v="70"/>
          </reference>
          <reference field="24" count="1">
            <x v="4"/>
          </reference>
        </references>
      </pivotArea>
    </format>
    <format dxfId="2236">
      <pivotArea dataOnly="0" labelOnly="1" outline="0" fieldPosition="0">
        <references count="2">
          <reference field="7" count="1" selected="0">
            <x v="71"/>
          </reference>
          <reference field="24" count="1">
            <x v="1"/>
          </reference>
        </references>
      </pivotArea>
    </format>
    <format dxfId="2235">
      <pivotArea dataOnly="0" labelOnly="1" outline="0" fieldPosition="0">
        <references count="2">
          <reference field="7" count="1" selected="0">
            <x v="72"/>
          </reference>
          <reference field="24" count="1">
            <x v="1"/>
          </reference>
        </references>
      </pivotArea>
    </format>
    <format dxfId="2234">
      <pivotArea dataOnly="0" labelOnly="1" outline="0" fieldPosition="0">
        <references count="2">
          <reference field="7" count="1" selected="0">
            <x v="73"/>
          </reference>
          <reference field="24" count="1">
            <x v="1"/>
          </reference>
        </references>
      </pivotArea>
    </format>
    <format dxfId="2233">
      <pivotArea dataOnly="0" labelOnly="1" outline="0" fieldPosition="0">
        <references count="2">
          <reference field="7" count="1" selected="0">
            <x v="0"/>
          </reference>
          <reference field="24" count="1">
            <x v="4"/>
          </reference>
        </references>
      </pivotArea>
    </format>
    <format dxfId="2232">
      <pivotArea dataOnly="0" labelOnly="1" outline="0" fieldPosition="0">
        <references count="2">
          <reference field="7" count="1" selected="0">
            <x v="1"/>
          </reference>
          <reference field="24" count="1">
            <x v="4"/>
          </reference>
        </references>
      </pivotArea>
    </format>
    <format dxfId="2231">
      <pivotArea dataOnly="0" labelOnly="1" outline="0" fieldPosition="0">
        <references count="2">
          <reference field="7" count="1" selected="0">
            <x v="2"/>
          </reference>
          <reference field="24" count="1">
            <x v="4"/>
          </reference>
        </references>
      </pivotArea>
    </format>
    <format dxfId="2230">
      <pivotArea dataOnly="0" labelOnly="1" outline="0" fieldPosition="0">
        <references count="2">
          <reference field="7" count="1" selected="0">
            <x v="3"/>
          </reference>
          <reference field="24" count="1">
            <x v="4"/>
          </reference>
        </references>
      </pivotArea>
    </format>
    <format dxfId="2229">
      <pivotArea dataOnly="0" labelOnly="1" outline="0" fieldPosition="0">
        <references count="2">
          <reference field="7" count="1" selected="0">
            <x v="4"/>
          </reference>
          <reference field="24" count="1">
            <x v="0"/>
          </reference>
        </references>
      </pivotArea>
    </format>
    <format dxfId="2228">
      <pivotArea dataOnly="0" labelOnly="1" outline="0" fieldPosition="0">
        <references count="2">
          <reference field="7" count="1" selected="0">
            <x v="5"/>
          </reference>
          <reference field="24" count="1">
            <x v="4"/>
          </reference>
        </references>
      </pivotArea>
    </format>
    <format dxfId="2227">
      <pivotArea dataOnly="0" labelOnly="1" outline="0" fieldPosition="0">
        <references count="2">
          <reference field="7" count="1" selected="0">
            <x v="6"/>
          </reference>
          <reference field="24" count="1">
            <x v="4"/>
          </reference>
        </references>
      </pivotArea>
    </format>
    <format dxfId="2226">
      <pivotArea dataOnly="0" labelOnly="1" outline="0" fieldPosition="0">
        <references count="2">
          <reference field="7" count="1" selected="0">
            <x v="7"/>
          </reference>
          <reference field="24" count="1">
            <x v="4"/>
          </reference>
        </references>
      </pivotArea>
    </format>
    <format dxfId="2225">
      <pivotArea dataOnly="0" labelOnly="1" outline="0" fieldPosition="0">
        <references count="2">
          <reference field="7" count="1" selected="0">
            <x v="8"/>
          </reference>
          <reference field="24" count="1">
            <x v="2"/>
          </reference>
        </references>
      </pivotArea>
    </format>
    <format dxfId="2224">
      <pivotArea dataOnly="0" labelOnly="1" outline="0" fieldPosition="0">
        <references count="2">
          <reference field="7" count="1" selected="0">
            <x v="9"/>
          </reference>
          <reference field="24" count="1">
            <x v="1"/>
          </reference>
        </references>
      </pivotArea>
    </format>
    <format dxfId="2223">
      <pivotArea dataOnly="0" labelOnly="1" outline="0" fieldPosition="0">
        <references count="2">
          <reference field="7" count="1" selected="0">
            <x v="10"/>
          </reference>
          <reference field="24" count="1">
            <x v="4"/>
          </reference>
        </references>
      </pivotArea>
    </format>
    <format dxfId="2222">
      <pivotArea dataOnly="0" labelOnly="1" outline="0" fieldPosition="0">
        <references count="2">
          <reference field="7" count="1" selected="0">
            <x v="11"/>
          </reference>
          <reference field="24" count="1">
            <x v="3"/>
          </reference>
        </references>
      </pivotArea>
    </format>
    <format dxfId="2221">
      <pivotArea dataOnly="0" labelOnly="1" outline="0" fieldPosition="0">
        <references count="2">
          <reference field="7" count="1" selected="0">
            <x v="12"/>
          </reference>
          <reference field="24" count="1">
            <x v="4"/>
          </reference>
        </references>
      </pivotArea>
    </format>
    <format dxfId="2220">
      <pivotArea dataOnly="0" labelOnly="1" outline="0" fieldPosition="0">
        <references count="2">
          <reference field="7" count="1" selected="0">
            <x v="13"/>
          </reference>
          <reference field="24" count="1">
            <x v="4"/>
          </reference>
        </references>
      </pivotArea>
    </format>
    <format dxfId="2219">
      <pivotArea dataOnly="0" labelOnly="1" outline="0" fieldPosition="0">
        <references count="2">
          <reference field="7" count="1" selected="0">
            <x v="14"/>
          </reference>
          <reference field="24" count="1">
            <x v="3"/>
          </reference>
        </references>
      </pivotArea>
    </format>
    <format dxfId="2218">
      <pivotArea dataOnly="0" labelOnly="1" outline="0" fieldPosition="0">
        <references count="2">
          <reference field="7" count="1" selected="0">
            <x v="15"/>
          </reference>
          <reference field="24" count="1">
            <x v="3"/>
          </reference>
        </references>
      </pivotArea>
    </format>
    <format dxfId="2217">
      <pivotArea dataOnly="0" labelOnly="1" outline="0" fieldPosition="0">
        <references count="2">
          <reference field="7" count="1" selected="0">
            <x v="16"/>
          </reference>
          <reference field="24" count="1">
            <x v="1"/>
          </reference>
        </references>
      </pivotArea>
    </format>
    <format dxfId="2216">
      <pivotArea dataOnly="0" labelOnly="1" outline="0" fieldPosition="0">
        <references count="2">
          <reference field="7" count="1" selected="0">
            <x v="17"/>
          </reference>
          <reference field="24" count="1">
            <x v="2"/>
          </reference>
        </references>
      </pivotArea>
    </format>
    <format dxfId="2215">
      <pivotArea dataOnly="0" labelOnly="1" outline="0" fieldPosition="0">
        <references count="2">
          <reference field="7" count="1" selected="0">
            <x v="18"/>
          </reference>
          <reference field="24" count="1">
            <x v="4"/>
          </reference>
        </references>
      </pivotArea>
    </format>
    <format dxfId="2214">
      <pivotArea dataOnly="0" labelOnly="1" outline="0" fieldPosition="0">
        <references count="2">
          <reference field="7" count="1" selected="0">
            <x v="19"/>
          </reference>
          <reference field="24" count="1">
            <x v="4"/>
          </reference>
        </references>
      </pivotArea>
    </format>
    <format dxfId="2213">
      <pivotArea dataOnly="0" labelOnly="1" outline="0" fieldPosition="0">
        <references count="2">
          <reference field="7" count="1" selected="0">
            <x v="20"/>
          </reference>
          <reference field="24" count="1">
            <x v="4"/>
          </reference>
        </references>
      </pivotArea>
    </format>
    <format dxfId="2212">
      <pivotArea dataOnly="0" labelOnly="1" outline="0" fieldPosition="0">
        <references count="2">
          <reference field="7" count="1" selected="0">
            <x v="21"/>
          </reference>
          <reference field="24" count="1">
            <x v="3"/>
          </reference>
        </references>
      </pivotArea>
    </format>
    <format dxfId="2211">
      <pivotArea dataOnly="0" labelOnly="1" outline="0" fieldPosition="0">
        <references count="2">
          <reference field="7" count="1" selected="0">
            <x v="22"/>
          </reference>
          <reference field="24" count="1">
            <x v="2"/>
          </reference>
        </references>
      </pivotArea>
    </format>
    <format dxfId="2210">
      <pivotArea dataOnly="0" labelOnly="1" outline="0" fieldPosition="0">
        <references count="2">
          <reference field="7" count="1" selected="0">
            <x v="23"/>
          </reference>
          <reference field="24" count="1">
            <x v="1"/>
          </reference>
        </references>
      </pivotArea>
    </format>
    <format dxfId="2209">
      <pivotArea dataOnly="0" labelOnly="1" outline="0" fieldPosition="0">
        <references count="2">
          <reference field="7" count="1" selected="0">
            <x v="24"/>
          </reference>
          <reference field="24" count="1">
            <x v="1"/>
          </reference>
        </references>
      </pivotArea>
    </format>
    <format dxfId="2208">
      <pivotArea dataOnly="0" labelOnly="1" outline="0" fieldPosition="0">
        <references count="2">
          <reference field="7" count="1" selected="0">
            <x v="25"/>
          </reference>
          <reference field="24" count="1">
            <x v="4"/>
          </reference>
        </references>
      </pivotArea>
    </format>
    <format dxfId="2207">
      <pivotArea dataOnly="0" labelOnly="1" outline="0" fieldPosition="0">
        <references count="2">
          <reference field="7" count="1" selected="0">
            <x v="26"/>
          </reference>
          <reference field="24" count="1">
            <x v="3"/>
          </reference>
        </references>
      </pivotArea>
    </format>
    <format dxfId="2206">
      <pivotArea dataOnly="0" labelOnly="1" outline="0" fieldPosition="0">
        <references count="2">
          <reference field="7" count="1" selected="0">
            <x v="27"/>
          </reference>
          <reference field="24" count="1">
            <x v="4"/>
          </reference>
        </references>
      </pivotArea>
    </format>
    <format dxfId="2205">
      <pivotArea dataOnly="0" labelOnly="1" outline="0" fieldPosition="0">
        <references count="2">
          <reference field="7" count="1" selected="0">
            <x v="28"/>
          </reference>
          <reference field="24" count="1">
            <x v="1"/>
          </reference>
        </references>
      </pivotArea>
    </format>
    <format dxfId="2204">
      <pivotArea dataOnly="0" labelOnly="1" outline="0" fieldPosition="0">
        <references count="2">
          <reference field="7" count="1" selected="0">
            <x v="29"/>
          </reference>
          <reference field="24" count="1">
            <x v="4"/>
          </reference>
        </references>
      </pivotArea>
    </format>
    <format dxfId="2203">
      <pivotArea dataOnly="0" labelOnly="1" outline="0" fieldPosition="0">
        <references count="2">
          <reference field="7" count="1" selected="0">
            <x v="30"/>
          </reference>
          <reference field="24" count="1">
            <x v="4"/>
          </reference>
        </references>
      </pivotArea>
    </format>
    <format dxfId="2202">
      <pivotArea dataOnly="0" labelOnly="1" outline="0" fieldPosition="0">
        <references count="2">
          <reference field="7" count="1" selected="0">
            <x v="31"/>
          </reference>
          <reference field="24" count="1">
            <x v="4"/>
          </reference>
        </references>
      </pivotArea>
    </format>
    <format dxfId="2201">
      <pivotArea dataOnly="0" labelOnly="1" outline="0" fieldPosition="0">
        <references count="2">
          <reference field="7" count="1" selected="0">
            <x v="32"/>
          </reference>
          <reference field="24" count="1">
            <x v="4"/>
          </reference>
        </references>
      </pivotArea>
    </format>
    <format dxfId="2200">
      <pivotArea dataOnly="0" labelOnly="1" outline="0" fieldPosition="0">
        <references count="2">
          <reference field="7" count="1" selected="0">
            <x v="33"/>
          </reference>
          <reference field="24" count="1">
            <x v="4"/>
          </reference>
        </references>
      </pivotArea>
    </format>
    <format dxfId="2199">
      <pivotArea dataOnly="0" labelOnly="1" outline="0" fieldPosition="0">
        <references count="2">
          <reference field="7" count="1" selected="0">
            <x v="34"/>
          </reference>
          <reference field="24" count="1">
            <x v="4"/>
          </reference>
        </references>
      </pivotArea>
    </format>
    <format dxfId="2198">
      <pivotArea dataOnly="0" labelOnly="1" outline="0" fieldPosition="0">
        <references count="2">
          <reference field="7" count="1" selected="0">
            <x v="35"/>
          </reference>
          <reference field="24" count="1">
            <x v="4"/>
          </reference>
        </references>
      </pivotArea>
    </format>
    <format dxfId="2197">
      <pivotArea dataOnly="0" labelOnly="1" outline="0" fieldPosition="0">
        <references count="2">
          <reference field="7" count="1" selected="0">
            <x v="36"/>
          </reference>
          <reference field="24" count="1">
            <x v="1"/>
          </reference>
        </references>
      </pivotArea>
    </format>
    <format dxfId="2196">
      <pivotArea dataOnly="0" labelOnly="1" outline="0" fieldPosition="0">
        <references count="2">
          <reference field="7" count="1" selected="0">
            <x v="37"/>
          </reference>
          <reference field="24" count="1">
            <x v="1"/>
          </reference>
        </references>
      </pivotArea>
    </format>
    <format dxfId="2195">
      <pivotArea dataOnly="0" labelOnly="1" outline="0" fieldPosition="0">
        <references count="2">
          <reference field="7" count="1" selected="0">
            <x v="38"/>
          </reference>
          <reference field="24" count="1">
            <x v="4"/>
          </reference>
        </references>
      </pivotArea>
    </format>
    <format dxfId="2194">
      <pivotArea dataOnly="0" labelOnly="1" outline="0" fieldPosition="0">
        <references count="2">
          <reference field="7" count="1" selected="0">
            <x v="39"/>
          </reference>
          <reference field="24" count="1">
            <x v="3"/>
          </reference>
        </references>
      </pivotArea>
    </format>
    <format dxfId="2193">
      <pivotArea dataOnly="0" labelOnly="1" outline="0" fieldPosition="0">
        <references count="2">
          <reference field="7" count="1" selected="0">
            <x v="40"/>
          </reference>
          <reference field="24" count="1">
            <x v="4"/>
          </reference>
        </references>
      </pivotArea>
    </format>
    <format dxfId="2192">
      <pivotArea dataOnly="0" labelOnly="1" outline="0" fieldPosition="0">
        <references count="2">
          <reference field="7" count="1" selected="0">
            <x v="41"/>
          </reference>
          <reference field="24" count="1">
            <x v="4"/>
          </reference>
        </references>
      </pivotArea>
    </format>
    <format dxfId="2191">
      <pivotArea dataOnly="0" labelOnly="1" outline="0" fieldPosition="0">
        <references count="2">
          <reference field="7" count="1" selected="0">
            <x v="42"/>
          </reference>
          <reference field="24" count="1">
            <x v="4"/>
          </reference>
        </references>
      </pivotArea>
    </format>
    <format dxfId="2190">
      <pivotArea dataOnly="0" labelOnly="1" outline="0" fieldPosition="0">
        <references count="2">
          <reference field="7" count="1" selected="0">
            <x v="43"/>
          </reference>
          <reference field="24" count="1">
            <x v="4"/>
          </reference>
        </references>
      </pivotArea>
    </format>
    <format dxfId="2189">
      <pivotArea dataOnly="0" labelOnly="1" outline="0" fieldPosition="0">
        <references count="2">
          <reference field="7" count="1" selected="0">
            <x v="44"/>
          </reference>
          <reference field="24" count="1">
            <x v="4"/>
          </reference>
        </references>
      </pivotArea>
    </format>
    <format dxfId="2188">
      <pivotArea dataOnly="0" labelOnly="1" outline="0" fieldPosition="0">
        <references count="2">
          <reference field="7" count="1" selected="0">
            <x v="45"/>
          </reference>
          <reference field="24" count="1">
            <x v="4"/>
          </reference>
        </references>
      </pivotArea>
    </format>
    <format dxfId="2187">
      <pivotArea dataOnly="0" labelOnly="1" outline="0" fieldPosition="0">
        <references count="2">
          <reference field="7" count="1" selected="0">
            <x v="46"/>
          </reference>
          <reference field="24" count="1">
            <x v="4"/>
          </reference>
        </references>
      </pivotArea>
    </format>
    <format dxfId="2186">
      <pivotArea dataOnly="0" labelOnly="1" outline="0" fieldPosition="0">
        <references count="2">
          <reference field="7" count="1" selected="0">
            <x v="47"/>
          </reference>
          <reference field="24" count="1">
            <x v="4"/>
          </reference>
        </references>
      </pivotArea>
    </format>
    <format dxfId="2185">
      <pivotArea dataOnly="0" labelOnly="1" outline="0" fieldPosition="0">
        <references count="2">
          <reference field="7" count="1" selected="0">
            <x v="48"/>
          </reference>
          <reference field="24" count="1">
            <x v="1"/>
          </reference>
        </references>
      </pivotArea>
    </format>
    <format dxfId="2184">
      <pivotArea dataOnly="0" labelOnly="1" outline="0" fieldPosition="0">
        <references count="2">
          <reference field="7" count="1" selected="0">
            <x v="49"/>
          </reference>
          <reference field="24" count="1">
            <x v="4"/>
          </reference>
        </references>
      </pivotArea>
    </format>
    <format dxfId="2183">
      <pivotArea dataOnly="0" labelOnly="1" outline="0" fieldPosition="0">
        <references count="2">
          <reference field="7" count="1" selected="0">
            <x v="50"/>
          </reference>
          <reference field="24" count="1">
            <x v="4"/>
          </reference>
        </references>
      </pivotArea>
    </format>
    <format dxfId="2182">
      <pivotArea dataOnly="0" labelOnly="1" outline="0" fieldPosition="0">
        <references count="2">
          <reference field="7" count="1" selected="0">
            <x v="51"/>
          </reference>
          <reference field="24" count="1">
            <x v="4"/>
          </reference>
        </references>
      </pivotArea>
    </format>
    <format dxfId="2181">
      <pivotArea dataOnly="0" labelOnly="1" outline="0" fieldPosition="0">
        <references count="2">
          <reference field="7" count="1" selected="0">
            <x v="52"/>
          </reference>
          <reference field="24" count="1">
            <x v="3"/>
          </reference>
        </references>
      </pivotArea>
    </format>
    <format dxfId="2180">
      <pivotArea dataOnly="0" labelOnly="1" outline="0" fieldPosition="0">
        <references count="2">
          <reference field="7" count="1" selected="0">
            <x v="53"/>
          </reference>
          <reference field="24" count="1">
            <x v="4"/>
          </reference>
        </references>
      </pivotArea>
    </format>
    <format dxfId="2179">
      <pivotArea dataOnly="0" labelOnly="1" outline="0" fieldPosition="0">
        <references count="2">
          <reference field="7" count="1" selected="0">
            <x v="54"/>
          </reference>
          <reference field="24" count="1">
            <x v="3"/>
          </reference>
        </references>
      </pivotArea>
    </format>
    <format dxfId="2178">
      <pivotArea dataOnly="0" labelOnly="1" outline="0" fieldPosition="0">
        <references count="2">
          <reference field="7" count="1" selected="0">
            <x v="55"/>
          </reference>
          <reference field="24" count="1">
            <x v="4"/>
          </reference>
        </references>
      </pivotArea>
    </format>
    <format dxfId="2177">
      <pivotArea dataOnly="0" labelOnly="1" outline="0" fieldPosition="0">
        <references count="2">
          <reference field="7" count="1" selected="0">
            <x v="56"/>
          </reference>
          <reference field="24" count="1">
            <x v="4"/>
          </reference>
        </references>
      </pivotArea>
    </format>
    <format dxfId="2176">
      <pivotArea dataOnly="0" labelOnly="1" outline="0" fieldPosition="0">
        <references count="2">
          <reference field="7" count="1" selected="0">
            <x v="57"/>
          </reference>
          <reference field="24" count="1">
            <x v="1"/>
          </reference>
        </references>
      </pivotArea>
    </format>
    <format dxfId="2175">
      <pivotArea dataOnly="0" labelOnly="1" outline="0" fieldPosition="0">
        <references count="2">
          <reference field="7" count="1" selected="0">
            <x v="58"/>
          </reference>
          <reference field="24" count="1">
            <x v="4"/>
          </reference>
        </references>
      </pivotArea>
    </format>
    <format dxfId="2174">
      <pivotArea dataOnly="0" labelOnly="1" outline="0" fieldPosition="0">
        <references count="2">
          <reference field="7" count="1" selected="0">
            <x v="59"/>
          </reference>
          <reference field="24" count="1">
            <x v="4"/>
          </reference>
        </references>
      </pivotArea>
    </format>
    <format dxfId="2173">
      <pivotArea dataOnly="0" labelOnly="1" outline="0" fieldPosition="0">
        <references count="2">
          <reference field="7" count="1" selected="0">
            <x v="60"/>
          </reference>
          <reference field="24" count="1">
            <x v="4"/>
          </reference>
        </references>
      </pivotArea>
    </format>
    <format dxfId="2172">
      <pivotArea dataOnly="0" labelOnly="1" outline="0" fieldPosition="0">
        <references count="2">
          <reference field="7" count="1" selected="0">
            <x v="61"/>
          </reference>
          <reference field="24" count="1">
            <x v="4"/>
          </reference>
        </references>
      </pivotArea>
    </format>
    <format dxfId="2171">
      <pivotArea dataOnly="0" labelOnly="1" outline="0" fieldPosition="0">
        <references count="2">
          <reference field="7" count="1" selected="0">
            <x v="62"/>
          </reference>
          <reference field="24" count="1">
            <x v="4"/>
          </reference>
        </references>
      </pivotArea>
    </format>
    <format dxfId="2170">
      <pivotArea dataOnly="0" labelOnly="1" outline="0" fieldPosition="0">
        <references count="2">
          <reference field="7" count="1" selected="0">
            <x v="63"/>
          </reference>
          <reference field="24" count="1">
            <x v="4"/>
          </reference>
        </references>
      </pivotArea>
    </format>
    <format dxfId="2169">
      <pivotArea dataOnly="0" labelOnly="1" outline="0" fieldPosition="0">
        <references count="2">
          <reference field="7" count="1" selected="0">
            <x v="64"/>
          </reference>
          <reference field="24" count="1">
            <x v="4"/>
          </reference>
        </references>
      </pivotArea>
    </format>
    <format dxfId="2168">
      <pivotArea dataOnly="0" labelOnly="1" outline="0" fieldPosition="0">
        <references count="2">
          <reference field="7" count="1" selected="0">
            <x v="65"/>
          </reference>
          <reference field="24" count="1">
            <x v="1"/>
          </reference>
        </references>
      </pivotArea>
    </format>
    <format dxfId="2167">
      <pivotArea dataOnly="0" labelOnly="1" outline="0" fieldPosition="0">
        <references count="2">
          <reference field="7" count="1" selected="0">
            <x v="66"/>
          </reference>
          <reference field="24" count="1">
            <x v="4"/>
          </reference>
        </references>
      </pivotArea>
    </format>
    <format dxfId="2166">
      <pivotArea dataOnly="0" labelOnly="1" outline="0" fieldPosition="0">
        <references count="2">
          <reference field="7" count="1" selected="0">
            <x v="67"/>
          </reference>
          <reference field="24" count="1">
            <x v="1"/>
          </reference>
        </references>
      </pivotArea>
    </format>
    <format dxfId="2165">
      <pivotArea dataOnly="0" labelOnly="1" outline="0" fieldPosition="0">
        <references count="2">
          <reference field="7" count="1" selected="0">
            <x v="68"/>
          </reference>
          <reference field="24" count="1">
            <x v="4"/>
          </reference>
        </references>
      </pivotArea>
    </format>
    <format dxfId="2164">
      <pivotArea dataOnly="0" labelOnly="1" outline="0" fieldPosition="0">
        <references count="2">
          <reference field="7" count="1" selected="0">
            <x v="69"/>
          </reference>
          <reference field="24" count="1">
            <x v="4"/>
          </reference>
        </references>
      </pivotArea>
    </format>
    <format dxfId="2163">
      <pivotArea dataOnly="0" labelOnly="1" outline="0" fieldPosition="0">
        <references count="2">
          <reference field="7" count="1" selected="0">
            <x v="70"/>
          </reference>
          <reference field="24" count="1">
            <x v="4"/>
          </reference>
        </references>
      </pivotArea>
    </format>
    <format dxfId="2162">
      <pivotArea dataOnly="0" labelOnly="1" outline="0" fieldPosition="0">
        <references count="2">
          <reference field="7" count="1" selected="0">
            <x v="71"/>
          </reference>
          <reference field="24" count="1">
            <x v="1"/>
          </reference>
        </references>
      </pivotArea>
    </format>
    <format dxfId="2161">
      <pivotArea dataOnly="0" labelOnly="1" outline="0" fieldPosition="0">
        <references count="2">
          <reference field="7" count="1" selected="0">
            <x v="72"/>
          </reference>
          <reference field="24" count="1">
            <x v="3"/>
          </reference>
        </references>
      </pivotArea>
    </format>
    <format dxfId="2160">
      <pivotArea dataOnly="0" labelOnly="1" outline="0" fieldPosition="0">
        <references count="2">
          <reference field="7" count="1" selected="0">
            <x v="73"/>
          </reference>
          <reference field="24" count="1">
            <x v="3"/>
          </reference>
        </references>
      </pivotArea>
    </format>
    <format dxfId="2159">
      <pivotArea dataOnly="0" labelOnly="1" outline="0" fieldPosition="0">
        <references count="2">
          <reference field="7" count="1" selected="0">
            <x v="0"/>
          </reference>
          <reference field="24" count="1">
            <x v="4"/>
          </reference>
        </references>
      </pivotArea>
    </format>
    <format dxfId="2158">
      <pivotArea dataOnly="0" labelOnly="1" outline="0" fieldPosition="0">
        <references count="2">
          <reference field="7" count="1" selected="0">
            <x v="1"/>
          </reference>
          <reference field="24" count="1">
            <x v="4"/>
          </reference>
        </references>
      </pivotArea>
    </format>
    <format dxfId="2157">
      <pivotArea dataOnly="0" labelOnly="1" outline="0" fieldPosition="0">
        <references count="2">
          <reference field="7" count="1" selected="0">
            <x v="2"/>
          </reference>
          <reference field="24" count="1">
            <x v="4"/>
          </reference>
        </references>
      </pivotArea>
    </format>
    <format dxfId="2156">
      <pivotArea dataOnly="0" labelOnly="1" outline="0" fieldPosition="0">
        <references count="2">
          <reference field="7" count="1" selected="0">
            <x v="3"/>
          </reference>
          <reference field="24" count="1">
            <x v="4"/>
          </reference>
        </references>
      </pivotArea>
    </format>
    <format dxfId="2155">
      <pivotArea dataOnly="0" labelOnly="1" outline="0" fieldPosition="0">
        <references count="2">
          <reference field="7" count="1" selected="0">
            <x v="4"/>
          </reference>
          <reference field="24" count="1">
            <x v="0"/>
          </reference>
        </references>
      </pivotArea>
    </format>
    <format dxfId="2154">
      <pivotArea dataOnly="0" labelOnly="1" outline="0" fieldPosition="0">
        <references count="2">
          <reference field="7" count="1" selected="0">
            <x v="5"/>
          </reference>
          <reference field="24" count="1">
            <x v="4"/>
          </reference>
        </references>
      </pivotArea>
    </format>
    <format dxfId="2153">
      <pivotArea dataOnly="0" labelOnly="1" outline="0" fieldPosition="0">
        <references count="2">
          <reference field="7" count="1" selected="0">
            <x v="6"/>
          </reference>
          <reference field="24" count="1">
            <x v="4"/>
          </reference>
        </references>
      </pivotArea>
    </format>
    <format dxfId="2152">
      <pivotArea dataOnly="0" labelOnly="1" outline="0" fieldPosition="0">
        <references count="2">
          <reference field="7" count="1" selected="0">
            <x v="7"/>
          </reference>
          <reference field="24" count="1">
            <x v="4"/>
          </reference>
        </references>
      </pivotArea>
    </format>
    <format dxfId="2151">
      <pivotArea dataOnly="0" labelOnly="1" outline="0" fieldPosition="0">
        <references count="2">
          <reference field="7" count="1" selected="0">
            <x v="8"/>
          </reference>
          <reference field="24" count="1">
            <x v="2"/>
          </reference>
        </references>
      </pivotArea>
    </format>
    <format dxfId="2150">
      <pivotArea dataOnly="0" labelOnly="1" outline="0" fieldPosition="0">
        <references count="2">
          <reference field="7" count="1" selected="0">
            <x v="9"/>
          </reference>
          <reference field="24" count="1">
            <x v="1"/>
          </reference>
        </references>
      </pivotArea>
    </format>
    <format dxfId="2149">
      <pivotArea dataOnly="0" labelOnly="1" outline="0" fieldPosition="0">
        <references count="2">
          <reference field="7" count="1" selected="0">
            <x v="10"/>
          </reference>
          <reference field="24" count="1">
            <x v="4"/>
          </reference>
        </references>
      </pivotArea>
    </format>
    <format dxfId="2148">
      <pivotArea dataOnly="0" labelOnly="1" outline="0" fieldPosition="0">
        <references count="2">
          <reference field="7" count="1" selected="0">
            <x v="11"/>
          </reference>
          <reference field="24" count="1">
            <x v="3"/>
          </reference>
        </references>
      </pivotArea>
    </format>
    <format dxfId="2147">
      <pivotArea dataOnly="0" labelOnly="1" outline="0" fieldPosition="0">
        <references count="2">
          <reference field="7" count="1" selected="0">
            <x v="12"/>
          </reference>
          <reference field="24" count="1">
            <x v="4"/>
          </reference>
        </references>
      </pivotArea>
    </format>
    <format dxfId="2146">
      <pivotArea dataOnly="0" labelOnly="1" outline="0" fieldPosition="0">
        <references count="2">
          <reference field="7" count="1" selected="0">
            <x v="13"/>
          </reference>
          <reference field="24" count="1">
            <x v="4"/>
          </reference>
        </references>
      </pivotArea>
    </format>
    <format dxfId="2145">
      <pivotArea dataOnly="0" labelOnly="1" outline="0" fieldPosition="0">
        <references count="2">
          <reference field="7" count="1" selected="0">
            <x v="14"/>
          </reference>
          <reference field="24" count="1">
            <x v="3"/>
          </reference>
        </references>
      </pivotArea>
    </format>
    <format dxfId="2144">
      <pivotArea dataOnly="0" labelOnly="1" outline="0" fieldPosition="0">
        <references count="2">
          <reference field="7" count="1" selected="0">
            <x v="15"/>
          </reference>
          <reference field="24" count="1">
            <x v="3"/>
          </reference>
        </references>
      </pivotArea>
    </format>
    <format dxfId="2143">
      <pivotArea dataOnly="0" labelOnly="1" outline="0" fieldPosition="0">
        <references count="2">
          <reference field="7" count="1" selected="0">
            <x v="16"/>
          </reference>
          <reference field="24" count="1">
            <x v="1"/>
          </reference>
        </references>
      </pivotArea>
    </format>
    <format dxfId="2142">
      <pivotArea dataOnly="0" labelOnly="1" outline="0" fieldPosition="0">
        <references count="2">
          <reference field="7" count="1" selected="0">
            <x v="17"/>
          </reference>
          <reference field="24" count="1">
            <x v="2"/>
          </reference>
        </references>
      </pivotArea>
    </format>
    <format dxfId="2141">
      <pivotArea dataOnly="0" labelOnly="1" outline="0" fieldPosition="0">
        <references count="2">
          <reference field="7" count="1" selected="0">
            <x v="18"/>
          </reference>
          <reference field="24" count="1">
            <x v="4"/>
          </reference>
        </references>
      </pivotArea>
    </format>
    <format dxfId="2140">
      <pivotArea dataOnly="0" labelOnly="1" outline="0" fieldPosition="0">
        <references count="2">
          <reference field="7" count="1" selected="0">
            <x v="19"/>
          </reference>
          <reference field="24" count="1">
            <x v="4"/>
          </reference>
        </references>
      </pivotArea>
    </format>
    <format dxfId="2139">
      <pivotArea dataOnly="0" labelOnly="1" outline="0" fieldPosition="0">
        <references count="2">
          <reference field="7" count="1" selected="0">
            <x v="20"/>
          </reference>
          <reference field="24" count="1">
            <x v="4"/>
          </reference>
        </references>
      </pivotArea>
    </format>
    <format dxfId="2138">
      <pivotArea dataOnly="0" labelOnly="1" outline="0" fieldPosition="0">
        <references count="2">
          <reference field="7" count="1" selected="0">
            <x v="21"/>
          </reference>
          <reference field="24" count="1">
            <x v="3"/>
          </reference>
        </references>
      </pivotArea>
    </format>
    <format dxfId="2137">
      <pivotArea dataOnly="0" labelOnly="1" outline="0" fieldPosition="0">
        <references count="2">
          <reference field="7" count="1" selected="0">
            <x v="22"/>
          </reference>
          <reference field="24" count="1">
            <x v="2"/>
          </reference>
        </references>
      </pivotArea>
    </format>
    <format dxfId="2136">
      <pivotArea dataOnly="0" labelOnly="1" outline="0" fieldPosition="0">
        <references count="2">
          <reference field="7" count="1" selected="0">
            <x v="23"/>
          </reference>
          <reference field="24" count="1">
            <x v="1"/>
          </reference>
        </references>
      </pivotArea>
    </format>
    <format dxfId="2135">
      <pivotArea dataOnly="0" labelOnly="1" outline="0" fieldPosition="0">
        <references count="2">
          <reference field="7" count="1" selected="0">
            <x v="24"/>
          </reference>
          <reference field="24" count="1">
            <x v="1"/>
          </reference>
        </references>
      </pivotArea>
    </format>
    <format dxfId="2134">
      <pivotArea dataOnly="0" labelOnly="1" outline="0" fieldPosition="0">
        <references count="2">
          <reference field="7" count="1" selected="0">
            <x v="25"/>
          </reference>
          <reference field="24" count="1">
            <x v="4"/>
          </reference>
        </references>
      </pivotArea>
    </format>
    <format dxfId="2133">
      <pivotArea dataOnly="0" labelOnly="1" outline="0" fieldPosition="0">
        <references count="2">
          <reference field="7" count="1" selected="0">
            <x v="26"/>
          </reference>
          <reference field="24" count="1">
            <x v="3"/>
          </reference>
        </references>
      </pivotArea>
    </format>
    <format dxfId="2132">
      <pivotArea dataOnly="0" labelOnly="1" outline="0" fieldPosition="0">
        <references count="2">
          <reference field="7" count="1" selected="0">
            <x v="27"/>
          </reference>
          <reference field="24" count="1">
            <x v="4"/>
          </reference>
        </references>
      </pivotArea>
    </format>
    <format dxfId="2131">
      <pivotArea dataOnly="0" labelOnly="1" outline="0" fieldPosition="0">
        <references count="2">
          <reference field="7" count="1" selected="0">
            <x v="28"/>
          </reference>
          <reference field="24" count="1">
            <x v="1"/>
          </reference>
        </references>
      </pivotArea>
    </format>
    <format dxfId="2130">
      <pivotArea dataOnly="0" labelOnly="1" outline="0" fieldPosition="0">
        <references count="2">
          <reference field="7" count="1" selected="0">
            <x v="29"/>
          </reference>
          <reference field="24" count="1">
            <x v="4"/>
          </reference>
        </references>
      </pivotArea>
    </format>
    <format dxfId="2129">
      <pivotArea dataOnly="0" labelOnly="1" outline="0" fieldPosition="0">
        <references count="2">
          <reference field="7" count="1" selected="0">
            <x v="30"/>
          </reference>
          <reference field="24" count="1">
            <x v="4"/>
          </reference>
        </references>
      </pivotArea>
    </format>
    <format dxfId="2128">
      <pivotArea dataOnly="0" labelOnly="1" outline="0" fieldPosition="0">
        <references count="2">
          <reference field="7" count="1" selected="0">
            <x v="31"/>
          </reference>
          <reference field="24" count="1">
            <x v="4"/>
          </reference>
        </references>
      </pivotArea>
    </format>
    <format dxfId="2127">
      <pivotArea dataOnly="0" labelOnly="1" outline="0" fieldPosition="0">
        <references count="2">
          <reference field="7" count="1" selected="0">
            <x v="32"/>
          </reference>
          <reference field="24" count="1">
            <x v="4"/>
          </reference>
        </references>
      </pivotArea>
    </format>
    <format dxfId="2126">
      <pivotArea dataOnly="0" labelOnly="1" outline="0" fieldPosition="0">
        <references count="2">
          <reference field="7" count="1" selected="0">
            <x v="33"/>
          </reference>
          <reference field="24" count="1">
            <x v="4"/>
          </reference>
        </references>
      </pivotArea>
    </format>
    <format dxfId="2125">
      <pivotArea dataOnly="0" labelOnly="1" outline="0" fieldPosition="0">
        <references count="2">
          <reference field="7" count="1" selected="0">
            <x v="34"/>
          </reference>
          <reference field="24" count="1">
            <x v="4"/>
          </reference>
        </references>
      </pivotArea>
    </format>
    <format dxfId="2124">
      <pivotArea dataOnly="0" labelOnly="1" outline="0" fieldPosition="0">
        <references count="2">
          <reference field="7" count="1" selected="0">
            <x v="35"/>
          </reference>
          <reference field="24" count="1">
            <x v="4"/>
          </reference>
        </references>
      </pivotArea>
    </format>
    <format dxfId="2123">
      <pivotArea dataOnly="0" labelOnly="1" outline="0" fieldPosition="0">
        <references count="2">
          <reference field="7" count="1" selected="0">
            <x v="36"/>
          </reference>
          <reference field="24" count="1">
            <x v="1"/>
          </reference>
        </references>
      </pivotArea>
    </format>
    <format dxfId="2122">
      <pivotArea dataOnly="0" labelOnly="1" outline="0" fieldPosition="0">
        <references count="2">
          <reference field="7" count="1" selected="0">
            <x v="37"/>
          </reference>
          <reference field="24" count="1">
            <x v="1"/>
          </reference>
        </references>
      </pivotArea>
    </format>
    <format dxfId="2121">
      <pivotArea dataOnly="0" labelOnly="1" outline="0" fieldPosition="0">
        <references count="2">
          <reference field="7" count="1" selected="0">
            <x v="38"/>
          </reference>
          <reference field="24" count="1">
            <x v="4"/>
          </reference>
        </references>
      </pivotArea>
    </format>
    <format dxfId="2120">
      <pivotArea dataOnly="0" labelOnly="1" outline="0" fieldPosition="0">
        <references count="2">
          <reference field="7" count="1" selected="0">
            <x v="39"/>
          </reference>
          <reference field="24" count="1">
            <x v="3"/>
          </reference>
        </references>
      </pivotArea>
    </format>
    <format dxfId="2119">
      <pivotArea dataOnly="0" labelOnly="1" outline="0" fieldPosition="0">
        <references count="2">
          <reference field="7" count="1" selected="0">
            <x v="40"/>
          </reference>
          <reference field="24" count="1">
            <x v="4"/>
          </reference>
        </references>
      </pivotArea>
    </format>
    <format dxfId="2118">
      <pivotArea dataOnly="0" labelOnly="1" outline="0" fieldPosition="0">
        <references count="2">
          <reference field="7" count="1" selected="0">
            <x v="41"/>
          </reference>
          <reference field="24" count="1">
            <x v="4"/>
          </reference>
        </references>
      </pivotArea>
    </format>
    <format dxfId="2117">
      <pivotArea dataOnly="0" labelOnly="1" outline="0" fieldPosition="0">
        <references count="2">
          <reference field="7" count="1" selected="0">
            <x v="42"/>
          </reference>
          <reference field="24" count="1">
            <x v="4"/>
          </reference>
        </references>
      </pivotArea>
    </format>
    <format dxfId="2116">
      <pivotArea dataOnly="0" labelOnly="1" outline="0" fieldPosition="0">
        <references count="2">
          <reference field="7" count="1" selected="0">
            <x v="43"/>
          </reference>
          <reference field="24" count="1">
            <x v="4"/>
          </reference>
        </references>
      </pivotArea>
    </format>
    <format dxfId="2115">
      <pivotArea dataOnly="0" labelOnly="1" outline="0" fieldPosition="0">
        <references count="2">
          <reference field="7" count="1" selected="0">
            <x v="44"/>
          </reference>
          <reference field="24" count="1">
            <x v="4"/>
          </reference>
        </references>
      </pivotArea>
    </format>
    <format dxfId="2114">
      <pivotArea dataOnly="0" labelOnly="1" outline="0" fieldPosition="0">
        <references count="2">
          <reference field="7" count="1" selected="0">
            <x v="45"/>
          </reference>
          <reference field="24" count="1">
            <x v="4"/>
          </reference>
        </references>
      </pivotArea>
    </format>
    <format dxfId="2113">
      <pivotArea dataOnly="0" labelOnly="1" outline="0" fieldPosition="0">
        <references count="2">
          <reference field="7" count="1" selected="0">
            <x v="46"/>
          </reference>
          <reference field="24" count="1">
            <x v="4"/>
          </reference>
        </references>
      </pivotArea>
    </format>
    <format dxfId="2112">
      <pivotArea dataOnly="0" labelOnly="1" outline="0" fieldPosition="0">
        <references count="2">
          <reference field="7" count="1" selected="0">
            <x v="47"/>
          </reference>
          <reference field="24" count="1">
            <x v="4"/>
          </reference>
        </references>
      </pivotArea>
    </format>
    <format dxfId="2111">
      <pivotArea dataOnly="0" labelOnly="1" outline="0" fieldPosition="0">
        <references count="2">
          <reference field="7" count="1" selected="0">
            <x v="48"/>
          </reference>
          <reference field="24" count="1">
            <x v="1"/>
          </reference>
        </references>
      </pivotArea>
    </format>
    <format dxfId="2110">
      <pivotArea dataOnly="0" labelOnly="1" outline="0" fieldPosition="0">
        <references count="2">
          <reference field="7" count="1" selected="0">
            <x v="49"/>
          </reference>
          <reference field="24" count="1">
            <x v="4"/>
          </reference>
        </references>
      </pivotArea>
    </format>
    <format dxfId="2109">
      <pivotArea dataOnly="0" labelOnly="1" outline="0" fieldPosition="0">
        <references count="2">
          <reference field="7" count="1" selected="0">
            <x v="50"/>
          </reference>
          <reference field="24" count="1">
            <x v="4"/>
          </reference>
        </references>
      </pivotArea>
    </format>
    <format dxfId="2108">
      <pivotArea dataOnly="0" labelOnly="1" outline="0" fieldPosition="0">
        <references count="2">
          <reference field="7" count="1" selected="0">
            <x v="51"/>
          </reference>
          <reference field="24" count="1">
            <x v="4"/>
          </reference>
        </references>
      </pivotArea>
    </format>
    <format dxfId="2107">
      <pivotArea dataOnly="0" labelOnly="1" outline="0" fieldPosition="0">
        <references count="2">
          <reference field="7" count="1" selected="0">
            <x v="52"/>
          </reference>
          <reference field="24" count="1">
            <x v="3"/>
          </reference>
        </references>
      </pivotArea>
    </format>
    <format dxfId="2106">
      <pivotArea dataOnly="0" labelOnly="1" outline="0" fieldPosition="0">
        <references count="2">
          <reference field="7" count="1" selected="0">
            <x v="53"/>
          </reference>
          <reference field="24" count="1">
            <x v="4"/>
          </reference>
        </references>
      </pivotArea>
    </format>
    <format dxfId="2105">
      <pivotArea dataOnly="0" labelOnly="1" outline="0" fieldPosition="0">
        <references count="2">
          <reference field="7" count="1" selected="0">
            <x v="54"/>
          </reference>
          <reference field="24" count="1">
            <x v="3"/>
          </reference>
        </references>
      </pivotArea>
    </format>
    <format dxfId="2104">
      <pivotArea dataOnly="0" labelOnly="1" outline="0" fieldPosition="0">
        <references count="2">
          <reference field="7" count="1" selected="0">
            <x v="55"/>
          </reference>
          <reference field="24" count="1">
            <x v="4"/>
          </reference>
        </references>
      </pivotArea>
    </format>
    <format dxfId="2103">
      <pivotArea dataOnly="0" labelOnly="1" outline="0" fieldPosition="0">
        <references count="2">
          <reference field="7" count="1" selected="0">
            <x v="56"/>
          </reference>
          <reference field="24" count="1">
            <x v="4"/>
          </reference>
        </references>
      </pivotArea>
    </format>
    <format dxfId="2102">
      <pivotArea dataOnly="0" labelOnly="1" outline="0" fieldPosition="0">
        <references count="2">
          <reference field="7" count="1" selected="0">
            <x v="57"/>
          </reference>
          <reference field="24" count="1">
            <x v="1"/>
          </reference>
        </references>
      </pivotArea>
    </format>
    <format dxfId="2101">
      <pivotArea dataOnly="0" labelOnly="1" outline="0" fieldPosition="0">
        <references count="2">
          <reference field="7" count="1" selected="0">
            <x v="58"/>
          </reference>
          <reference field="24" count="1">
            <x v="4"/>
          </reference>
        </references>
      </pivotArea>
    </format>
    <format dxfId="2100">
      <pivotArea dataOnly="0" labelOnly="1" outline="0" fieldPosition="0">
        <references count="2">
          <reference field="7" count="1" selected="0">
            <x v="59"/>
          </reference>
          <reference field="24" count="1">
            <x v="4"/>
          </reference>
        </references>
      </pivotArea>
    </format>
    <format dxfId="2099">
      <pivotArea dataOnly="0" labelOnly="1" outline="0" fieldPosition="0">
        <references count="2">
          <reference field="7" count="1" selected="0">
            <x v="60"/>
          </reference>
          <reference field="24" count="1">
            <x v="4"/>
          </reference>
        </references>
      </pivotArea>
    </format>
    <format dxfId="2098">
      <pivotArea dataOnly="0" labelOnly="1" outline="0" fieldPosition="0">
        <references count="2">
          <reference field="7" count="1" selected="0">
            <x v="61"/>
          </reference>
          <reference field="24" count="1">
            <x v="4"/>
          </reference>
        </references>
      </pivotArea>
    </format>
    <format dxfId="2097">
      <pivotArea dataOnly="0" labelOnly="1" outline="0" fieldPosition="0">
        <references count="2">
          <reference field="7" count="1" selected="0">
            <x v="62"/>
          </reference>
          <reference field="24" count="1">
            <x v="4"/>
          </reference>
        </references>
      </pivotArea>
    </format>
    <format dxfId="2096">
      <pivotArea dataOnly="0" labelOnly="1" outline="0" fieldPosition="0">
        <references count="2">
          <reference field="7" count="1" selected="0">
            <x v="63"/>
          </reference>
          <reference field="24" count="1">
            <x v="4"/>
          </reference>
        </references>
      </pivotArea>
    </format>
    <format dxfId="2095">
      <pivotArea dataOnly="0" labelOnly="1" outline="0" fieldPosition="0">
        <references count="2">
          <reference field="7" count="1" selected="0">
            <x v="64"/>
          </reference>
          <reference field="24" count="1">
            <x v="4"/>
          </reference>
        </references>
      </pivotArea>
    </format>
    <format dxfId="2094">
      <pivotArea dataOnly="0" labelOnly="1" outline="0" fieldPosition="0">
        <references count="2">
          <reference field="7" count="1" selected="0">
            <x v="65"/>
          </reference>
          <reference field="24" count="1">
            <x v="1"/>
          </reference>
        </references>
      </pivotArea>
    </format>
    <format dxfId="2093">
      <pivotArea dataOnly="0" labelOnly="1" outline="0" fieldPosition="0">
        <references count="2">
          <reference field="7" count="1" selected="0">
            <x v="66"/>
          </reference>
          <reference field="24" count="1">
            <x v="4"/>
          </reference>
        </references>
      </pivotArea>
    </format>
    <format dxfId="2092">
      <pivotArea dataOnly="0" labelOnly="1" outline="0" fieldPosition="0">
        <references count="2">
          <reference field="7" count="1" selected="0">
            <x v="67"/>
          </reference>
          <reference field="24" count="1">
            <x v="1"/>
          </reference>
        </references>
      </pivotArea>
    </format>
    <format dxfId="2091">
      <pivotArea dataOnly="0" labelOnly="1" outline="0" fieldPosition="0">
        <references count="2">
          <reference field="7" count="1" selected="0">
            <x v="68"/>
          </reference>
          <reference field="24" count="1">
            <x v="4"/>
          </reference>
        </references>
      </pivotArea>
    </format>
    <format dxfId="2090">
      <pivotArea dataOnly="0" labelOnly="1" outline="0" fieldPosition="0">
        <references count="2">
          <reference field="7" count="1" selected="0">
            <x v="69"/>
          </reference>
          <reference field="24" count="1">
            <x v="4"/>
          </reference>
        </references>
      </pivotArea>
    </format>
    <format dxfId="2089">
      <pivotArea dataOnly="0" labelOnly="1" outline="0" fieldPosition="0">
        <references count="2">
          <reference field="7" count="1" selected="0">
            <x v="70"/>
          </reference>
          <reference field="24" count="1">
            <x v="4"/>
          </reference>
        </references>
      </pivotArea>
    </format>
    <format dxfId="2088">
      <pivotArea dataOnly="0" labelOnly="1" outline="0" fieldPosition="0">
        <references count="2">
          <reference field="7" count="1" selected="0">
            <x v="71"/>
          </reference>
          <reference field="24" count="1">
            <x v="1"/>
          </reference>
        </references>
      </pivotArea>
    </format>
    <format dxfId="2087">
      <pivotArea dataOnly="0" labelOnly="1" outline="0" fieldPosition="0">
        <references count="2">
          <reference field="7" count="1" selected="0">
            <x v="72"/>
          </reference>
          <reference field="24" count="1">
            <x v="3"/>
          </reference>
        </references>
      </pivotArea>
    </format>
    <format dxfId="2086">
      <pivotArea dataOnly="0" labelOnly="1" outline="0" fieldPosition="0">
        <references count="2">
          <reference field="7" count="1" selected="0">
            <x v="73"/>
          </reference>
          <reference field="24" count="1">
            <x v="3"/>
          </reference>
        </references>
      </pivotArea>
    </format>
    <format dxfId="2085">
      <pivotArea field="24" type="button" dataOnly="0" labelOnly="1" outline="0" axis="axisRow" fieldPosition="1"/>
    </format>
    <format dxfId="2084">
      <pivotArea field="7" type="button" dataOnly="0" labelOnly="1" outline="0" axis="axisRow" fieldPosition="0"/>
    </format>
    <format dxfId="2083">
      <pivotArea field="24" type="button" dataOnly="0" labelOnly="1" outline="0" axis="axisRow" fieldPosition="1"/>
    </format>
    <format dxfId="2082">
      <pivotArea dataOnly="0" labelOnly="1" outline="0" fieldPosition="0">
        <references count="1">
          <reference field="7" count="14">
            <x v="0"/>
            <x v="12"/>
            <x v="13"/>
            <x v="39"/>
            <x v="45"/>
            <x v="46"/>
            <x v="49"/>
            <x v="58"/>
            <x v="60"/>
            <x v="61"/>
            <x v="63"/>
            <x v="68"/>
            <x v="69"/>
            <x v="70"/>
          </reference>
        </references>
      </pivotArea>
    </format>
    <format dxfId="2081">
      <pivotArea dataOnly="0" labelOnly="1" outline="0" fieldPosition="0">
        <references count="1">
          <reference field="7" count="14">
            <x v="0"/>
            <x v="12"/>
            <x v="13"/>
            <x v="39"/>
            <x v="45"/>
            <x v="46"/>
            <x v="49"/>
            <x v="58"/>
            <x v="60"/>
            <x v="61"/>
            <x v="63"/>
            <x v="68"/>
            <x v="69"/>
            <x v="70"/>
          </reference>
        </references>
      </pivotArea>
    </format>
    <format dxfId="2080">
      <pivotArea dataOnly="0" labelOnly="1" outline="0" fieldPosition="0">
        <references count="1">
          <reference field="7" count="1">
            <x v="70"/>
          </reference>
        </references>
      </pivotArea>
    </format>
    <format dxfId="2079">
      <pivotArea dataOnly="0" labelOnly="1" outline="0" fieldPosition="0">
        <references count="1">
          <reference field="7" count="1">
            <x v="70"/>
          </reference>
        </references>
      </pivotArea>
    </format>
    <format dxfId="2078">
      <pivotArea dataOnly="0" labelOnly="1" outline="0" fieldPosition="0">
        <references count="2">
          <reference field="7" count="1" selected="0">
            <x v="0"/>
          </reference>
          <reference field="24" count="1">
            <x v="4"/>
          </reference>
        </references>
      </pivotArea>
    </format>
    <format dxfId="2077">
      <pivotArea dataOnly="0" labelOnly="1" outline="0" fieldPosition="0">
        <references count="2">
          <reference field="7" count="1" selected="0">
            <x v="1"/>
          </reference>
          <reference field="24" count="1">
            <x v="4"/>
          </reference>
        </references>
      </pivotArea>
    </format>
    <format dxfId="2076">
      <pivotArea dataOnly="0" labelOnly="1" outline="0" fieldPosition="0">
        <references count="2">
          <reference field="7" count="1" selected="0">
            <x v="2"/>
          </reference>
          <reference field="24" count="1">
            <x v="4"/>
          </reference>
        </references>
      </pivotArea>
    </format>
    <format dxfId="2075">
      <pivotArea dataOnly="0" labelOnly="1" outline="0" fieldPosition="0">
        <references count="2">
          <reference field="7" count="1" selected="0">
            <x v="3"/>
          </reference>
          <reference field="24" count="1">
            <x v="0"/>
          </reference>
        </references>
      </pivotArea>
    </format>
    <format dxfId="2074">
      <pivotArea dataOnly="0" labelOnly="1" outline="0" fieldPosition="0">
        <references count="2">
          <reference field="7" count="1" selected="0">
            <x v="4"/>
          </reference>
          <reference field="24" count="1">
            <x v="1"/>
          </reference>
        </references>
      </pivotArea>
    </format>
    <format dxfId="2073">
      <pivotArea dataOnly="0" labelOnly="1" outline="0" fieldPosition="0">
        <references count="2">
          <reference field="7" count="1" selected="0">
            <x v="5"/>
          </reference>
          <reference field="24" count="1">
            <x v="4"/>
          </reference>
        </references>
      </pivotArea>
    </format>
    <format dxfId="2072">
      <pivotArea dataOnly="0" labelOnly="1" outline="0" fieldPosition="0">
        <references count="2">
          <reference field="7" count="1" selected="0">
            <x v="6"/>
          </reference>
          <reference field="24" count="1">
            <x v="4"/>
          </reference>
        </references>
      </pivotArea>
    </format>
    <format dxfId="2071">
      <pivotArea dataOnly="0" labelOnly="1" outline="0" fieldPosition="0">
        <references count="2">
          <reference field="7" count="1" selected="0">
            <x v="7"/>
          </reference>
          <reference field="24" count="1">
            <x v="2"/>
          </reference>
        </references>
      </pivotArea>
    </format>
    <format dxfId="2070">
      <pivotArea dataOnly="0" labelOnly="1" outline="0" fieldPosition="0">
        <references count="2">
          <reference field="7" count="1" selected="0">
            <x v="8"/>
          </reference>
          <reference field="24" count="1">
            <x v="4"/>
          </reference>
        </references>
      </pivotArea>
    </format>
    <format dxfId="2069">
      <pivotArea dataOnly="0" labelOnly="1" outline="0" fieldPosition="0">
        <references count="2">
          <reference field="7" count="1" selected="0">
            <x v="9"/>
          </reference>
          <reference field="24" count="1">
            <x v="1"/>
          </reference>
        </references>
      </pivotArea>
    </format>
    <format dxfId="2068">
      <pivotArea dataOnly="0" labelOnly="1" outline="0" fieldPosition="0">
        <references count="2">
          <reference field="7" count="1" selected="0">
            <x v="10"/>
          </reference>
          <reference field="24" count="1">
            <x v="4"/>
          </reference>
        </references>
      </pivotArea>
    </format>
    <format dxfId="2067">
      <pivotArea dataOnly="0" labelOnly="1" outline="0" fieldPosition="0">
        <references count="2">
          <reference field="7" count="1" selected="0">
            <x v="11"/>
          </reference>
          <reference field="24" count="1">
            <x v="4"/>
          </reference>
        </references>
      </pivotArea>
    </format>
    <format dxfId="2066">
      <pivotArea dataOnly="0" labelOnly="1" outline="0" fieldPosition="0">
        <references count="2">
          <reference field="7" count="1" selected="0">
            <x v="12"/>
          </reference>
          <reference field="24" count="1">
            <x v="4"/>
          </reference>
        </references>
      </pivotArea>
    </format>
    <format dxfId="2065">
      <pivotArea dataOnly="0" labelOnly="1" outline="0" fieldPosition="0">
        <references count="2">
          <reference field="7" count="1" selected="0">
            <x v="13"/>
          </reference>
          <reference field="24" count="1">
            <x v="4"/>
          </reference>
        </references>
      </pivotArea>
    </format>
    <format dxfId="2064">
      <pivotArea dataOnly="0" labelOnly="1" outline="0" fieldPosition="0">
        <references count="2">
          <reference field="7" count="1" selected="0">
            <x v="14"/>
          </reference>
          <reference field="24" count="1">
            <x v="1"/>
          </reference>
        </references>
      </pivotArea>
    </format>
    <format dxfId="2063">
      <pivotArea dataOnly="0" labelOnly="1" outline="0" fieldPosition="0">
        <references count="2">
          <reference field="7" count="1" selected="0">
            <x v="15"/>
          </reference>
          <reference field="24" count="1">
            <x v="4"/>
          </reference>
        </references>
      </pivotArea>
    </format>
    <format dxfId="2062">
      <pivotArea dataOnly="0" labelOnly="1" outline="0" fieldPosition="0">
        <references count="2">
          <reference field="7" count="1" selected="0">
            <x v="16"/>
          </reference>
          <reference field="24" count="1">
            <x v="4"/>
          </reference>
        </references>
      </pivotArea>
    </format>
    <format dxfId="2061">
      <pivotArea dataOnly="0" labelOnly="1" outline="0" fieldPosition="0">
        <references count="2">
          <reference field="7" count="1" selected="0">
            <x v="17"/>
          </reference>
          <reference field="24" count="1">
            <x v="4"/>
          </reference>
        </references>
      </pivotArea>
    </format>
    <format dxfId="2060">
      <pivotArea dataOnly="0" labelOnly="1" outline="0" fieldPosition="0">
        <references count="2">
          <reference field="7" count="1" selected="0">
            <x v="18"/>
          </reference>
          <reference field="24" count="1">
            <x v="4"/>
          </reference>
        </references>
      </pivotArea>
    </format>
    <format dxfId="2059">
      <pivotArea dataOnly="0" labelOnly="1" outline="0" fieldPosition="0">
        <references count="2">
          <reference field="7" count="1" selected="0">
            <x v="19"/>
          </reference>
          <reference field="24" count="1">
            <x v="4"/>
          </reference>
        </references>
      </pivotArea>
    </format>
    <format dxfId="2058">
      <pivotArea dataOnly="0" labelOnly="1" outline="0" fieldPosition="0">
        <references count="2">
          <reference field="7" count="1" selected="0">
            <x v="20"/>
          </reference>
          <reference field="24" count="1">
            <x v="4"/>
          </reference>
        </references>
      </pivotArea>
    </format>
    <format dxfId="2057">
      <pivotArea dataOnly="0" labelOnly="1" outline="0" fieldPosition="0">
        <references count="2">
          <reference field="7" count="1" selected="0">
            <x v="21"/>
          </reference>
          <reference field="24" count="1">
            <x v="4"/>
          </reference>
        </references>
      </pivotArea>
    </format>
    <format dxfId="2056">
      <pivotArea dataOnly="0" labelOnly="1" outline="0" fieldPosition="0">
        <references count="2">
          <reference field="7" count="1" selected="0">
            <x v="23"/>
          </reference>
          <reference field="24" count="1">
            <x v="4"/>
          </reference>
        </references>
      </pivotArea>
    </format>
    <format dxfId="2055">
      <pivotArea dataOnly="0" labelOnly="1" outline="0" fieldPosition="0">
        <references count="2">
          <reference field="7" count="1" selected="0">
            <x v="24"/>
          </reference>
          <reference field="24" count="1">
            <x v="4"/>
          </reference>
        </references>
      </pivotArea>
    </format>
    <format dxfId="2054">
      <pivotArea dataOnly="0" labelOnly="1" outline="0" fieldPosition="0">
        <references count="2">
          <reference field="7" count="1" selected="0">
            <x v="25"/>
          </reference>
          <reference field="24" count="1">
            <x v="4"/>
          </reference>
        </references>
      </pivotArea>
    </format>
    <format dxfId="2053">
      <pivotArea dataOnly="0" labelOnly="1" outline="0" fieldPosition="0">
        <references count="2">
          <reference field="7" count="1" selected="0">
            <x v="26"/>
          </reference>
          <reference field="24" count="1">
            <x v="4"/>
          </reference>
        </references>
      </pivotArea>
    </format>
    <format dxfId="2052">
      <pivotArea dataOnly="0" labelOnly="1" outline="0" fieldPosition="0">
        <references count="2">
          <reference field="7" count="1" selected="0">
            <x v="27"/>
          </reference>
          <reference field="24" count="1">
            <x v="4"/>
          </reference>
        </references>
      </pivotArea>
    </format>
    <format dxfId="2051">
      <pivotArea dataOnly="0" labelOnly="1" outline="0" fieldPosition="0">
        <references count="2">
          <reference field="7" count="1" selected="0">
            <x v="28"/>
          </reference>
          <reference field="24" count="1">
            <x v="4"/>
          </reference>
        </references>
      </pivotArea>
    </format>
    <format dxfId="2050">
      <pivotArea dataOnly="0" labelOnly="1" outline="0" fieldPosition="0">
        <references count="2">
          <reference field="7" count="1" selected="0">
            <x v="29"/>
          </reference>
          <reference field="24" count="1">
            <x v="4"/>
          </reference>
        </references>
      </pivotArea>
    </format>
    <format dxfId="2049">
      <pivotArea dataOnly="0" labelOnly="1" outline="0" fieldPosition="0">
        <references count="2">
          <reference field="7" count="1" selected="0">
            <x v="30"/>
          </reference>
          <reference field="24" count="1">
            <x v="4"/>
          </reference>
        </references>
      </pivotArea>
    </format>
    <format dxfId="2048">
      <pivotArea dataOnly="0" labelOnly="1" outline="0" fieldPosition="0">
        <references count="2">
          <reference field="7" count="1" selected="0">
            <x v="31"/>
          </reference>
          <reference field="24" count="1">
            <x v="4"/>
          </reference>
        </references>
      </pivotArea>
    </format>
    <format dxfId="2047">
      <pivotArea dataOnly="0" labelOnly="1" outline="0" fieldPosition="0">
        <references count="2">
          <reference field="7" count="1" selected="0">
            <x v="32"/>
          </reference>
          <reference field="24" count="1">
            <x v="4"/>
          </reference>
        </references>
      </pivotArea>
    </format>
    <format dxfId="2046">
      <pivotArea dataOnly="0" labelOnly="1" outline="0" fieldPosition="0">
        <references count="2">
          <reference field="7" count="1" selected="0">
            <x v="33"/>
          </reference>
          <reference field="24" count="1">
            <x v="4"/>
          </reference>
        </references>
      </pivotArea>
    </format>
    <format dxfId="2045">
      <pivotArea dataOnly="0" labelOnly="1" outline="0" fieldPosition="0">
        <references count="2">
          <reference field="7" count="1" selected="0">
            <x v="34"/>
          </reference>
          <reference field="24" count="1">
            <x v="4"/>
          </reference>
        </references>
      </pivotArea>
    </format>
    <format dxfId="2044">
      <pivotArea dataOnly="0" labelOnly="1" outline="0" fieldPosition="0">
        <references count="2">
          <reference field="7" count="1" selected="0">
            <x v="35"/>
          </reference>
          <reference field="24" count="1">
            <x v="4"/>
          </reference>
        </references>
      </pivotArea>
    </format>
    <format dxfId="2043">
      <pivotArea dataOnly="0" labelOnly="1" outline="0" fieldPosition="0">
        <references count="2">
          <reference field="7" count="1" selected="0">
            <x v="36"/>
          </reference>
          <reference field="24" count="1">
            <x v="0"/>
          </reference>
        </references>
      </pivotArea>
    </format>
    <format dxfId="2042">
      <pivotArea dataOnly="0" labelOnly="1" outline="0" fieldPosition="0">
        <references count="2">
          <reference field="7" count="1" selected="0">
            <x v="37"/>
          </reference>
          <reference field="24" count="1">
            <x v="4"/>
          </reference>
        </references>
      </pivotArea>
    </format>
    <format dxfId="2041">
      <pivotArea dataOnly="0" labelOnly="1" outline="0" fieldPosition="0">
        <references count="2">
          <reference field="7" count="1" selected="0">
            <x v="38"/>
          </reference>
          <reference field="24" count="1">
            <x v="4"/>
          </reference>
        </references>
      </pivotArea>
    </format>
    <format dxfId="2040">
      <pivotArea dataOnly="0" labelOnly="1" outline="0" fieldPosition="0">
        <references count="2">
          <reference field="7" count="1" selected="0">
            <x v="39"/>
          </reference>
          <reference field="24" count="1">
            <x v="4"/>
          </reference>
        </references>
      </pivotArea>
    </format>
    <format dxfId="2039">
      <pivotArea dataOnly="0" labelOnly="1" outline="0" fieldPosition="0">
        <references count="2">
          <reference field="7" count="1" selected="0">
            <x v="40"/>
          </reference>
          <reference field="24" count="1">
            <x v="4"/>
          </reference>
        </references>
      </pivotArea>
    </format>
    <format dxfId="2038">
      <pivotArea dataOnly="0" labelOnly="1" outline="0" fieldPosition="0">
        <references count="2">
          <reference field="7" count="1" selected="0">
            <x v="41"/>
          </reference>
          <reference field="24" count="1">
            <x v="4"/>
          </reference>
        </references>
      </pivotArea>
    </format>
    <format dxfId="2037">
      <pivotArea dataOnly="0" labelOnly="1" outline="0" fieldPosition="0">
        <references count="2">
          <reference field="7" count="1" selected="0">
            <x v="42"/>
          </reference>
          <reference field="24" count="1">
            <x v="4"/>
          </reference>
        </references>
      </pivotArea>
    </format>
    <format dxfId="2036">
      <pivotArea dataOnly="0" labelOnly="1" outline="0" fieldPosition="0">
        <references count="2">
          <reference field="7" count="1" selected="0">
            <x v="43"/>
          </reference>
          <reference field="24" count="1">
            <x v="0"/>
          </reference>
        </references>
      </pivotArea>
    </format>
    <format dxfId="2035">
      <pivotArea dataOnly="0" labelOnly="1" outline="0" fieldPosition="0">
        <references count="2">
          <reference field="7" count="1" selected="0">
            <x v="44"/>
          </reference>
          <reference field="24" count="1">
            <x v="2"/>
          </reference>
        </references>
      </pivotArea>
    </format>
    <format dxfId="2034">
      <pivotArea dataOnly="0" labelOnly="1" outline="0" fieldPosition="0">
        <references count="2">
          <reference field="7" count="1" selected="0">
            <x v="45"/>
          </reference>
          <reference field="24" count="1">
            <x v="4"/>
          </reference>
        </references>
      </pivotArea>
    </format>
    <format dxfId="2033">
      <pivotArea dataOnly="0" labelOnly="1" outline="0" fieldPosition="0">
        <references count="2">
          <reference field="7" count="1" selected="0">
            <x v="46"/>
          </reference>
          <reference field="24" count="1">
            <x v="4"/>
          </reference>
        </references>
      </pivotArea>
    </format>
    <format dxfId="2032">
      <pivotArea dataOnly="0" labelOnly="1" outline="0" fieldPosition="0">
        <references count="2">
          <reference field="7" count="1" selected="0">
            <x v="47"/>
          </reference>
          <reference field="24" count="1">
            <x v="0"/>
          </reference>
        </references>
      </pivotArea>
    </format>
    <format dxfId="2031">
      <pivotArea dataOnly="0" labelOnly="1" outline="0" fieldPosition="0">
        <references count="2">
          <reference field="7" count="1" selected="0">
            <x v="48"/>
          </reference>
          <reference field="24" count="1">
            <x v="1"/>
          </reference>
        </references>
      </pivotArea>
    </format>
    <format dxfId="2030">
      <pivotArea dataOnly="0" labelOnly="1" outline="0" fieldPosition="0">
        <references count="2">
          <reference field="7" count="1" selected="0">
            <x v="49"/>
          </reference>
          <reference field="24" count="1">
            <x v="4"/>
          </reference>
        </references>
      </pivotArea>
    </format>
    <format dxfId="2029">
      <pivotArea dataOnly="0" labelOnly="1" outline="0" fieldPosition="0">
        <references count="2">
          <reference field="7" count="1" selected="0">
            <x v="50"/>
          </reference>
          <reference field="24" count="1">
            <x v="4"/>
          </reference>
        </references>
      </pivotArea>
    </format>
    <format dxfId="2028">
      <pivotArea dataOnly="0" labelOnly="1" outline="0" fieldPosition="0">
        <references count="2">
          <reference field="7" count="1" selected="0">
            <x v="51"/>
          </reference>
          <reference field="24" count="1">
            <x v="4"/>
          </reference>
        </references>
      </pivotArea>
    </format>
    <format dxfId="2027">
      <pivotArea dataOnly="0" labelOnly="1" outline="0" fieldPosition="0">
        <references count="2">
          <reference field="7" count="1" selected="0">
            <x v="52"/>
          </reference>
          <reference field="24" count="1">
            <x v="1"/>
          </reference>
        </references>
      </pivotArea>
    </format>
    <format dxfId="2026">
      <pivotArea dataOnly="0" labelOnly="1" outline="0" fieldPosition="0">
        <references count="2">
          <reference field="7" count="1" selected="0">
            <x v="53"/>
          </reference>
          <reference field="24" count="1">
            <x v="0"/>
          </reference>
        </references>
      </pivotArea>
    </format>
    <format dxfId="2025">
      <pivotArea dataOnly="0" labelOnly="1" outline="0" fieldPosition="0">
        <references count="2">
          <reference field="7" count="1" selected="0">
            <x v="54"/>
          </reference>
          <reference field="24" count="1">
            <x v="1"/>
          </reference>
        </references>
      </pivotArea>
    </format>
    <format dxfId="2024">
      <pivotArea dataOnly="0" labelOnly="1" outline="0" fieldPosition="0">
        <references count="2">
          <reference field="7" count="1" selected="0">
            <x v="55"/>
          </reference>
          <reference field="24" count="1">
            <x v="1"/>
          </reference>
        </references>
      </pivotArea>
    </format>
    <format dxfId="2023">
      <pivotArea dataOnly="0" labelOnly="1" outline="0" fieldPosition="0">
        <references count="2">
          <reference field="7" count="1" selected="0">
            <x v="56"/>
          </reference>
          <reference field="24" count="1">
            <x v="4"/>
          </reference>
        </references>
      </pivotArea>
    </format>
    <format dxfId="2022">
      <pivotArea dataOnly="0" labelOnly="1" outline="0" fieldPosition="0">
        <references count="2">
          <reference field="7" count="1" selected="0">
            <x v="57"/>
          </reference>
          <reference field="24" count="1">
            <x v="4"/>
          </reference>
        </references>
      </pivotArea>
    </format>
    <format dxfId="2021">
      <pivotArea dataOnly="0" labelOnly="1" outline="0" fieldPosition="0">
        <references count="2">
          <reference field="7" count="1" selected="0">
            <x v="58"/>
          </reference>
          <reference field="24" count="1">
            <x v="4"/>
          </reference>
        </references>
      </pivotArea>
    </format>
    <format dxfId="2020">
      <pivotArea dataOnly="0" labelOnly="1" outline="0" fieldPosition="0">
        <references count="2">
          <reference field="7" count="1" selected="0">
            <x v="59"/>
          </reference>
          <reference field="24" count="1">
            <x v="4"/>
          </reference>
        </references>
      </pivotArea>
    </format>
    <format dxfId="2019">
      <pivotArea dataOnly="0" labelOnly="1" outline="0" fieldPosition="0">
        <references count="2">
          <reference field="7" count="1" selected="0">
            <x v="60"/>
          </reference>
          <reference field="24" count="1">
            <x v="4"/>
          </reference>
        </references>
      </pivotArea>
    </format>
    <format dxfId="2018">
      <pivotArea dataOnly="0" labelOnly="1" outline="0" fieldPosition="0">
        <references count="2">
          <reference field="7" count="1" selected="0">
            <x v="61"/>
          </reference>
          <reference field="24" count="1">
            <x v="4"/>
          </reference>
        </references>
      </pivotArea>
    </format>
    <format dxfId="2017">
      <pivotArea dataOnly="0" labelOnly="1" outline="0" fieldPosition="0">
        <references count="2">
          <reference field="7" count="1" selected="0">
            <x v="62"/>
          </reference>
          <reference field="24" count="1">
            <x v="4"/>
          </reference>
        </references>
      </pivotArea>
    </format>
    <format dxfId="2016">
      <pivotArea dataOnly="0" labelOnly="1" outline="0" fieldPosition="0">
        <references count="2">
          <reference field="7" count="1" selected="0">
            <x v="63"/>
          </reference>
          <reference field="24" count="1">
            <x v="4"/>
          </reference>
        </references>
      </pivotArea>
    </format>
    <format dxfId="2015">
      <pivotArea dataOnly="0" labelOnly="1" outline="0" fieldPosition="0">
        <references count="2">
          <reference field="7" count="1" selected="0">
            <x v="64"/>
          </reference>
          <reference field="24" count="1">
            <x v="2"/>
          </reference>
        </references>
      </pivotArea>
    </format>
    <format dxfId="2014">
      <pivotArea dataOnly="0" labelOnly="1" outline="0" fieldPosition="0">
        <references count="2">
          <reference field="7" count="1" selected="0">
            <x v="65"/>
          </reference>
          <reference field="24" count="1">
            <x v="1"/>
          </reference>
        </references>
      </pivotArea>
    </format>
    <format dxfId="2013">
      <pivotArea dataOnly="0" labelOnly="1" outline="0" fieldPosition="0">
        <references count="2">
          <reference field="7" count="1" selected="0">
            <x v="66"/>
          </reference>
          <reference field="24" count="1">
            <x v="1"/>
          </reference>
        </references>
      </pivotArea>
    </format>
    <format dxfId="2012">
      <pivotArea dataOnly="0" labelOnly="1" outline="0" fieldPosition="0">
        <references count="2">
          <reference field="7" count="1" selected="0">
            <x v="67"/>
          </reference>
          <reference field="24" count="1">
            <x v="1"/>
          </reference>
        </references>
      </pivotArea>
    </format>
    <format dxfId="2011">
      <pivotArea dataOnly="0" labelOnly="1" outline="0" fieldPosition="0">
        <references count="2">
          <reference field="7" count="1" selected="0">
            <x v="68"/>
          </reference>
          <reference field="24" count="1">
            <x v="4"/>
          </reference>
        </references>
      </pivotArea>
    </format>
    <format dxfId="2010">
      <pivotArea dataOnly="0" labelOnly="1" outline="0" fieldPosition="0">
        <references count="2">
          <reference field="7" count="1" selected="0">
            <x v="69"/>
          </reference>
          <reference field="24" count="1">
            <x v="2"/>
          </reference>
        </references>
      </pivotArea>
    </format>
    <format dxfId="2009">
      <pivotArea dataOnly="0" labelOnly="1" outline="0" fieldPosition="0">
        <references count="2">
          <reference field="7" count="1" selected="0">
            <x v="70"/>
          </reference>
          <reference field="24" count="1">
            <x v="2"/>
          </reference>
        </references>
      </pivotArea>
    </format>
    <format dxfId="2008">
      <pivotArea dataOnly="0" labelOnly="1" outline="0" fieldPosition="0">
        <references count="2">
          <reference field="7" count="1" selected="0">
            <x v="71"/>
          </reference>
          <reference field="24" count="1">
            <x v="1"/>
          </reference>
        </references>
      </pivotArea>
    </format>
    <format dxfId="2007">
      <pivotArea dataOnly="0" labelOnly="1" outline="0" fieldPosition="0">
        <references count="2">
          <reference field="7" count="1" selected="0">
            <x v="72"/>
          </reference>
          <reference field="24" count="1">
            <x v="4"/>
          </reference>
        </references>
      </pivotArea>
    </format>
    <format dxfId="2006">
      <pivotArea dataOnly="0" labelOnly="1" outline="0" fieldPosition="0">
        <references count="2">
          <reference field="7" count="1" selected="0">
            <x v="73"/>
          </reference>
          <reference field="24" count="1">
            <x v="4"/>
          </reference>
        </references>
      </pivotArea>
    </format>
    <format dxfId="2005">
      <pivotArea dataOnly="0" labelOnly="1" outline="0" fieldPosition="0">
        <references count="2">
          <reference field="7" count="1" selected="0">
            <x v="74"/>
          </reference>
          <reference field="24" count="1">
            <x v="4"/>
          </reference>
        </references>
      </pivotArea>
    </format>
    <format dxfId="2004">
      <pivotArea dataOnly="0" labelOnly="1" outline="0" fieldPosition="0">
        <references count="2">
          <reference field="7" count="1" selected="0">
            <x v="0"/>
          </reference>
          <reference field="24" count="1">
            <x v="4"/>
          </reference>
        </references>
      </pivotArea>
    </format>
    <format dxfId="2003">
      <pivotArea dataOnly="0" labelOnly="1" outline="0" fieldPosition="0">
        <references count="2">
          <reference field="7" count="1" selected="0">
            <x v="1"/>
          </reference>
          <reference field="24" count="1">
            <x v="4"/>
          </reference>
        </references>
      </pivotArea>
    </format>
    <format dxfId="2002">
      <pivotArea dataOnly="0" labelOnly="1" outline="0" fieldPosition="0">
        <references count="2">
          <reference field="7" count="1" selected="0">
            <x v="2"/>
          </reference>
          <reference field="24" count="1">
            <x v="4"/>
          </reference>
        </references>
      </pivotArea>
    </format>
    <format dxfId="2001">
      <pivotArea dataOnly="0" labelOnly="1" outline="0" fieldPosition="0">
        <references count="2">
          <reference field="7" count="1" selected="0">
            <x v="3"/>
          </reference>
          <reference field="24" count="1">
            <x v="0"/>
          </reference>
        </references>
      </pivotArea>
    </format>
    <format dxfId="2000">
      <pivotArea dataOnly="0" labelOnly="1" outline="0" fieldPosition="0">
        <references count="2">
          <reference field="7" count="1" selected="0">
            <x v="4"/>
          </reference>
          <reference field="24" count="1">
            <x v="1"/>
          </reference>
        </references>
      </pivotArea>
    </format>
    <format dxfId="1999">
      <pivotArea dataOnly="0" labelOnly="1" outline="0" fieldPosition="0">
        <references count="2">
          <reference field="7" count="1" selected="0">
            <x v="5"/>
          </reference>
          <reference field="24" count="1">
            <x v="4"/>
          </reference>
        </references>
      </pivotArea>
    </format>
    <format dxfId="1998">
      <pivotArea dataOnly="0" labelOnly="1" outline="0" fieldPosition="0">
        <references count="2">
          <reference field="7" count="1" selected="0">
            <x v="6"/>
          </reference>
          <reference field="24" count="1">
            <x v="4"/>
          </reference>
        </references>
      </pivotArea>
    </format>
    <format dxfId="1997">
      <pivotArea dataOnly="0" labelOnly="1" outline="0" fieldPosition="0">
        <references count="2">
          <reference field="7" count="1" selected="0">
            <x v="7"/>
          </reference>
          <reference field="24" count="1">
            <x v="2"/>
          </reference>
        </references>
      </pivotArea>
    </format>
    <format dxfId="1996">
      <pivotArea dataOnly="0" labelOnly="1" outline="0" fieldPosition="0">
        <references count="2">
          <reference field="7" count="1" selected="0">
            <x v="8"/>
          </reference>
          <reference field="24" count="1">
            <x v="4"/>
          </reference>
        </references>
      </pivotArea>
    </format>
    <format dxfId="1995">
      <pivotArea dataOnly="0" labelOnly="1" outline="0" fieldPosition="0">
        <references count="2">
          <reference field="7" count="1" selected="0">
            <x v="9"/>
          </reference>
          <reference field="24" count="1">
            <x v="1"/>
          </reference>
        </references>
      </pivotArea>
    </format>
    <format dxfId="1994">
      <pivotArea dataOnly="0" labelOnly="1" outline="0" fieldPosition="0">
        <references count="2">
          <reference field="7" count="1" selected="0">
            <x v="10"/>
          </reference>
          <reference field="24" count="1">
            <x v="4"/>
          </reference>
        </references>
      </pivotArea>
    </format>
    <format dxfId="1993">
      <pivotArea dataOnly="0" labelOnly="1" outline="0" fieldPosition="0">
        <references count="2">
          <reference field="7" count="1" selected="0">
            <x v="11"/>
          </reference>
          <reference field="24" count="1">
            <x v="4"/>
          </reference>
        </references>
      </pivotArea>
    </format>
    <format dxfId="1992">
      <pivotArea dataOnly="0" labelOnly="1" outline="0" fieldPosition="0">
        <references count="2">
          <reference field="7" count="1" selected="0">
            <x v="12"/>
          </reference>
          <reference field="24" count="1">
            <x v="4"/>
          </reference>
        </references>
      </pivotArea>
    </format>
    <format dxfId="1991">
      <pivotArea dataOnly="0" labelOnly="1" outline="0" fieldPosition="0">
        <references count="2">
          <reference field="7" count="1" selected="0">
            <x v="13"/>
          </reference>
          <reference field="24" count="1">
            <x v="4"/>
          </reference>
        </references>
      </pivotArea>
    </format>
    <format dxfId="1990">
      <pivotArea dataOnly="0" labelOnly="1" outline="0" fieldPosition="0">
        <references count="2">
          <reference field="7" count="1" selected="0">
            <x v="14"/>
          </reference>
          <reference field="24" count="1">
            <x v="1"/>
          </reference>
        </references>
      </pivotArea>
    </format>
    <format dxfId="1989">
      <pivotArea dataOnly="0" labelOnly="1" outline="0" fieldPosition="0">
        <references count="2">
          <reference field="7" count="1" selected="0">
            <x v="15"/>
          </reference>
          <reference field="24" count="1">
            <x v="4"/>
          </reference>
        </references>
      </pivotArea>
    </format>
    <format dxfId="1988">
      <pivotArea dataOnly="0" labelOnly="1" outline="0" fieldPosition="0">
        <references count="2">
          <reference field="7" count="1" selected="0">
            <x v="16"/>
          </reference>
          <reference field="24" count="1">
            <x v="4"/>
          </reference>
        </references>
      </pivotArea>
    </format>
    <format dxfId="1987">
      <pivotArea dataOnly="0" labelOnly="1" outline="0" fieldPosition="0">
        <references count="2">
          <reference field="7" count="1" selected="0">
            <x v="17"/>
          </reference>
          <reference field="24" count="1">
            <x v="4"/>
          </reference>
        </references>
      </pivotArea>
    </format>
    <format dxfId="1986">
      <pivotArea dataOnly="0" labelOnly="1" outline="0" fieldPosition="0">
        <references count="2">
          <reference field="7" count="1" selected="0">
            <x v="18"/>
          </reference>
          <reference field="24" count="1">
            <x v="4"/>
          </reference>
        </references>
      </pivotArea>
    </format>
    <format dxfId="1985">
      <pivotArea dataOnly="0" labelOnly="1" outline="0" fieldPosition="0">
        <references count="2">
          <reference field="7" count="1" selected="0">
            <x v="19"/>
          </reference>
          <reference field="24" count="1">
            <x v="4"/>
          </reference>
        </references>
      </pivotArea>
    </format>
    <format dxfId="1984">
      <pivotArea dataOnly="0" labelOnly="1" outline="0" fieldPosition="0">
        <references count="2">
          <reference field="7" count="1" selected="0">
            <x v="20"/>
          </reference>
          <reference field="24" count="1">
            <x v="4"/>
          </reference>
        </references>
      </pivotArea>
    </format>
    <format dxfId="1983">
      <pivotArea dataOnly="0" labelOnly="1" outline="0" fieldPosition="0">
        <references count="2">
          <reference field="7" count="1" selected="0">
            <x v="21"/>
          </reference>
          <reference field="24" count="1">
            <x v="4"/>
          </reference>
        </references>
      </pivotArea>
    </format>
    <format dxfId="1982">
      <pivotArea dataOnly="0" labelOnly="1" outline="0" fieldPosition="0">
        <references count="2">
          <reference field="7" count="1" selected="0">
            <x v="23"/>
          </reference>
          <reference field="24" count="1">
            <x v="4"/>
          </reference>
        </references>
      </pivotArea>
    </format>
    <format dxfId="1981">
      <pivotArea dataOnly="0" labelOnly="1" outline="0" fieldPosition="0">
        <references count="2">
          <reference field="7" count="1" selected="0">
            <x v="24"/>
          </reference>
          <reference field="24" count="1">
            <x v="4"/>
          </reference>
        </references>
      </pivotArea>
    </format>
    <format dxfId="1980">
      <pivotArea dataOnly="0" labelOnly="1" outline="0" fieldPosition="0">
        <references count="2">
          <reference field="7" count="1" selected="0">
            <x v="25"/>
          </reference>
          <reference field="24" count="1">
            <x v="4"/>
          </reference>
        </references>
      </pivotArea>
    </format>
    <format dxfId="1979">
      <pivotArea dataOnly="0" labelOnly="1" outline="0" fieldPosition="0">
        <references count="2">
          <reference field="7" count="1" selected="0">
            <x v="26"/>
          </reference>
          <reference field="24" count="1">
            <x v="4"/>
          </reference>
        </references>
      </pivotArea>
    </format>
    <format dxfId="1978">
      <pivotArea dataOnly="0" labelOnly="1" outline="0" fieldPosition="0">
        <references count="2">
          <reference field="7" count="1" selected="0">
            <x v="27"/>
          </reference>
          <reference field="24" count="1">
            <x v="4"/>
          </reference>
        </references>
      </pivotArea>
    </format>
    <format dxfId="1977">
      <pivotArea dataOnly="0" labelOnly="1" outline="0" fieldPosition="0">
        <references count="2">
          <reference field="7" count="1" selected="0">
            <x v="28"/>
          </reference>
          <reference field="24" count="1">
            <x v="4"/>
          </reference>
        </references>
      </pivotArea>
    </format>
    <format dxfId="1976">
      <pivotArea dataOnly="0" labelOnly="1" outline="0" fieldPosition="0">
        <references count="2">
          <reference field="7" count="1" selected="0">
            <x v="29"/>
          </reference>
          <reference field="24" count="1">
            <x v="4"/>
          </reference>
        </references>
      </pivotArea>
    </format>
    <format dxfId="1975">
      <pivotArea dataOnly="0" labelOnly="1" outline="0" fieldPosition="0">
        <references count="2">
          <reference field="7" count="1" selected="0">
            <x v="30"/>
          </reference>
          <reference field="24" count="1">
            <x v="4"/>
          </reference>
        </references>
      </pivotArea>
    </format>
    <format dxfId="1974">
      <pivotArea dataOnly="0" labelOnly="1" outline="0" fieldPosition="0">
        <references count="2">
          <reference field="7" count="1" selected="0">
            <x v="31"/>
          </reference>
          <reference field="24" count="1">
            <x v="4"/>
          </reference>
        </references>
      </pivotArea>
    </format>
    <format dxfId="1973">
      <pivotArea dataOnly="0" labelOnly="1" outline="0" fieldPosition="0">
        <references count="2">
          <reference field="7" count="1" selected="0">
            <x v="32"/>
          </reference>
          <reference field="24" count="1">
            <x v="4"/>
          </reference>
        </references>
      </pivotArea>
    </format>
    <format dxfId="1972">
      <pivotArea dataOnly="0" labelOnly="1" outline="0" fieldPosition="0">
        <references count="2">
          <reference field="7" count="1" selected="0">
            <x v="33"/>
          </reference>
          <reference field="24" count="1">
            <x v="4"/>
          </reference>
        </references>
      </pivotArea>
    </format>
    <format dxfId="1971">
      <pivotArea dataOnly="0" labelOnly="1" outline="0" fieldPosition="0">
        <references count="2">
          <reference field="7" count="1" selected="0">
            <x v="34"/>
          </reference>
          <reference field="24" count="1">
            <x v="4"/>
          </reference>
        </references>
      </pivotArea>
    </format>
    <format dxfId="1970">
      <pivotArea dataOnly="0" labelOnly="1" outline="0" fieldPosition="0">
        <references count="2">
          <reference field="7" count="1" selected="0">
            <x v="35"/>
          </reference>
          <reference field="24" count="1">
            <x v="4"/>
          </reference>
        </references>
      </pivotArea>
    </format>
    <format dxfId="1969">
      <pivotArea dataOnly="0" labelOnly="1" outline="0" fieldPosition="0">
        <references count="2">
          <reference field="7" count="1" selected="0">
            <x v="36"/>
          </reference>
          <reference field="24" count="1">
            <x v="0"/>
          </reference>
        </references>
      </pivotArea>
    </format>
    <format dxfId="1968">
      <pivotArea dataOnly="0" labelOnly="1" outline="0" fieldPosition="0">
        <references count="2">
          <reference field="7" count="1" selected="0">
            <x v="37"/>
          </reference>
          <reference field="24" count="1">
            <x v="4"/>
          </reference>
        </references>
      </pivotArea>
    </format>
    <format dxfId="1967">
      <pivotArea dataOnly="0" labelOnly="1" outline="0" fieldPosition="0">
        <references count="2">
          <reference field="7" count="1" selected="0">
            <x v="38"/>
          </reference>
          <reference field="24" count="1">
            <x v="4"/>
          </reference>
        </references>
      </pivotArea>
    </format>
    <format dxfId="1966">
      <pivotArea dataOnly="0" labelOnly="1" outline="0" fieldPosition="0">
        <references count="2">
          <reference field="7" count="1" selected="0">
            <x v="39"/>
          </reference>
          <reference field="24" count="1">
            <x v="4"/>
          </reference>
        </references>
      </pivotArea>
    </format>
    <format dxfId="1965">
      <pivotArea dataOnly="0" labelOnly="1" outline="0" fieldPosition="0">
        <references count="2">
          <reference field="7" count="1" selected="0">
            <x v="40"/>
          </reference>
          <reference field="24" count="1">
            <x v="4"/>
          </reference>
        </references>
      </pivotArea>
    </format>
    <format dxfId="1964">
      <pivotArea dataOnly="0" labelOnly="1" outline="0" fieldPosition="0">
        <references count="2">
          <reference field="7" count="1" selected="0">
            <x v="41"/>
          </reference>
          <reference field="24" count="1">
            <x v="4"/>
          </reference>
        </references>
      </pivotArea>
    </format>
    <format dxfId="1963">
      <pivotArea dataOnly="0" labelOnly="1" outline="0" fieldPosition="0">
        <references count="2">
          <reference field="7" count="1" selected="0">
            <x v="42"/>
          </reference>
          <reference field="24" count="1">
            <x v="4"/>
          </reference>
        </references>
      </pivotArea>
    </format>
    <format dxfId="1962">
      <pivotArea dataOnly="0" labelOnly="1" outline="0" fieldPosition="0">
        <references count="2">
          <reference field="7" count="1" selected="0">
            <x v="43"/>
          </reference>
          <reference field="24" count="1">
            <x v="0"/>
          </reference>
        </references>
      </pivotArea>
    </format>
    <format dxfId="1961">
      <pivotArea dataOnly="0" labelOnly="1" outline="0" fieldPosition="0">
        <references count="2">
          <reference field="7" count="1" selected="0">
            <x v="44"/>
          </reference>
          <reference field="24" count="1">
            <x v="2"/>
          </reference>
        </references>
      </pivotArea>
    </format>
    <format dxfId="1960">
      <pivotArea dataOnly="0" labelOnly="1" outline="0" fieldPosition="0">
        <references count="2">
          <reference field="7" count="1" selected="0">
            <x v="45"/>
          </reference>
          <reference field="24" count="1">
            <x v="4"/>
          </reference>
        </references>
      </pivotArea>
    </format>
    <format dxfId="1959">
      <pivotArea dataOnly="0" labelOnly="1" outline="0" fieldPosition="0">
        <references count="2">
          <reference field="7" count="1" selected="0">
            <x v="46"/>
          </reference>
          <reference field="24" count="1">
            <x v="4"/>
          </reference>
        </references>
      </pivotArea>
    </format>
    <format dxfId="1958">
      <pivotArea dataOnly="0" labelOnly="1" outline="0" fieldPosition="0">
        <references count="2">
          <reference field="7" count="1" selected="0">
            <x v="47"/>
          </reference>
          <reference field="24" count="1">
            <x v="0"/>
          </reference>
        </references>
      </pivotArea>
    </format>
    <format dxfId="1957">
      <pivotArea dataOnly="0" labelOnly="1" outline="0" fieldPosition="0">
        <references count="2">
          <reference field="7" count="1" selected="0">
            <x v="48"/>
          </reference>
          <reference field="24" count="1">
            <x v="1"/>
          </reference>
        </references>
      </pivotArea>
    </format>
    <format dxfId="1956">
      <pivotArea dataOnly="0" labelOnly="1" outline="0" fieldPosition="0">
        <references count="2">
          <reference field="7" count="1" selected="0">
            <x v="49"/>
          </reference>
          <reference field="24" count="1">
            <x v="4"/>
          </reference>
        </references>
      </pivotArea>
    </format>
    <format dxfId="1955">
      <pivotArea dataOnly="0" labelOnly="1" outline="0" fieldPosition="0">
        <references count="2">
          <reference field="7" count="1" selected="0">
            <x v="50"/>
          </reference>
          <reference field="24" count="1">
            <x v="4"/>
          </reference>
        </references>
      </pivotArea>
    </format>
    <format dxfId="1954">
      <pivotArea dataOnly="0" labelOnly="1" outline="0" fieldPosition="0">
        <references count="2">
          <reference field="7" count="1" selected="0">
            <x v="51"/>
          </reference>
          <reference field="24" count="1">
            <x v="4"/>
          </reference>
        </references>
      </pivotArea>
    </format>
    <format dxfId="1953">
      <pivotArea dataOnly="0" labelOnly="1" outline="0" fieldPosition="0">
        <references count="2">
          <reference field="7" count="1" selected="0">
            <x v="52"/>
          </reference>
          <reference field="24" count="1">
            <x v="1"/>
          </reference>
        </references>
      </pivotArea>
    </format>
    <format dxfId="1952">
      <pivotArea dataOnly="0" labelOnly="1" outline="0" fieldPosition="0">
        <references count="2">
          <reference field="7" count="1" selected="0">
            <x v="53"/>
          </reference>
          <reference field="24" count="1">
            <x v="0"/>
          </reference>
        </references>
      </pivotArea>
    </format>
    <format dxfId="1951">
      <pivotArea dataOnly="0" labelOnly="1" outline="0" fieldPosition="0">
        <references count="2">
          <reference field="7" count="1" selected="0">
            <x v="54"/>
          </reference>
          <reference field="24" count="1">
            <x v="1"/>
          </reference>
        </references>
      </pivotArea>
    </format>
    <format dxfId="1950">
      <pivotArea dataOnly="0" labelOnly="1" outline="0" fieldPosition="0">
        <references count="2">
          <reference field="7" count="1" selected="0">
            <x v="55"/>
          </reference>
          <reference field="24" count="1">
            <x v="1"/>
          </reference>
        </references>
      </pivotArea>
    </format>
    <format dxfId="1949">
      <pivotArea dataOnly="0" labelOnly="1" outline="0" fieldPosition="0">
        <references count="2">
          <reference field="7" count="1" selected="0">
            <x v="56"/>
          </reference>
          <reference field="24" count="1">
            <x v="4"/>
          </reference>
        </references>
      </pivotArea>
    </format>
    <format dxfId="1948">
      <pivotArea dataOnly="0" labelOnly="1" outline="0" fieldPosition="0">
        <references count="2">
          <reference field="7" count="1" selected="0">
            <x v="57"/>
          </reference>
          <reference field="24" count="1">
            <x v="4"/>
          </reference>
        </references>
      </pivotArea>
    </format>
    <format dxfId="1947">
      <pivotArea dataOnly="0" labelOnly="1" outline="0" fieldPosition="0">
        <references count="2">
          <reference field="7" count="1" selected="0">
            <x v="58"/>
          </reference>
          <reference field="24" count="1">
            <x v="4"/>
          </reference>
        </references>
      </pivotArea>
    </format>
    <format dxfId="1946">
      <pivotArea dataOnly="0" labelOnly="1" outline="0" fieldPosition="0">
        <references count="2">
          <reference field="7" count="1" selected="0">
            <x v="59"/>
          </reference>
          <reference field="24" count="1">
            <x v="4"/>
          </reference>
        </references>
      </pivotArea>
    </format>
    <format dxfId="1945">
      <pivotArea dataOnly="0" labelOnly="1" outline="0" fieldPosition="0">
        <references count="2">
          <reference field="7" count="1" selected="0">
            <x v="60"/>
          </reference>
          <reference field="24" count="1">
            <x v="4"/>
          </reference>
        </references>
      </pivotArea>
    </format>
    <format dxfId="1944">
      <pivotArea dataOnly="0" labelOnly="1" outline="0" fieldPosition="0">
        <references count="2">
          <reference field="7" count="1" selected="0">
            <x v="61"/>
          </reference>
          <reference field="24" count="1">
            <x v="4"/>
          </reference>
        </references>
      </pivotArea>
    </format>
    <format dxfId="1943">
      <pivotArea dataOnly="0" labelOnly="1" outline="0" fieldPosition="0">
        <references count="2">
          <reference field="7" count="1" selected="0">
            <x v="62"/>
          </reference>
          <reference field="24" count="1">
            <x v="4"/>
          </reference>
        </references>
      </pivotArea>
    </format>
    <format dxfId="1942">
      <pivotArea dataOnly="0" labelOnly="1" outline="0" fieldPosition="0">
        <references count="2">
          <reference field="7" count="1" selected="0">
            <x v="63"/>
          </reference>
          <reference field="24" count="1">
            <x v="4"/>
          </reference>
        </references>
      </pivotArea>
    </format>
    <format dxfId="1941">
      <pivotArea dataOnly="0" labelOnly="1" outline="0" fieldPosition="0">
        <references count="2">
          <reference field="7" count="1" selected="0">
            <x v="64"/>
          </reference>
          <reference field="24" count="1">
            <x v="2"/>
          </reference>
        </references>
      </pivotArea>
    </format>
    <format dxfId="1940">
      <pivotArea dataOnly="0" labelOnly="1" outline="0" fieldPosition="0">
        <references count="2">
          <reference field="7" count="1" selected="0">
            <x v="65"/>
          </reference>
          <reference field="24" count="1">
            <x v="1"/>
          </reference>
        </references>
      </pivotArea>
    </format>
    <format dxfId="1939">
      <pivotArea dataOnly="0" labelOnly="1" outline="0" fieldPosition="0">
        <references count="2">
          <reference field="7" count="1" selected="0">
            <x v="66"/>
          </reference>
          <reference field="24" count="1">
            <x v="1"/>
          </reference>
        </references>
      </pivotArea>
    </format>
    <format dxfId="1938">
      <pivotArea dataOnly="0" labelOnly="1" outline="0" fieldPosition="0">
        <references count="2">
          <reference field="7" count="1" selected="0">
            <x v="67"/>
          </reference>
          <reference field="24" count="1">
            <x v="1"/>
          </reference>
        </references>
      </pivotArea>
    </format>
    <format dxfId="1937">
      <pivotArea dataOnly="0" labelOnly="1" outline="0" fieldPosition="0">
        <references count="2">
          <reference field="7" count="1" selected="0">
            <x v="68"/>
          </reference>
          <reference field="24" count="1">
            <x v="4"/>
          </reference>
        </references>
      </pivotArea>
    </format>
    <format dxfId="1936">
      <pivotArea dataOnly="0" labelOnly="1" outline="0" fieldPosition="0">
        <references count="2">
          <reference field="7" count="1" selected="0">
            <x v="69"/>
          </reference>
          <reference field="24" count="1">
            <x v="2"/>
          </reference>
        </references>
      </pivotArea>
    </format>
    <format dxfId="1935">
      <pivotArea dataOnly="0" labelOnly="1" outline="0" fieldPosition="0">
        <references count="2">
          <reference field="7" count="1" selected="0">
            <x v="70"/>
          </reference>
          <reference field="24" count="1">
            <x v="2"/>
          </reference>
        </references>
      </pivotArea>
    </format>
    <format dxfId="1934">
      <pivotArea dataOnly="0" labelOnly="1" outline="0" fieldPosition="0">
        <references count="2">
          <reference field="7" count="1" selected="0">
            <x v="71"/>
          </reference>
          <reference field="24" count="1">
            <x v="1"/>
          </reference>
        </references>
      </pivotArea>
    </format>
    <format dxfId="1933">
      <pivotArea dataOnly="0" labelOnly="1" outline="0" fieldPosition="0">
        <references count="2">
          <reference field="7" count="1" selected="0">
            <x v="72"/>
          </reference>
          <reference field="24" count="1">
            <x v="4"/>
          </reference>
        </references>
      </pivotArea>
    </format>
    <format dxfId="1932">
      <pivotArea dataOnly="0" labelOnly="1" outline="0" fieldPosition="0">
        <references count="2">
          <reference field="7" count="1" selected="0">
            <x v="73"/>
          </reference>
          <reference field="24" count="1">
            <x v="4"/>
          </reference>
        </references>
      </pivotArea>
    </format>
    <format dxfId="1931">
      <pivotArea dataOnly="0" labelOnly="1" outline="0" fieldPosition="0">
        <references count="2">
          <reference field="7" count="1" selected="0">
            <x v="74"/>
          </reference>
          <reference field="24" count="1">
            <x v="4"/>
          </reference>
        </references>
      </pivotArea>
    </format>
    <format dxfId="1930">
      <pivotArea dataOnly="0" labelOnly="1" outline="0" fieldPosition="0">
        <references count="2">
          <reference field="7" count="1" selected="0">
            <x v="15"/>
          </reference>
          <reference field="24" count="1">
            <x v="2"/>
          </reference>
        </references>
      </pivotArea>
    </format>
    <format dxfId="1929">
      <pivotArea dataOnly="0" labelOnly="1" outline="0" fieldPosition="0">
        <references count="2">
          <reference field="7" count="1" selected="0">
            <x v="51"/>
          </reference>
          <reference field="24" count="1">
            <x v="1"/>
          </reference>
        </references>
      </pivotArea>
    </format>
    <format dxfId="1928">
      <pivotArea dataOnly="0" labelOnly="1" outline="0" fieldPosition="0">
        <references count="1">
          <reference field="7" count="1">
            <x v="74"/>
          </reference>
        </references>
      </pivotArea>
    </format>
    <format dxfId="1927">
      <pivotArea outline="0" collapsedLevelsAreSubtotals="1" fieldPosition="0"/>
    </format>
    <format dxfId="1926">
      <pivotArea outline="0" fieldPosition="0">
        <references count="2">
          <reference field="7" count="2" selected="0">
            <x v="2"/>
            <x v="16"/>
          </reference>
          <reference field="24" count="1" selected="0">
            <x v="4"/>
          </reference>
        </references>
      </pivotArea>
    </format>
    <format dxfId="1925">
      <pivotArea outline="0" fieldPosition="0">
        <references count="2">
          <reference field="7" count="4" selected="0">
            <x v="30"/>
            <x v="36"/>
            <x v="43"/>
            <x v="44"/>
          </reference>
          <reference field="24" count="2" selected="0">
            <x v="0"/>
            <x v="4"/>
          </reference>
        </references>
      </pivotArea>
    </format>
    <format dxfId="1924">
      <pivotArea outline="0" fieldPosition="0">
        <references count="2">
          <reference field="7" count="1" selected="0">
            <x v="47"/>
          </reference>
          <reference field="24" count="1" selected="0">
            <x v="4"/>
          </reference>
        </references>
      </pivotArea>
    </format>
    <format dxfId="1923">
      <pivotArea outline="0" fieldPosition="0">
        <references count="2">
          <reference field="7" count="1" selected="0">
            <x v="68"/>
          </reference>
          <reference field="24" count="1" selected="0">
            <x v="4"/>
          </reference>
        </references>
      </pivotArea>
    </format>
    <format dxfId="1922">
      <pivotArea outline="0" fieldPosition="0">
        <references count="2">
          <reference field="7" count="5" selected="0">
            <x v="75"/>
            <x v="76"/>
            <x v="77"/>
            <x v="78"/>
            <x v="79"/>
          </reference>
          <reference field="24" count="1" selected="0">
            <x v="4"/>
          </reference>
        </references>
      </pivotArea>
    </format>
    <format dxfId="1921">
      <pivotArea outline="0" fieldPosition="0">
        <references count="2">
          <reference field="7" count="1" selected="0">
            <x v="117"/>
          </reference>
          <reference field="24" count="1" selected="0">
            <x v="4"/>
          </reference>
        </references>
      </pivotArea>
    </format>
    <format dxfId="1920">
      <pivotArea outline="0" fieldPosition="0">
        <references count="2">
          <reference field="7" count="1" selected="0">
            <x v="120"/>
          </reference>
          <reference field="24" count="1" selected="0">
            <x v="4"/>
          </reference>
        </references>
      </pivotArea>
    </format>
    <format dxfId="1919">
      <pivotArea outline="0" fieldPosition="0">
        <references count="2">
          <reference field="7" count="8" selected="0">
            <x v="121"/>
            <x v="122"/>
            <x v="123"/>
            <x v="124"/>
            <x v="125"/>
            <x v="126"/>
            <x v="127"/>
            <x v="128"/>
          </reference>
          <reference field="24" count="4" selected="0">
            <x v="0"/>
            <x v="1"/>
            <x v="4"/>
            <x v="5"/>
          </reference>
        </references>
      </pivotArea>
    </format>
    <format dxfId="1918">
      <pivotArea dataOnly="0" labelOnly="1" outline="0" fieldPosition="0">
        <references count="2">
          <reference field="7" count="1" selected="0">
            <x v="46"/>
          </reference>
          <reference field="24" count="1">
            <x v="4"/>
          </reference>
        </references>
      </pivotArea>
    </format>
    <format dxfId="1917">
      <pivotArea dataOnly="0" labelOnly="1" outline="0" fieldPosition="0">
        <references count="2">
          <reference field="7" count="1" selected="0">
            <x v="68"/>
          </reference>
          <reference field="24" count="1">
            <x v="4"/>
          </reference>
        </references>
      </pivotArea>
    </format>
    <format dxfId="1916">
      <pivotArea dataOnly="0" labelOnly="1" outline="0" fieldPosition="0">
        <references count="2">
          <reference field="7" count="1" selected="0">
            <x v="101"/>
          </reference>
          <reference field="24" count="1">
            <x v="4"/>
          </reference>
        </references>
      </pivotArea>
    </format>
    <format dxfId="1915">
      <pivotArea dataOnly="0" labelOnly="1" outline="0" fieldPosition="0">
        <references count="2">
          <reference field="7" count="1" selected="0">
            <x v="102"/>
          </reference>
          <reference field="24" count="1">
            <x v="4"/>
          </reference>
        </references>
      </pivotArea>
    </format>
    <format dxfId="1914">
      <pivotArea dataOnly="0" labelOnly="1" outline="0" fieldPosition="0">
        <references count="2">
          <reference field="7" count="1" selected="0">
            <x v="103"/>
          </reference>
          <reference field="24" count="1">
            <x v="1"/>
          </reference>
        </references>
      </pivotArea>
    </format>
    <format dxfId="1913">
      <pivotArea dataOnly="0" labelOnly="1" outline="0" fieldPosition="0">
        <references count="2">
          <reference field="7" count="1" selected="0">
            <x v="104"/>
          </reference>
          <reference field="24" count="1">
            <x v="4"/>
          </reference>
        </references>
      </pivotArea>
    </format>
    <format dxfId="1912">
      <pivotArea dataOnly="0" labelOnly="1" outline="0" fieldPosition="0">
        <references count="2">
          <reference field="7" count="1" selected="0">
            <x v="105"/>
          </reference>
          <reference field="24" count="1">
            <x v="0"/>
          </reference>
        </references>
      </pivotArea>
    </format>
    <format dxfId="1911">
      <pivotArea dataOnly="0" labelOnly="1" outline="0" fieldPosition="0">
        <references count="2">
          <reference field="7" count="1" selected="0">
            <x v="106"/>
          </reference>
          <reference field="24" count="1">
            <x v="4"/>
          </reference>
        </references>
      </pivotArea>
    </format>
    <format dxfId="1910">
      <pivotArea dataOnly="0" labelOnly="1" outline="0" fieldPosition="0">
        <references count="2">
          <reference field="7" count="1" selected="0">
            <x v="107"/>
          </reference>
          <reference field="24" count="1">
            <x v="4"/>
          </reference>
        </references>
      </pivotArea>
    </format>
    <format dxfId="1909">
      <pivotArea dataOnly="0" labelOnly="1" outline="0" fieldPosition="0">
        <references count="2">
          <reference field="7" count="1" selected="0">
            <x v="108"/>
          </reference>
          <reference field="24" count="1">
            <x v="5"/>
          </reference>
        </references>
      </pivotArea>
    </format>
    <format dxfId="1908">
      <pivotArea dataOnly="0" labelOnly="1" outline="0" fieldPosition="0">
        <references count="2">
          <reference field="7" count="1" selected="0">
            <x v="109"/>
          </reference>
          <reference field="24" count="1">
            <x v="4"/>
          </reference>
        </references>
      </pivotArea>
    </format>
    <format dxfId="1907">
      <pivotArea dataOnly="0" labelOnly="1" outline="0" fieldPosition="0">
        <references count="2">
          <reference field="7" count="1" selected="0">
            <x v="110"/>
          </reference>
          <reference field="24" count="1">
            <x v="4"/>
          </reference>
        </references>
      </pivotArea>
    </format>
    <format dxfId="1906">
      <pivotArea dataOnly="0" labelOnly="1" outline="0" fieldPosition="0">
        <references count="2">
          <reference field="7" count="1" selected="0">
            <x v="111"/>
          </reference>
          <reference field="24" count="1">
            <x v="2"/>
          </reference>
        </references>
      </pivotArea>
    </format>
    <format dxfId="1905">
      <pivotArea dataOnly="0" labelOnly="1" outline="0" fieldPosition="0">
        <references count="2">
          <reference field="7" count="1" selected="0">
            <x v="112"/>
          </reference>
          <reference field="24" count="1">
            <x v="4"/>
          </reference>
        </references>
      </pivotArea>
    </format>
    <format dxfId="1904">
      <pivotArea dataOnly="0" labelOnly="1" outline="0" fieldPosition="0">
        <references count="2">
          <reference field="7" count="1" selected="0">
            <x v="113"/>
          </reference>
          <reference field="24" count="1">
            <x v="2"/>
          </reference>
        </references>
      </pivotArea>
    </format>
    <format dxfId="1903">
      <pivotArea dataOnly="0" labelOnly="1" outline="0" fieldPosition="0">
        <references count="2">
          <reference field="7" count="1" selected="0">
            <x v="114"/>
          </reference>
          <reference field="24" count="1">
            <x v="4"/>
          </reference>
        </references>
      </pivotArea>
    </format>
    <format dxfId="1902">
      <pivotArea dataOnly="0" labelOnly="1" outline="0" fieldPosition="0">
        <references count="2">
          <reference field="7" count="1" selected="0">
            <x v="46"/>
          </reference>
          <reference field="24" count="1">
            <x v="4"/>
          </reference>
        </references>
      </pivotArea>
    </format>
    <format dxfId="1901">
      <pivotArea dataOnly="0" labelOnly="1" outline="0" fieldPosition="0">
        <references count="2">
          <reference field="7" count="1" selected="0">
            <x v="68"/>
          </reference>
          <reference field="24" count="1">
            <x v="4"/>
          </reference>
        </references>
      </pivotArea>
    </format>
    <format dxfId="1900">
      <pivotArea dataOnly="0" labelOnly="1" outline="0" fieldPosition="0">
        <references count="2">
          <reference field="7" count="1" selected="0">
            <x v="101"/>
          </reference>
          <reference field="24" count="1">
            <x v="4"/>
          </reference>
        </references>
      </pivotArea>
    </format>
    <format dxfId="1899">
      <pivotArea dataOnly="0" labelOnly="1" outline="0" fieldPosition="0">
        <references count="2">
          <reference field="7" count="1" selected="0">
            <x v="102"/>
          </reference>
          <reference field="24" count="1">
            <x v="4"/>
          </reference>
        </references>
      </pivotArea>
    </format>
    <format dxfId="1898">
      <pivotArea dataOnly="0" labelOnly="1" outline="0" fieldPosition="0">
        <references count="2">
          <reference field="7" count="1" selected="0">
            <x v="103"/>
          </reference>
          <reference field="24" count="1">
            <x v="1"/>
          </reference>
        </references>
      </pivotArea>
    </format>
    <format dxfId="1897">
      <pivotArea dataOnly="0" labelOnly="1" outline="0" fieldPosition="0">
        <references count="2">
          <reference field="7" count="1" selected="0">
            <x v="104"/>
          </reference>
          <reference field="24" count="1">
            <x v="4"/>
          </reference>
        </references>
      </pivotArea>
    </format>
    <format dxfId="1896">
      <pivotArea dataOnly="0" labelOnly="1" outline="0" fieldPosition="0">
        <references count="2">
          <reference field="7" count="1" selected="0">
            <x v="105"/>
          </reference>
          <reference field="24" count="1">
            <x v="0"/>
          </reference>
        </references>
      </pivotArea>
    </format>
    <format dxfId="1895">
      <pivotArea dataOnly="0" labelOnly="1" outline="0" fieldPosition="0">
        <references count="2">
          <reference field="7" count="1" selected="0">
            <x v="106"/>
          </reference>
          <reference field="24" count="1">
            <x v="4"/>
          </reference>
        </references>
      </pivotArea>
    </format>
    <format dxfId="1894">
      <pivotArea dataOnly="0" labelOnly="1" outline="0" fieldPosition="0">
        <references count="2">
          <reference field="7" count="1" selected="0">
            <x v="107"/>
          </reference>
          <reference field="24" count="1">
            <x v="4"/>
          </reference>
        </references>
      </pivotArea>
    </format>
    <format dxfId="1893">
      <pivotArea dataOnly="0" labelOnly="1" outline="0" fieldPosition="0">
        <references count="2">
          <reference field="7" count="1" selected="0">
            <x v="108"/>
          </reference>
          <reference field="24" count="1">
            <x v="5"/>
          </reference>
        </references>
      </pivotArea>
    </format>
    <format dxfId="1892">
      <pivotArea dataOnly="0" labelOnly="1" outline="0" fieldPosition="0">
        <references count="2">
          <reference field="7" count="1" selected="0">
            <x v="109"/>
          </reference>
          <reference field="24" count="1">
            <x v="4"/>
          </reference>
        </references>
      </pivotArea>
    </format>
    <format dxfId="1891">
      <pivotArea dataOnly="0" labelOnly="1" outline="0" fieldPosition="0">
        <references count="2">
          <reference field="7" count="1" selected="0">
            <x v="110"/>
          </reference>
          <reference field="24" count="1">
            <x v="4"/>
          </reference>
        </references>
      </pivotArea>
    </format>
    <format dxfId="1890">
      <pivotArea dataOnly="0" labelOnly="1" outline="0" fieldPosition="0">
        <references count="2">
          <reference field="7" count="1" selected="0">
            <x v="111"/>
          </reference>
          <reference field="24" count="1">
            <x v="2"/>
          </reference>
        </references>
      </pivotArea>
    </format>
    <format dxfId="1889">
      <pivotArea dataOnly="0" labelOnly="1" outline="0" fieldPosition="0">
        <references count="2">
          <reference field="7" count="1" selected="0">
            <x v="112"/>
          </reference>
          <reference field="24" count="1">
            <x v="4"/>
          </reference>
        </references>
      </pivotArea>
    </format>
    <format dxfId="1888">
      <pivotArea dataOnly="0" labelOnly="1" outline="0" fieldPosition="0">
        <references count="2">
          <reference field="7" count="1" selected="0">
            <x v="113"/>
          </reference>
          <reference field="24" count="1">
            <x v="2"/>
          </reference>
        </references>
      </pivotArea>
    </format>
    <format dxfId="1887">
      <pivotArea dataOnly="0" labelOnly="1" outline="0" fieldPosition="0">
        <references count="2">
          <reference field="7" count="1" selected="0">
            <x v="114"/>
          </reference>
          <reference field="24" count="1">
            <x v="4"/>
          </reference>
        </references>
      </pivotArea>
    </format>
    <format dxfId="1886">
      <pivotArea dataOnly="0" labelOnly="1" outline="0" fieldPosition="0">
        <references count="1">
          <reference field="7" count="14">
            <x v="101"/>
            <x v="102"/>
            <x v="103"/>
            <x v="104"/>
            <x v="105"/>
            <x v="106"/>
            <x v="107"/>
            <x v="108"/>
            <x v="109"/>
            <x v="110"/>
            <x v="111"/>
            <x v="112"/>
            <x v="113"/>
            <x v="114"/>
          </reference>
        </references>
      </pivotArea>
    </format>
    <format dxfId="1885">
      <pivotArea dataOnly="0" labelOnly="1" outline="0" fieldPosition="0">
        <references count="2">
          <reference field="7" count="1" selected="0">
            <x v="2"/>
          </reference>
          <reference field="24" count="1">
            <x v="4"/>
          </reference>
        </references>
      </pivotArea>
    </format>
    <format dxfId="1884">
      <pivotArea dataOnly="0" labelOnly="1" outline="0" fieldPosition="0">
        <references count="2">
          <reference field="7" count="1" selected="0">
            <x v="16"/>
          </reference>
          <reference field="24" count="1">
            <x v="1"/>
          </reference>
        </references>
      </pivotArea>
    </format>
    <format dxfId="1883">
      <pivotArea dataOnly="0" labelOnly="1" outline="0" fieldPosition="0">
        <references count="2">
          <reference field="7" count="1" selected="0">
            <x v="20"/>
          </reference>
          <reference field="24" count="1">
            <x v="4"/>
          </reference>
        </references>
      </pivotArea>
    </format>
    <format dxfId="1882">
      <pivotArea dataOnly="0" labelOnly="1" outline="0" fieldPosition="0">
        <references count="2">
          <reference field="7" count="1" selected="0">
            <x v="27"/>
          </reference>
          <reference field="24" count="1">
            <x v="4"/>
          </reference>
        </references>
      </pivotArea>
    </format>
    <format dxfId="1881">
      <pivotArea dataOnly="0" labelOnly="1" outline="0" fieldPosition="0">
        <references count="2">
          <reference field="7" count="1" selected="0">
            <x v="30"/>
          </reference>
          <reference field="24" count="1">
            <x v="4"/>
          </reference>
        </references>
      </pivotArea>
    </format>
    <format dxfId="1880">
      <pivotArea dataOnly="0" labelOnly="1" outline="0" fieldPosition="0">
        <references count="2">
          <reference field="7" count="1" selected="0">
            <x v="36"/>
          </reference>
          <reference field="24" count="1">
            <x v="4"/>
          </reference>
        </references>
      </pivotArea>
    </format>
    <format dxfId="1879">
      <pivotArea dataOnly="0" labelOnly="1" outline="0" fieldPosition="0">
        <references count="2">
          <reference field="7" count="1" selected="0">
            <x v="43"/>
          </reference>
          <reference field="24" count="1">
            <x v="1"/>
          </reference>
        </references>
      </pivotArea>
    </format>
    <format dxfId="1878">
      <pivotArea dataOnly="0" labelOnly="1" outline="0" fieldPosition="0">
        <references count="2">
          <reference field="7" count="1" selected="0">
            <x v="44"/>
          </reference>
          <reference field="24" count="1">
            <x v="1"/>
          </reference>
        </references>
      </pivotArea>
    </format>
    <format dxfId="1877">
      <pivotArea dataOnly="0" labelOnly="1" outline="0" fieldPosition="0">
        <references count="2">
          <reference field="7" count="1" selected="0">
            <x v="46"/>
          </reference>
          <reference field="24" count="1">
            <x v="4"/>
          </reference>
        </references>
      </pivotArea>
    </format>
    <format dxfId="1876">
      <pivotArea dataOnly="0" labelOnly="1" outline="0" fieldPosition="0">
        <references count="2">
          <reference field="7" count="1" selected="0">
            <x v="47"/>
          </reference>
          <reference field="24" count="1">
            <x v="1"/>
          </reference>
        </references>
      </pivotArea>
    </format>
    <format dxfId="1875">
      <pivotArea dataOnly="0" labelOnly="1" outline="0" fieldPosition="0">
        <references count="2">
          <reference field="7" count="1" selected="0">
            <x v="62"/>
          </reference>
          <reference field="24" count="1">
            <x v="4"/>
          </reference>
        </references>
      </pivotArea>
    </format>
    <format dxfId="1874">
      <pivotArea dataOnly="0" labelOnly="1" outline="0" fieldPosition="0">
        <references count="2">
          <reference field="7" count="1" selected="0">
            <x v="68"/>
          </reference>
          <reference field="24" count="1">
            <x v="4"/>
          </reference>
        </references>
      </pivotArea>
    </format>
    <format dxfId="1873">
      <pivotArea dataOnly="0" labelOnly="1" outline="0" fieldPosition="0">
        <references count="2">
          <reference field="7" count="1" selected="0">
            <x v="73"/>
          </reference>
          <reference field="24" count="1">
            <x v="1"/>
          </reference>
        </references>
      </pivotArea>
    </format>
    <format dxfId="1872">
      <pivotArea dataOnly="0" labelOnly="1" outline="0" fieldPosition="0">
        <references count="2">
          <reference field="7" count="1" selected="0">
            <x v="75"/>
          </reference>
          <reference field="24" count="1">
            <x v="4"/>
          </reference>
        </references>
      </pivotArea>
    </format>
    <format dxfId="1871">
      <pivotArea dataOnly="0" labelOnly="1" outline="0" fieldPosition="0">
        <references count="2">
          <reference field="7" count="1" selected="0">
            <x v="76"/>
          </reference>
          <reference field="24" count="1">
            <x v="4"/>
          </reference>
        </references>
      </pivotArea>
    </format>
    <format dxfId="1870">
      <pivotArea dataOnly="0" labelOnly="1" outline="0" fieldPosition="0">
        <references count="2">
          <reference field="7" count="1" selected="0">
            <x v="77"/>
          </reference>
          <reference field="24" count="1">
            <x v="4"/>
          </reference>
        </references>
      </pivotArea>
    </format>
    <format dxfId="1869">
      <pivotArea dataOnly="0" labelOnly="1" outline="0" fieldPosition="0">
        <references count="2">
          <reference field="7" count="1" selected="0">
            <x v="78"/>
          </reference>
          <reference field="24" count="1">
            <x v="4"/>
          </reference>
        </references>
      </pivotArea>
    </format>
    <format dxfId="1868">
      <pivotArea dataOnly="0" labelOnly="1" outline="0" fieldPosition="0">
        <references count="2">
          <reference field="7" count="1" selected="0">
            <x v="79"/>
          </reference>
          <reference field="24" count="1">
            <x v="4"/>
          </reference>
        </references>
      </pivotArea>
    </format>
    <format dxfId="1867">
      <pivotArea dataOnly="0" labelOnly="1" outline="0" fieldPosition="0">
        <references count="2">
          <reference field="7" count="1" selected="0">
            <x v="80"/>
          </reference>
          <reference field="24" count="1">
            <x v="0"/>
          </reference>
        </references>
      </pivotArea>
    </format>
    <format dxfId="1866">
      <pivotArea dataOnly="0" labelOnly="1" outline="0" fieldPosition="0">
        <references count="2">
          <reference field="7" count="1" selected="0">
            <x v="81"/>
          </reference>
          <reference field="24" count="1">
            <x v="4"/>
          </reference>
        </references>
      </pivotArea>
    </format>
    <format dxfId="1865">
      <pivotArea dataOnly="0" labelOnly="1" outline="0" fieldPosition="0">
        <references count="2">
          <reference field="7" count="1" selected="0">
            <x v="82"/>
          </reference>
          <reference field="24" count="1">
            <x v="4"/>
          </reference>
        </references>
      </pivotArea>
    </format>
    <format dxfId="1864">
      <pivotArea dataOnly="0" labelOnly="1" outline="0" fieldPosition="0">
        <references count="2">
          <reference field="7" count="1" selected="0">
            <x v="83"/>
          </reference>
          <reference field="24" count="1">
            <x v="1"/>
          </reference>
        </references>
      </pivotArea>
    </format>
    <format dxfId="1863">
      <pivotArea dataOnly="0" labelOnly="1" outline="0" fieldPosition="0">
        <references count="2">
          <reference field="7" count="1" selected="0">
            <x v="84"/>
          </reference>
          <reference field="24" count="1">
            <x v="4"/>
          </reference>
        </references>
      </pivotArea>
    </format>
    <format dxfId="1862">
      <pivotArea dataOnly="0" labelOnly="1" outline="0" fieldPosition="0">
        <references count="2">
          <reference field="7" count="1" selected="0">
            <x v="85"/>
          </reference>
          <reference field="24" count="1">
            <x v="4"/>
          </reference>
        </references>
      </pivotArea>
    </format>
    <format dxfId="1861">
      <pivotArea dataOnly="0" labelOnly="1" outline="0" fieldPosition="0">
        <references count="2">
          <reference field="7" count="1" selected="0">
            <x v="86"/>
          </reference>
          <reference field="24" count="1">
            <x v="4"/>
          </reference>
        </references>
      </pivotArea>
    </format>
    <format dxfId="1860">
      <pivotArea dataOnly="0" labelOnly="1" outline="0" fieldPosition="0">
        <references count="2">
          <reference field="7" count="1" selected="0">
            <x v="87"/>
          </reference>
          <reference field="24" count="1">
            <x v="4"/>
          </reference>
        </references>
      </pivotArea>
    </format>
    <format dxfId="1859">
      <pivotArea dataOnly="0" labelOnly="1" outline="0" fieldPosition="0">
        <references count="2">
          <reference field="7" count="1" selected="0">
            <x v="88"/>
          </reference>
          <reference field="24" count="1">
            <x v="5"/>
          </reference>
        </references>
      </pivotArea>
    </format>
    <format dxfId="1858">
      <pivotArea dataOnly="0" labelOnly="1" outline="0" fieldPosition="0">
        <references count="2">
          <reference field="7" count="1" selected="0">
            <x v="89"/>
          </reference>
          <reference field="24" count="1">
            <x v="5"/>
          </reference>
        </references>
      </pivotArea>
    </format>
    <format dxfId="1857">
      <pivotArea dataOnly="0" labelOnly="1" outline="0" fieldPosition="0">
        <references count="2">
          <reference field="7" count="1" selected="0">
            <x v="90"/>
          </reference>
          <reference field="24" count="1">
            <x v="4"/>
          </reference>
        </references>
      </pivotArea>
    </format>
    <format dxfId="1856">
      <pivotArea dataOnly="0" labelOnly="1" outline="0" fieldPosition="0">
        <references count="2">
          <reference field="7" count="1" selected="0">
            <x v="91"/>
          </reference>
          <reference field="24" count="1">
            <x v="4"/>
          </reference>
        </references>
      </pivotArea>
    </format>
    <format dxfId="1855">
      <pivotArea dataOnly="0" labelOnly="1" outline="0" fieldPosition="0">
        <references count="2">
          <reference field="7" count="1" selected="0">
            <x v="92"/>
          </reference>
          <reference field="24" count="1">
            <x v="4"/>
          </reference>
        </references>
      </pivotArea>
    </format>
    <format dxfId="1854">
      <pivotArea dataOnly="0" labelOnly="1" outline="0" fieldPosition="0">
        <references count="2">
          <reference field="7" count="1" selected="0">
            <x v="93"/>
          </reference>
          <reference field="24" count="1">
            <x v="4"/>
          </reference>
        </references>
      </pivotArea>
    </format>
    <format dxfId="1853">
      <pivotArea dataOnly="0" labelOnly="1" outline="0" fieldPosition="0">
        <references count="2">
          <reference field="7" count="1" selected="0">
            <x v="94"/>
          </reference>
          <reference field="24" count="1">
            <x v="4"/>
          </reference>
        </references>
      </pivotArea>
    </format>
    <format dxfId="1852">
      <pivotArea dataOnly="0" labelOnly="1" outline="0" fieldPosition="0">
        <references count="2">
          <reference field="7" count="1" selected="0">
            <x v="95"/>
          </reference>
          <reference field="24" count="1">
            <x v="4"/>
          </reference>
        </references>
      </pivotArea>
    </format>
    <format dxfId="1851">
      <pivotArea dataOnly="0" labelOnly="1" outline="0" fieldPosition="0">
        <references count="2">
          <reference field="7" count="1" selected="0">
            <x v="96"/>
          </reference>
          <reference field="24" count="1">
            <x v="4"/>
          </reference>
        </references>
      </pivotArea>
    </format>
    <format dxfId="1850">
      <pivotArea dataOnly="0" labelOnly="1" outline="0" fieldPosition="0">
        <references count="2">
          <reference field="7" count="1" selected="0">
            <x v="97"/>
          </reference>
          <reference field="24" count="1">
            <x v="4"/>
          </reference>
        </references>
      </pivotArea>
    </format>
    <format dxfId="1849">
      <pivotArea dataOnly="0" labelOnly="1" outline="0" fieldPosition="0">
        <references count="2">
          <reference field="7" count="1" selected="0">
            <x v="98"/>
          </reference>
          <reference field="24" count="1">
            <x v="3"/>
          </reference>
        </references>
      </pivotArea>
    </format>
    <format dxfId="1848">
      <pivotArea dataOnly="0" labelOnly="1" outline="0" fieldPosition="0">
        <references count="2">
          <reference field="7" count="1" selected="0">
            <x v="99"/>
          </reference>
          <reference field="24" count="1">
            <x v="4"/>
          </reference>
        </references>
      </pivotArea>
    </format>
    <format dxfId="1847">
      <pivotArea dataOnly="0" labelOnly="1" outline="0" fieldPosition="0">
        <references count="2">
          <reference field="7" count="1" selected="0">
            <x v="100"/>
          </reference>
          <reference field="24" count="1">
            <x v="1"/>
          </reference>
        </references>
      </pivotArea>
    </format>
    <format dxfId="1846">
      <pivotArea dataOnly="0" labelOnly="1" outline="0" fieldPosition="0">
        <references count="2">
          <reference field="7" count="1" selected="0">
            <x v="101"/>
          </reference>
          <reference field="24" count="1">
            <x v="4"/>
          </reference>
        </references>
      </pivotArea>
    </format>
    <format dxfId="1845">
      <pivotArea dataOnly="0" labelOnly="1" outline="0" fieldPosition="0">
        <references count="2">
          <reference field="7" count="1" selected="0">
            <x v="102"/>
          </reference>
          <reference field="24" count="1">
            <x v="4"/>
          </reference>
        </references>
      </pivotArea>
    </format>
    <format dxfId="1844">
      <pivotArea dataOnly="0" labelOnly="1" outline="0" fieldPosition="0">
        <references count="2">
          <reference field="7" count="1" selected="0">
            <x v="103"/>
          </reference>
          <reference field="24" count="1">
            <x v="1"/>
          </reference>
        </references>
      </pivotArea>
    </format>
    <format dxfId="1843">
      <pivotArea dataOnly="0" labelOnly="1" outline="0" fieldPosition="0">
        <references count="2">
          <reference field="7" count="1" selected="0">
            <x v="104"/>
          </reference>
          <reference field="24" count="1">
            <x v="4"/>
          </reference>
        </references>
      </pivotArea>
    </format>
    <format dxfId="1842">
      <pivotArea dataOnly="0" labelOnly="1" outline="0" fieldPosition="0">
        <references count="2">
          <reference field="7" count="1" selected="0">
            <x v="105"/>
          </reference>
          <reference field="24" count="1">
            <x v="0"/>
          </reference>
        </references>
      </pivotArea>
    </format>
    <format dxfId="1841">
      <pivotArea dataOnly="0" labelOnly="1" outline="0" fieldPosition="0">
        <references count="2">
          <reference field="7" count="1" selected="0">
            <x v="106"/>
          </reference>
          <reference field="24" count="1">
            <x v="4"/>
          </reference>
        </references>
      </pivotArea>
    </format>
    <format dxfId="1840">
      <pivotArea dataOnly="0" labelOnly="1" outline="0" fieldPosition="0">
        <references count="2">
          <reference field="7" count="1" selected="0">
            <x v="107"/>
          </reference>
          <reference field="24" count="1">
            <x v="4"/>
          </reference>
        </references>
      </pivotArea>
    </format>
    <format dxfId="1839">
      <pivotArea dataOnly="0" labelOnly="1" outline="0" fieldPosition="0">
        <references count="2">
          <reference field="7" count="1" selected="0">
            <x v="108"/>
          </reference>
          <reference field="24" count="1">
            <x v="5"/>
          </reference>
        </references>
      </pivotArea>
    </format>
    <format dxfId="1838">
      <pivotArea dataOnly="0" labelOnly="1" outline="0" fieldPosition="0">
        <references count="2">
          <reference field="7" count="1" selected="0">
            <x v="109"/>
          </reference>
          <reference field="24" count="1">
            <x v="4"/>
          </reference>
        </references>
      </pivotArea>
    </format>
    <format dxfId="1837">
      <pivotArea dataOnly="0" labelOnly="1" outline="0" fieldPosition="0">
        <references count="2">
          <reference field="7" count="1" selected="0">
            <x v="110"/>
          </reference>
          <reference field="24" count="1">
            <x v="4"/>
          </reference>
        </references>
      </pivotArea>
    </format>
    <format dxfId="1836">
      <pivotArea dataOnly="0" labelOnly="1" outline="0" fieldPosition="0">
        <references count="2">
          <reference field="7" count="1" selected="0">
            <x v="111"/>
          </reference>
          <reference field="24" count="1">
            <x v="2"/>
          </reference>
        </references>
      </pivotArea>
    </format>
    <format dxfId="1835">
      <pivotArea dataOnly="0" labelOnly="1" outline="0" fieldPosition="0">
        <references count="2">
          <reference field="7" count="1" selected="0">
            <x v="112"/>
          </reference>
          <reference field="24" count="1">
            <x v="4"/>
          </reference>
        </references>
      </pivotArea>
    </format>
    <format dxfId="1834">
      <pivotArea dataOnly="0" labelOnly="1" outline="0" fieldPosition="0">
        <references count="2">
          <reference field="7" count="1" selected="0">
            <x v="113"/>
          </reference>
          <reference field="24" count="1">
            <x v="2"/>
          </reference>
        </references>
      </pivotArea>
    </format>
    <format dxfId="1833">
      <pivotArea dataOnly="0" labelOnly="1" outline="0" fieldPosition="0">
        <references count="2">
          <reference field="7" count="1" selected="0">
            <x v="114"/>
          </reference>
          <reference field="24" count="1">
            <x v="4"/>
          </reference>
        </references>
      </pivotArea>
    </format>
    <format dxfId="1832">
      <pivotArea dataOnly="0" labelOnly="1" outline="0" fieldPosition="0">
        <references count="2">
          <reference field="7" count="1" selected="0">
            <x v="115"/>
          </reference>
          <reference field="24" count="1">
            <x v="4"/>
          </reference>
        </references>
      </pivotArea>
    </format>
    <format dxfId="1831">
      <pivotArea dataOnly="0" labelOnly="1" outline="0" fieldPosition="0">
        <references count="2">
          <reference field="7" count="1" selected="0">
            <x v="116"/>
          </reference>
          <reference field="24" count="1">
            <x v="1"/>
          </reference>
        </references>
      </pivotArea>
    </format>
    <format dxfId="1830">
      <pivotArea dataOnly="0" labelOnly="1" outline="0" fieldPosition="0">
        <references count="2">
          <reference field="7" count="1" selected="0">
            <x v="117"/>
          </reference>
          <reference field="24" count="1">
            <x v="1"/>
          </reference>
        </references>
      </pivotArea>
    </format>
    <format dxfId="1829">
      <pivotArea dataOnly="0" labelOnly="1" outline="0" fieldPosition="0">
        <references count="2">
          <reference field="7" count="1" selected="0">
            <x v="118"/>
          </reference>
          <reference field="24" count="1">
            <x v="1"/>
          </reference>
        </references>
      </pivotArea>
    </format>
    <format dxfId="1828">
      <pivotArea dataOnly="0" labelOnly="1" outline="0" fieldPosition="0">
        <references count="2">
          <reference field="7" count="1" selected="0">
            <x v="119"/>
          </reference>
          <reference field="24" count="1">
            <x v="0"/>
          </reference>
        </references>
      </pivotArea>
    </format>
    <format dxfId="1827">
      <pivotArea dataOnly="0" labelOnly="1" outline="0" fieldPosition="0">
        <references count="2">
          <reference field="7" count="1" selected="0">
            <x v="120"/>
          </reference>
          <reference field="24" count="1">
            <x v="4"/>
          </reference>
        </references>
      </pivotArea>
    </format>
    <format dxfId="1826">
      <pivotArea dataOnly="0" labelOnly="1" outline="0" fieldPosition="0">
        <references count="2">
          <reference field="7" count="1" selected="0">
            <x v="121"/>
          </reference>
          <reference field="24" count="1">
            <x v="2"/>
          </reference>
        </references>
      </pivotArea>
    </format>
    <format dxfId="1825">
      <pivotArea dataOnly="0" labelOnly="1" outline="0" fieldPosition="0">
        <references count="2">
          <reference field="7" count="1" selected="0">
            <x v="122"/>
          </reference>
          <reference field="24" count="1">
            <x v="1"/>
          </reference>
        </references>
      </pivotArea>
    </format>
    <format dxfId="1824">
      <pivotArea dataOnly="0" labelOnly="1" outline="0" fieldPosition="0">
        <references count="2">
          <reference field="7" count="1" selected="0">
            <x v="123"/>
          </reference>
          <reference field="24" count="1">
            <x v="1"/>
          </reference>
        </references>
      </pivotArea>
    </format>
    <format dxfId="1823">
      <pivotArea dataOnly="0" labelOnly="1" outline="0" fieldPosition="0">
        <references count="2">
          <reference field="7" count="1" selected="0">
            <x v="124"/>
          </reference>
          <reference field="24" count="1">
            <x v="4"/>
          </reference>
        </references>
      </pivotArea>
    </format>
    <format dxfId="1822">
      <pivotArea dataOnly="0" labelOnly="1" outline="0" fieldPosition="0">
        <references count="2">
          <reference field="7" count="1" selected="0">
            <x v="125"/>
          </reference>
          <reference field="24" count="1">
            <x v="4"/>
          </reference>
        </references>
      </pivotArea>
    </format>
    <format dxfId="1821">
      <pivotArea dataOnly="0" labelOnly="1" outline="0" fieldPosition="0">
        <references count="2">
          <reference field="7" count="1" selected="0">
            <x v="126"/>
          </reference>
          <reference field="24" count="1">
            <x v="5"/>
          </reference>
        </references>
      </pivotArea>
    </format>
    <format dxfId="1820">
      <pivotArea dataOnly="0" labelOnly="1" outline="0" fieldPosition="0">
        <references count="2">
          <reference field="7" count="1" selected="0">
            <x v="127"/>
          </reference>
          <reference field="24" count="1">
            <x v="0"/>
          </reference>
        </references>
      </pivotArea>
    </format>
    <format dxfId="1819">
      <pivotArea dataOnly="0" labelOnly="1" outline="0" fieldPosition="0">
        <references count="2">
          <reference field="7" count="1" selected="0">
            <x v="128"/>
          </reference>
          <reference field="24" count="1">
            <x v="1"/>
          </reference>
        </references>
      </pivotArea>
    </format>
    <format dxfId="1818">
      <pivotArea dataOnly="0" labelOnly="1" outline="0" fieldPosition="0">
        <references count="2">
          <reference field="7" count="1" selected="0">
            <x v="129"/>
          </reference>
          <reference field="24" count="1">
            <x v="4"/>
          </reference>
        </references>
      </pivotArea>
    </format>
    <format dxfId="1817">
      <pivotArea dataOnly="0" labelOnly="1" outline="0" fieldPosition="0">
        <references count="2">
          <reference field="7" count="1" selected="0">
            <x v="130"/>
          </reference>
          <reference field="24" count="1">
            <x v="1"/>
          </reference>
        </references>
      </pivotArea>
    </format>
    <format dxfId="1816">
      <pivotArea dataOnly="0" labelOnly="1" outline="0" fieldPosition="0">
        <references count="2">
          <reference field="7" count="1" selected="0">
            <x v="131"/>
          </reference>
          <reference field="24" count="1">
            <x v="4"/>
          </reference>
        </references>
      </pivotArea>
    </format>
    <format dxfId="1815">
      <pivotArea dataOnly="0" labelOnly="1" outline="0" fieldPosition="0">
        <references count="2">
          <reference field="7" count="1" selected="0">
            <x v="132"/>
          </reference>
          <reference field="24" count="1">
            <x v="4"/>
          </reference>
        </references>
      </pivotArea>
    </format>
    <format dxfId="1814">
      <pivotArea dataOnly="0" labelOnly="1" outline="0" fieldPosition="0">
        <references count="2">
          <reference field="7" count="1" selected="0">
            <x v="133"/>
          </reference>
          <reference field="24" count="1">
            <x v="2"/>
          </reference>
        </references>
      </pivotArea>
    </format>
    <format dxfId="1813">
      <pivotArea dataOnly="0" labelOnly="1" outline="0" fieldPosition="0">
        <references count="2">
          <reference field="7" count="1" selected="0">
            <x v="2"/>
          </reference>
          <reference field="24" count="1">
            <x v="4"/>
          </reference>
        </references>
      </pivotArea>
    </format>
    <format dxfId="1812">
      <pivotArea dataOnly="0" labelOnly="1" outline="0" fieldPosition="0">
        <references count="2">
          <reference field="7" count="1" selected="0">
            <x v="16"/>
          </reference>
          <reference field="24" count="1">
            <x v="1"/>
          </reference>
        </references>
      </pivotArea>
    </format>
    <format dxfId="1811">
      <pivotArea dataOnly="0" labelOnly="1" outline="0" fieldPosition="0">
        <references count="2">
          <reference field="7" count="1" selected="0">
            <x v="20"/>
          </reference>
          <reference field="24" count="1">
            <x v="4"/>
          </reference>
        </references>
      </pivotArea>
    </format>
    <format dxfId="1810">
      <pivotArea dataOnly="0" labelOnly="1" outline="0" fieldPosition="0">
        <references count="2">
          <reference field="7" count="1" selected="0">
            <x v="27"/>
          </reference>
          <reference field="24" count="1">
            <x v="4"/>
          </reference>
        </references>
      </pivotArea>
    </format>
    <format dxfId="1809">
      <pivotArea dataOnly="0" labelOnly="1" outline="0" fieldPosition="0">
        <references count="2">
          <reference field="7" count="1" selected="0">
            <x v="30"/>
          </reference>
          <reference field="24" count="1">
            <x v="4"/>
          </reference>
        </references>
      </pivotArea>
    </format>
    <format dxfId="1808">
      <pivotArea dataOnly="0" labelOnly="1" outline="0" fieldPosition="0">
        <references count="2">
          <reference field="7" count="1" selected="0">
            <x v="36"/>
          </reference>
          <reference field="24" count="1">
            <x v="4"/>
          </reference>
        </references>
      </pivotArea>
    </format>
    <format dxfId="1807">
      <pivotArea dataOnly="0" labelOnly="1" outline="0" fieldPosition="0">
        <references count="2">
          <reference field="7" count="1" selected="0">
            <x v="43"/>
          </reference>
          <reference field="24" count="1">
            <x v="1"/>
          </reference>
        </references>
      </pivotArea>
    </format>
    <format dxfId="1806">
      <pivotArea dataOnly="0" labelOnly="1" outline="0" fieldPosition="0">
        <references count="2">
          <reference field="7" count="1" selected="0">
            <x v="44"/>
          </reference>
          <reference field="24" count="1">
            <x v="1"/>
          </reference>
        </references>
      </pivotArea>
    </format>
    <format dxfId="1805">
      <pivotArea dataOnly="0" labelOnly="1" outline="0" fieldPosition="0">
        <references count="2">
          <reference field="7" count="1" selected="0">
            <x v="46"/>
          </reference>
          <reference field="24" count="1">
            <x v="4"/>
          </reference>
        </references>
      </pivotArea>
    </format>
    <format dxfId="1804">
      <pivotArea dataOnly="0" labelOnly="1" outline="0" fieldPosition="0">
        <references count="2">
          <reference field="7" count="1" selected="0">
            <x v="47"/>
          </reference>
          <reference field="24" count="1">
            <x v="1"/>
          </reference>
        </references>
      </pivotArea>
    </format>
    <format dxfId="1803">
      <pivotArea dataOnly="0" labelOnly="1" outline="0" fieldPosition="0">
        <references count="2">
          <reference field="7" count="1" selected="0">
            <x v="62"/>
          </reference>
          <reference field="24" count="1">
            <x v="4"/>
          </reference>
        </references>
      </pivotArea>
    </format>
    <format dxfId="1802">
      <pivotArea dataOnly="0" labelOnly="1" outline="0" fieldPosition="0">
        <references count="2">
          <reference field="7" count="1" selected="0">
            <x v="68"/>
          </reference>
          <reference field="24" count="1">
            <x v="4"/>
          </reference>
        </references>
      </pivotArea>
    </format>
    <format dxfId="1801">
      <pivotArea dataOnly="0" labelOnly="1" outline="0" fieldPosition="0">
        <references count="2">
          <reference field="7" count="1" selected="0">
            <x v="73"/>
          </reference>
          <reference field="24" count="1">
            <x v="1"/>
          </reference>
        </references>
      </pivotArea>
    </format>
    <format dxfId="1800">
      <pivotArea dataOnly="0" labelOnly="1" outline="0" fieldPosition="0">
        <references count="2">
          <reference field="7" count="1" selected="0">
            <x v="75"/>
          </reference>
          <reference field="24" count="1">
            <x v="4"/>
          </reference>
        </references>
      </pivotArea>
    </format>
    <format dxfId="1799">
      <pivotArea dataOnly="0" labelOnly="1" outline="0" fieldPosition="0">
        <references count="2">
          <reference field="7" count="1" selected="0">
            <x v="76"/>
          </reference>
          <reference field="24" count="1">
            <x v="4"/>
          </reference>
        </references>
      </pivotArea>
    </format>
    <format dxfId="1798">
      <pivotArea dataOnly="0" labelOnly="1" outline="0" fieldPosition="0">
        <references count="2">
          <reference field="7" count="1" selected="0">
            <x v="77"/>
          </reference>
          <reference field="24" count="1">
            <x v="4"/>
          </reference>
        </references>
      </pivotArea>
    </format>
    <format dxfId="1797">
      <pivotArea dataOnly="0" labelOnly="1" outline="0" fieldPosition="0">
        <references count="2">
          <reference field="7" count="1" selected="0">
            <x v="78"/>
          </reference>
          <reference field="24" count="1">
            <x v="4"/>
          </reference>
        </references>
      </pivotArea>
    </format>
    <format dxfId="1796">
      <pivotArea dataOnly="0" labelOnly="1" outline="0" fieldPosition="0">
        <references count="2">
          <reference field="7" count="1" selected="0">
            <x v="79"/>
          </reference>
          <reference field="24" count="1">
            <x v="4"/>
          </reference>
        </references>
      </pivotArea>
    </format>
    <format dxfId="1795">
      <pivotArea dataOnly="0" labelOnly="1" outline="0" fieldPosition="0">
        <references count="2">
          <reference field="7" count="1" selected="0">
            <x v="80"/>
          </reference>
          <reference field="24" count="1">
            <x v="0"/>
          </reference>
        </references>
      </pivotArea>
    </format>
    <format dxfId="1794">
      <pivotArea dataOnly="0" labelOnly="1" outline="0" fieldPosition="0">
        <references count="2">
          <reference field="7" count="1" selected="0">
            <x v="81"/>
          </reference>
          <reference field="24" count="1">
            <x v="4"/>
          </reference>
        </references>
      </pivotArea>
    </format>
    <format dxfId="1793">
      <pivotArea dataOnly="0" labelOnly="1" outline="0" fieldPosition="0">
        <references count="2">
          <reference field="7" count="1" selected="0">
            <x v="82"/>
          </reference>
          <reference field="24" count="1">
            <x v="4"/>
          </reference>
        </references>
      </pivotArea>
    </format>
    <format dxfId="1792">
      <pivotArea dataOnly="0" labelOnly="1" outline="0" fieldPosition="0">
        <references count="2">
          <reference field="7" count="1" selected="0">
            <x v="83"/>
          </reference>
          <reference field="24" count="1">
            <x v="1"/>
          </reference>
        </references>
      </pivotArea>
    </format>
    <format dxfId="1791">
      <pivotArea dataOnly="0" labelOnly="1" outline="0" fieldPosition="0">
        <references count="2">
          <reference field="7" count="1" selected="0">
            <x v="84"/>
          </reference>
          <reference field="24" count="1">
            <x v="4"/>
          </reference>
        </references>
      </pivotArea>
    </format>
    <format dxfId="1790">
      <pivotArea dataOnly="0" labelOnly="1" outline="0" fieldPosition="0">
        <references count="2">
          <reference field="7" count="1" selected="0">
            <x v="85"/>
          </reference>
          <reference field="24" count="1">
            <x v="4"/>
          </reference>
        </references>
      </pivotArea>
    </format>
    <format dxfId="1789">
      <pivotArea dataOnly="0" labelOnly="1" outline="0" fieldPosition="0">
        <references count="2">
          <reference field="7" count="1" selected="0">
            <x v="86"/>
          </reference>
          <reference field="24" count="1">
            <x v="4"/>
          </reference>
        </references>
      </pivotArea>
    </format>
    <format dxfId="1788">
      <pivotArea dataOnly="0" labelOnly="1" outline="0" fieldPosition="0">
        <references count="2">
          <reference field="7" count="1" selected="0">
            <x v="87"/>
          </reference>
          <reference field="24" count="1">
            <x v="4"/>
          </reference>
        </references>
      </pivotArea>
    </format>
    <format dxfId="1787">
      <pivotArea dataOnly="0" labelOnly="1" outline="0" fieldPosition="0">
        <references count="2">
          <reference field="7" count="1" selected="0">
            <x v="88"/>
          </reference>
          <reference field="24" count="1">
            <x v="5"/>
          </reference>
        </references>
      </pivotArea>
    </format>
    <format dxfId="1786">
      <pivotArea dataOnly="0" labelOnly="1" outline="0" fieldPosition="0">
        <references count="2">
          <reference field="7" count="1" selected="0">
            <x v="89"/>
          </reference>
          <reference field="24" count="1">
            <x v="5"/>
          </reference>
        </references>
      </pivotArea>
    </format>
    <format dxfId="1785">
      <pivotArea dataOnly="0" labelOnly="1" outline="0" fieldPosition="0">
        <references count="2">
          <reference field="7" count="1" selected="0">
            <x v="90"/>
          </reference>
          <reference field="24" count="1">
            <x v="4"/>
          </reference>
        </references>
      </pivotArea>
    </format>
    <format dxfId="1784">
      <pivotArea dataOnly="0" labelOnly="1" outline="0" fieldPosition="0">
        <references count="2">
          <reference field="7" count="1" selected="0">
            <x v="91"/>
          </reference>
          <reference field="24" count="1">
            <x v="4"/>
          </reference>
        </references>
      </pivotArea>
    </format>
    <format dxfId="1783">
      <pivotArea dataOnly="0" labelOnly="1" outline="0" fieldPosition="0">
        <references count="2">
          <reference field="7" count="1" selected="0">
            <x v="92"/>
          </reference>
          <reference field="24" count="1">
            <x v="4"/>
          </reference>
        </references>
      </pivotArea>
    </format>
    <format dxfId="1782">
      <pivotArea dataOnly="0" labelOnly="1" outline="0" fieldPosition="0">
        <references count="2">
          <reference field="7" count="1" selected="0">
            <x v="93"/>
          </reference>
          <reference field="24" count="1">
            <x v="4"/>
          </reference>
        </references>
      </pivotArea>
    </format>
    <format dxfId="1781">
      <pivotArea dataOnly="0" labelOnly="1" outline="0" fieldPosition="0">
        <references count="2">
          <reference field="7" count="1" selected="0">
            <x v="94"/>
          </reference>
          <reference field="24" count="1">
            <x v="4"/>
          </reference>
        </references>
      </pivotArea>
    </format>
    <format dxfId="1780">
      <pivotArea dataOnly="0" labelOnly="1" outline="0" fieldPosition="0">
        <references count="2">
          <reference field="7" count="1" selected="0">
            <x v="95"/>
          </reference>
          <reference field="24" count="1">
            <x v="4"/>
          </reference>
        </references>
      </pivotArea>
    </format>
    <format dxfId="1779">
      <pivotArea dataOnly="0" labelOnly="1" outline="0" fieldPosition="0">
        <references count="2">
          <reference field="7" count="1" selected="0">
            <x v="96"/>
          </reference>
          <reference field="24" count="1">
            <x v="4"/>
          </reference>
        </references>
      </pivotArea>
    </format>
    <format dxfId="1778">
      <pivotArea dataOnly="0" labelOnly="1" outline="0" fieldPosition="0">
        <references count="2">
          <reference field="7" count="1" selected="0">
            <x v="97"/>
          </reference>
          <reference field="24" count="1">
            <x v="4"/>
          </reference>
        </references>
      </pivotArea>
    </format>
    <format dxfId="1777">
      <pivotArea dataOnly="0" labelOnly="1" outline="0" fieldPosition="0">
        <references count="2">
          <reference field="7" count="1" selected="0">
            <x v="98"/>
          </reference>
          <reference field="24" count="1">
            <x v="3"/>
          </reference>
        </references>
      </pivotArea>
    </format>
    <format dxfId="1776">
      <pivotArea dataOnly="0" labelOnly="1" outline="0" fieldPosition="0">
        <references count="2">
          <reference field="7" count="1" selected="0">
            <x v="99"/>
          </reference>
          <reference field="24" count="1">
            <x v="4"/>
          </reference>
        </references>
      </pivotArea>
    </format>
    <format dxfId="1775">
      <pivotArea dataOnly="0" labelOnly="1" outline="0" fieldPosition="0">
        <references count="2">
          <reference field="7" count="1" selected="0">
            <x v="100"/>
          </reference>
          <reference field="24" count="1">
            <x v="1"/>
          </reference>
        </references>
      </pivotArea>
    </format>
    <format dxfId="1774">
      <pivotArea dataOnly="0" labelOnly="1" outline="0" fieldPosition="0">
        <references count="2">
          <reference field="7" count="1" selected="0">
            <x v="101"/>
          </reference>
          <reference field="24" count="1">
            <x v="4"/>
          </reference>
        </references>
      </pivotArea>
    </format>
    <format dxfId="1773">
      <pivotArea dataOnly="0" labelOnly="1" outline="0" fieldPosition="0">
        <references count="2">
          <reference field="7" count="1" selected="0">
            <x v="102"/>
          </reference>
          <reference field="24" count="1">
            <x v="4"/>
          </reference>
        </references>
      </pivotArea>
    </format>
    <format dxfId="1772">
      <pivotArea dataOnly="0" labelOnly="1" outline="0" fieldPosition="0">
        <references count="2">
          <reference field="7" count="1" selected="0">
            <x v="103"/>
          </reference>
          <reference field="24" count="1">
            <x v="1"/>
          </reference>
        </references>
      </pivotArea>
    </format>
    <format dxfId="1771">
      <pivotArea dataOnly="0" labelOnly="1" outline="0" fieldPosition="0">
        <references count="2">
          <reference field="7" count="1" selected="0">
            <x v="104"/>
          </reference>
          <reference field="24" count="1">
            <x v="4"/>
          </reference>
        </references>
      </pivotArea>
    </format>
    <format dxfId="1770">
      <pivotArea dataOnly="0" labelOnly="1" outline="0" fieldPosition="0">
        <references count="2">
          <reference field="7" count="1" selected="0">
            <x v="105"/>
          </reference>
          <reference field="24" count="1">
            <x v="0"/>
          </reference>
        </references>
      </pivotArea>
    </format>
    <format dxfId="1769">
      <pivotArea dataOnly="0" labelOnly="1" outline="0" fieldPosition="0">
        <references count="2">
          <reference field="7" count="1" selected="0">
            <x v="106"/>
          </reference>
          <reference field="24" count="1">
            <x v="4"/>
          </reference>
        </references>
      </pivotArea>
    </format>
    <format dxfId="1768">
      <pivotArea dataOnly="0" labelOnly="1" outline="0" fieldPosition="0">
        <references count="2">
          <reference field="7" count="1" selected="0">
            <x v="107"/>
          </reference>
          <reference field="24" count="1">
            <x v="4"/>
          </reference>
        </references>
      </pivotArea>
    </format>
    <format dxfId="1767">
      <pivotArea dataOnly="0" labelOnly="1" outline="0" fieldPosition="0">
        <references count="2">
          <reference field="7" count="1" selected="0">
            <x v="108"/>
          </reference>
          <reference field="24" count="1">
            <x v="5"/>
          </reference>
        </references>
      </pivotArea>
    </format>
    <format dxfId="1766">
      <pivotArea dataOnly="0" labelOnly="1" outline="0" fieldPosition="0">
        <references count="2">
          <reference field="7" count="1" selected="0">
            <x v="109"/>
          </reference>
          <reference field="24" count="1">
            <x v="4"/>
          </reference>
        </references>
      </pivotArea>
    </format>
    <format dxfId="1765">
      <pivotArea dataOnly="0" labelOnly="1" outline="0" fieldPosition="0">
        <references count="2">
          <reference field="7" count="1" selected="0">
            <x v="110"/>
          </reference>
          <reference field="24" count="1">
            <x v="4"/>
          </reference>
        </references>
      </pivotArea>
    </format>
    <format dxfId="1764">
      <pivotArea dataOnly="0" labelOnly="1" outline="0" fieldPosition="0">
        <references count="2">
          <reference field="7" count="1" selected="0">
            <x v="111"/>
          </reference>
          <reference field="24" count="1">
            <x v="2"/>
          </reference>
        </references>
      </pivotArea>
    </format>
    <format dxfId="1763">
      <pivotArea dataOnly="0" labelOnly="1" outline="0" fieldPosition="0">
        <references count="2">
          <reference field="7" count="1" selected="0">
            <x v="112"/>
          </reference>
          <reference field="24" count="1">
            <x v="4"/>
          </reference>
        </references>
      </pivotArea>
    </format>
    <format dxfId="1762">
      <pivotArea dataOnly="0" labelOnly="1" outline="0" fieldPosition="0">
        <references count="2">
          <reference field="7" count="1" selected="0">
            <x v="113"/>
          </reference>
          <reference field="24" count="1">
            <x v="2"/>
          </reference>
        </references>
      </pivotArea>
    </format>
    <format dxfId="1761">
      <pivotArea dataOnly="0" labelOnly="1" outline="0" fieldPosition="0">
        <references count="2">
          <reference field="7" count="1" selected="0">
            <x v="114"/>
          </reference>
          <reference field="24" count="1">
            <x v="4"/>
          </reference>
        </references>
      </pivotArea>
    </format>
    <format dxfId="1760">
      <pivotArea dataOnly="0" labelOnly="1" outline="0" fieldPosition="0">
        <references count="2">
          <reference field="7" count="1" selected="0">
            <x v="115"/>
          </reference>
          <reference field="24" count="1">
            <x v="4"/>
          </reference>
        </references>
      </pivotArea>
    </format>
    <format dxfId="1759">
      <pivotArea dataOnly="0" labelOnly="1" outline="0" fieldPosition="0">
        <references count="2">
          <reference field="7" count="1" selected="0">
            <x v="116"/>
          </reference>
          <reference field="24" count="1">
            <x v="1"/>
          </reference>
        </references>
      </pivotArea>
    </format>
    <format dxfId="1758">
      <pivotArea dataOnly="0" labelOnly="1" outline="0" fieldPosition="0">
        <references count="2">
          <reference field="7" count="1" selected="0">
            <x v="117"/>
          </reference>
          <reference field="24" count="1">
            <x v="1"/>
          </reference>
        </references>
      </pivotArea>
    </format>
    <format dxfId="1757">
      <pivotArea dataOnly="0" labelOnly="1" outline="0" fieldPosition="0">
        <references count="2">
          <reference field="7" count="1" selected="0">
            <x v="118"/>
          </reference>
          <reference field="24" count="1">
            <x v="1"/>
          </reference>
        </references>
      </pivotArea>
    </format>
    <format dxfId="1756">
      <pivotArea dataOnly="0" labelOnly="1" outline="0" fieldPosition="0">
        <references count="2">
          <reference field="7" count="1" selected="0">
            <x v="119"/>
          </reference>
          <reference field="24" count="1">
            <x v="0"/>
          </reference>
        </references>
      </pivotArea>
    </format>
    <format dxfId="1755">
      <pivotArea dataOnly="0" labelOnly="1" outline="0" fieldPosition="0">
        <references count="2">
          <reference field="7" count="1" selected="0">
            <x v="120"/>
          </reference>
          <reference field="24" count="1">
            <x v="4"/>
          </reference>
        </references>
      </pivotArea>
    </format>
    <format dxfId="1754">
      <pivotArea dataOnly="0" labelOnly="1" outline="0" fieldPosition="0">
        <references count="2">
          <reference field="7" count="1" selected="0">
            <x v="121"/>
          </reference>
          <reference field="24" count="1">
            <x v="2"/>
          </reference>
        </references>
      </pivotArea>
    </format>
    <format dxfId="1753">
      <pivotArea dataOnly="0" labelOnly="1" outline="0" fieldPosition="0">
        <references count="2">
          <reference field="7" count="1" selected="0">
            <x v="122"/>
          </reference>
          <reference field="24" count="1">
            <x v="1"/>
          </reference>
        </references>
      </pivotArea>
    </format>
    <format dxfId="1752">
      <pivotArea dataOnly="0" labelOnly="1" outline="0" fieldPosition="0">
        <references count="2">
          <reference field="7" count="1" selected="0">
            <x v="123"/>
          </reference>
          <reference field="24" count="1">
            <x v="1"/>
          </reference>
        </references>
      </pivotArea>
    </format>
    <format dxfId="1751">
      <pivotArea dataOnly="0" labelOnly="1" outline="0" fieldPosition="0">
        <references count="2">
          <reference field="7" count="1" selected="0">
            <x v="124"/>
          </reference>
          <reference field="24" count="1">
            <x v="4"/>
          </reference>
        </references>
      </pivotArea>
    </format>
    <format dxfId="1750">
      <pivotArea dataOnly="0" labelOnly="1" outline="0" fieldPosition="0">
        <references count="2">
          <reference field="7" count="1" selected="0">
            <x v="125"/>
          </reference>
          <reference field="24" count="1">
            <x v="4"/>
          </reference>
        </references>
      </pivotArea>
    </format>
    <format dxfId="1749">
      <pivotArea dataOnly="0" labelOnly="1" outline="0" fieldPosition="0">
        <references count="2">
          <reference field="7" count="1" selected="0">
            <x v="126"/>
          </reference>
          <reference field="24" count="1">
            <x v="5"/>
          </reference>
        </references>
      </pivotArea>
    </format>
    <format dxfId="1748">
      <pivotArea dataOnly="0" labelOnly="1" outline="0" fieldPosition="0">
        <references count="2">
          <reference field="7" count="1" selected="0">
            <x v="127"/>
          </reference>
          <reference field="24" count="1">
            <x v="0"/>
          </reference>
        </references>
      </pivotArea>
    </format>
    <format dxfId="1747">
      <pivotArea dataOnly="0" labelOnly="1" outline="0" fieldPosition="0">
        <references count="2">
          <reference field="7" count="1" selected="0">
            <x v="128"/>
          </reference>
          <reference field="24" count="1">
            <x v="1"/>
          </reference>
        </references>
      </pivotArea>
    </format>
    <format dxfId="1746">
      <pivotArea dataOnly="0" labelOnly="1" outline="0" fieldPosition="0">
        <references count="2">
          <reference field="7" count="1" selected="0">
            <x v="129"/>
          </reference>
          <reference field="24" count="1">
            <x v="4"/>
          </reference>
        </references>
      </pivotArea>
    </format>
    <format dxfId="1745">
      <pivotArea dataOnly="0" labelOnly="1" outline="0" fieldPosition="0">
        <references count="2">
          <reference field="7" count="1" selected="0">
            <x v="130"/>
          </reference>
          <reference field="24" count="1">
            <x v="1"/>
          </reference>
        </references>
      </pivotArea>
    </format>
    <format dxfId="1744">
      <pivotArea dataOnly="0" labelOnly="1" outline="0" fieldPosition="0">
        <references count="2">
          <reference field="7" count="1" selected="0">
            <x v="131"/>
          </reference>
          <reference field="24" count="1">
            <x v="4"/>
          </reference>
        </references>
      </pivotArea>
    </format>
    <format dxfId="1743">
      <pivotArea dataOnly="0" labelOnly="1" outline="0" fieldPosition="0">
        <references count="2">
          <reference field="7" count="1" selected="0">
            <x v="132"/>
          </reference>
          <reference field="24" count="1">
            <x v="4"/>
          </reference>
        </references>
      </pivotArea>
    </format>
    <format dxfId="1742">
      <pivotArea dataOnly="0" labelOnly="1" outline="0" fieldPosition="0">
        <references count="2">
          <reference field="7" count="1" selected="0">
            <x v="133"/>
          </reference>
          <reference field="24" count="1">
            <x v="2"/>
          </reference>
        </references>
      </pivotArea>
    </format>
    <format dxfId="1741">
      <pivotArea dataOnly="0" labelOnly="1" outline="0" fieldPosition="0">
        <references count="1">
          <reference field="7" count="26">
            <x v="75"/>
            <x v="76"/>
            <x v="77"/>
            <x v="78"/>
            <x v="79"/>
            <x v="80"/>
            <x v="81"/>
            <x v="82"/>
            <x v="83"/>
            <x v="84"/>
            <x v="85"/>
            <x v="86"/>
            <x v="87"/>
            <x v="88"/>
            <x v="89"/>
            <x v="90"/>
            <x v="91"/>
            <x v="92"/>
            <x v="93"/>
            <x v="94"/>
            <x v="95"/>
            <x v="96"/>
            <x v="97"/>
            <x v="98"/>
            <x v="99"/>
            <x v="100"/>
          </reference>
        </references>
      </pivotArea>
    </format>
    <format dxfId="1740">
      <pivotArea dataOnly="0" labelOnly="1" outline="0" fieldPosition="0">
        <references count="1">
          <reference field="7" count="19">
            <x v="115"/>
            <x v="116"/>
            <x v="117"/>
            <x v="118"/>
            <x v="119"/>
            <x v="120"/>
            <x v="121"/>
            <x v="122"/>
            <x v="123"/>
            <x v="124"/>
            <x v="125"/>
            <x v="126"/>
            <x v="127"/>
            <x v="128"/>
            <x v="129"/>
            <x v="130"/>
            <x v="131"/>
            <x v="132"/>
            <x v="133"/>
          </reference>
        </references>
      </pivotArea>
    </format>
    <format dxfId="1739">
      <pivotArea outline="0" collapsedLevelsAreSubtotals="1" fieldPosition="0"/>
    </format>
    <format dxfId="1738">
      <pivotArea outline="0" collapsedLevelsAreSubtotals="1" fieldPosition="0"/>
    </format>
    <format dxfId="1737">
      <pivotArea dataOnly="0" labelOnly="1" outline="0" fieldPosition="0">
        <references count="2">
          <reference field="7" count="1" selected="0">
            <x v="100"/>
          </reference>
          <reference field="24" count="1">
            <x v="1"/>
          </reference>
        </references>
      </pivotArea>
    </format>
    <format dxfId="1736">
      <pivotArea dataOnly="0" labelOnly="1" outline="0" fieldPosition="0">
        <references count="2">
          <reference field="7" count="1" selected="0">
            <x v="100"/>
          </reference>
          <reference field="24" count="1">
            <x v="1"/>
          </reference>
        </references>
      </pivotArea>
    </format>
    <format dxfId="1735">
      <pivotArea dataOnly="0" labelOnly="1" outline="0" fieldPosition="0">
        <references count="2">
          <reference field="7" count="1" selected="0">
            <x v="98"/>
          </reference>
          <reference field="24" count="1">
            <x v="4"/>
          </reference>
        </references>
      </pivotArea>
    </format>
    <format dxfId="1734">
      <pivotArea outline="0" collapsedLevelsAreSubtotals="1" fieldPosition="0">
        <references count="2">
          <reference field="7" count="1" selected="0">
            <x v="117"/>
          </reference>
          <reference field="24" count="1" selected="0">
            <x v="1"/>
          </reference>
        </references>
      </pivotArea>
    </format>
    <format dxfId="1733">
      <pivotArea outline="0" collapsedLevelsAreSubtotals="1" fieldPosition="0">
        <references count="2">
          <reference field="7" count="2" selected="0">
            <x v="120"/>
            <x v="121"/>
          </reference>
          <reference field="24" count="2" selected="0">
            <x v="2"/>
            <x v="4"/>
          </reference>
        </references>
      </pivotArea>
    </format>
    <format dxfId="1732">
      <pivotArea outline="0" collapsedLevelsAreSubtotals="1" fieldPosition="0">
        <references count="1">
          <reference field="7" count="1" selected="0">
            <x v="122"/>
          </reference>
        </references>
      </pivotArea>
    </format>
    <format dxfId="1731">
      <pivotArea outline="0" collapsedLevelsAreSubtotals="1" fieldPosition="0">
        <references count="2">
          <reference field="7" count="1" selected="0">
            <x v="2"/>
          </reference>
          <reference field="24" count="1" selected="0">
            <x v="4"/>
          </reference>
        </references>
      </pivotArea>
    </format>
    <format dxfId="1730">
      <pivotArea outline="0" collapsedLevelsAreSubtotals="1" fieldPosition="0">
        <references count="2">
          <reference field="7" count="1" selected="0">
            <x v="16"/>
          </reference>
          <reference field="24" count="1" selected="0">
            <x v="1"/>
          </reference>
        </references>
      </pivotArea>
    </format>
    <format dxfId="1729">
      <pivotArea outline="0" collapsedLevelsAreSubtotals="1" fieldPosition="0">
        <references count="2">
          <reference field="7" count="1" selected="0">
            <x v="20"/>
          </reference>
          <reference field="24" count="1" selected="0">
            <x v="4"/>
          </reference>
        </references>
      </pivotArea>
    </format>
    <format dxfId="1728">
      <pivotArea outline="0" collapsedLevelsAreSubtotals="1" fieldPosition="0">
        <references count="2">
          <reference field="7" count="1" selected="0">
            <x v="30"/>
          </reference>
          <reference field="24" count="1" selected="0">
            <x v="4"/>
          </reference>
        </references>
      </pivotArea>
    </format>
    <format dxfId="1727">
      <pivotArea outline="0" collapsedLevelsAreSubtotals="1" fieldPosition="0">
        <references count="2">
          <reference field="7" count="2" selected="0">
            <x v="36"/>
            <x v="43"/>
          </reference>
          <reference field="24" count="2" selected="0">
            <x v="1"/>
            <x v="4"/>
          </reference>
        </references>
      </pivotArea>
    </format>
    <format dxfId="1726">
      <pivotArea outline="0" collapsedLevelsAreSubtotals="1" fieldPosition="0">
        <references count="2">
          <reference field="7" count="1" selected="0">
            <x v="44"/>
          </reference>
          <reference field="24" count="1" selected="0">
            <x v="1"/>
          </reference>
        </references>
      </pivotArea>
    </format>
    <format dxfId="1725">
      <pivotArea outline="0" collapsedLevelsAreSubtotals="1" fieldPosition="0">
        <references count="2">
          <reference field="7" count="1" selected="0">
            <x v="47"/>
          </reference>
          <reference field="24" count="1" selected="0">
            <x v="1"/>
          </reference>
        </references>
      </pivotArea>
    </format>
    <format dxfId="1724">
      <pivotArea outline="0" collapsedLevelsAreSubtotals="1" fieldPosition="0">
        <references count="2">
          <reference field="7" count="1" selected="0">
            <x v="123"/>
          </reference>
          <reference field="24" count="1" selected="0">
            <x v="1"/>
          </reference>
        </references>
      </pivotArea>
    </format>
    <format dxfId="1723">
      <pivotArea outline="0" collapsedLevelsAreSubtotals="1" fieldPosition="0">
        <references count="2">
          <reference field="7" count="1" selected="0">
            <x v="124"/>
          </reference>
          <reference field="24" count="1" selected="0">
            <x v="4"/>
          </reference>
        </references>
      </pivotArea>
    </format>
    <format dxfId="1722">
      <pivotArea outline="0" collapsedLevelsAreSubtotals="1" fieldPosition="0">
        <references count="2">
          <reference field="7" count="1" selected="0">
            <x v="125"/>
          </reference>
          <reference field="24" count="1" selected="0">
            <x v="4"/>
          </reference>
        </references>
      </pivotArea>
    </format>
    <format dxfId="1721">
      <pivotArea outline="0" collapsedLevelsAreSubtotals="1" fieldPosition="0">
        <references count="1">
          <reference field="7" count="2" selected="0">
            <x v="127"/>
            <x v="128"/>
          </reference>
        </references>
      </pivotArea>
    </format>
    <format dxfId="1720">
      <pivotArea outline="0" collapsedLevelsAreSubtotals="1" fieldPosition="0">
        <references count="1">
          <reference field="7" count="1" selected="0">
            <x v="128"/>
          </reference>
        </references>
      </pivotArea>
    </format>
    <format dxfId="1719">
      <pivotArea outline="0" collapsedLevelsAreSubtotals="1" fieldPosition="0">
        <references count="1">
          <reference field="7" count="2" selected="0">
            <x v="127"/>
            <x v="128"/>
          </reference>
        </references>
      </pivotArea>
    </format>
    <format dxfId="1718">
      <pivotArea dataOnly="0" labelOnly="1" outline="0" fieldPosition="0">
        <references count="2">
          <reference field="7" count="1" selected="0">
            <x v="115"/>
          </reference>
          <reference field="24" count="1">
            <x v="4"/>
          </reference>
        </references>
      </pivotArea>
    </format>
    <format dxfId="1717">
      <pivotArea dataOnly="0" labelOnly="1" outline="0" fieldPosition="0">
        <references count="2">
          <reference field="7" count="1" selected="0">
            <x v="116"/>
          </reference>
          <reference field="24" count="1">
            <x v="1"/>
          </reference>
        </references>
      </pivotArea>
    </format>
    <format dxfId="1716">
      <pivotArea dataOnly="0" labelOnly="1" outline="0" fieldPosition="0">
        <references count="2">
          <reference field="7" count="1" selected="0">
            <x v="117"/>
          </reference>
          <reference field="24" count="1">
            <x v="4"/>
          </reference>
        </references>
      </pivotArea>
    </format>
    <format dxfId="1715">
      <pivotArea dataOnly="0" labelOnly="1" outline="0" fieldPosition="0">
        <references count="2">
          <reference field="7" count="1" selected="0">
            <x v="118"/>
          </reference>
          <reference field="24" count="1">
            <x v="1"/>
          </reference>
        </references>
      </pivotArea>
    </format>
    <format dxfId="1714">
      <pivotArea dataOnly="0" labelOnly="1" outline="0" fieldPosition="0">
        <references count="2">
          <reference field="7" count="1" selected="0">
            <x v="119"/>
          </reference>
          <reference field="24" count="1">
            <x v="0"/>
          </reference>
        </references>
      </pivotArea>
    </format>
    <format dxfId="1713">
      <pivotArea dataOnly="0" labelOnly="1" outline="0" fieldPosition="0">
        <references count="2">
          <reference field="7" count="1" selected="0">
            <x v="115"/>
          </reference>
          <reference field="24" count="1">
            <x v="4"/>
          </reference>
        </references>
      </pivotArea>
    </format>
    <format dxfId="1712">
      <pivotArea dataOnly="0" labelOnly="1" outline="0" fieldPosition="0">
        <references count="2">
          <reference field="7" count="1" selected="0">
            <x v="116"/>
          </reference>
          <reference field="24" count="1">
            <x v="1"/>
          </reference>
        </references>
      </pivotArea>
    </format>
    <format dxfId="1711">
      <pivotArea dataOnly="0" labelOnly="1" outline="0" fieldPosition="0">
        <references count="2">
          <reference field="7" count="1" selected="0">
            <x v="117"/>
          </reference>
          <reference field="24" count="1">
            <x v="4"/>
          </reference>
        </references>
      </pivotArea>
    </format>
    <format dxfId="1710">
      <pivotArea dataOnly="0" labelOnly="1" outline="0" fieldPosition="0">
        <references count="2">
          <reference field="7" count="1" selected="0">
            <x v="118"/>
          </reference>
          <reference field="24" count="1">
            <x v="1"/>
          </reference>
        </references>
      </pivotArea>
    </format>
    <format dxfId="1709">
      <pivotArea dataOnly="0" labelOnly="1" outline="0" fieldPosition="0">
        <references count="2">
          <reference field="7" count="1" selected="0">
            <x v="119"/>
          </reference>
          <reference field="24" count="1">
            <x v="0"/>
          </reference>
        </references>
      </pivotArea>
    </format>
    <format dxfId="1708">
      <pivotArea outline="0" collapsedLevelsAreSubtotals="1" fieldPosition="0">
        <references count="2">
          <reference field="7" count="1" selected="0">
            <x v="117"/>
          </reference>
          <reference field="24" count="1" selected="0">
            <x v="4"/>
          </reference>
        </references>
      </pivotArea>
    </format>
    <format dxfId="1707">
      <pivotArea outline="0" collapsedLevelsAreSubtotals="1" fieldPosition="0">
        <references count="2">
          <reference field="7" count="1" selected="0">
            <x v="62"/>
          </reference>
          <reference field="24" count="1" selected="0">
            <x v="4"/>
          </reference>
        </references>
      </pivotArea>
    </format>
    <format dxfId="1706">
      <pivotArea outline="0" collapsedLevelsAreSubtotals="1" fieldPosition="0">
        <references count="2">
          <reference field="7" count="5" selected="0">
            <x v="75"/>
            <x v="76"/>
            <x v="77"/>
            <x v="78"/>
            <x v="79"/>
          </reference>
          <reference field="24" count="1" selected="0">
            <x v="4"/>
          </reference>
        </references>
      </pivotArea>
    </format>
    <format dxfId="1705">
      <pivotArea outline="0" collapsedLevelsAreSubtotals="1" fieldPosition="0">
        <references count="2">
          <reference field="7" count="1" selected="0">
            <x v="122"/>
          </reference>
          <reference field="24" count="1" selected="0">
            <x v="1"/>
          </reference>
        </references>
      </pivotArea>
    </format>
    <format dxfId="1704">
      <pivotArea outline="0" collapsedLevelsAreSubtotals="1" fieldPosition="0">
        <references count="2">
          <reference field="7" count="2" selected="0">
            <x v="127"/>
            <x v="128"/>
          </reference>
          <reference field="24" count="2" selected="0">
            <x v="0"/>
            <x v="1"/>
          </reference>
        </references>
      </pivotArea>
    </format>
    <format dxfId="1703">
      <pivotArea dataOnly="0" labelOnly="1" outline="0" fieldPosition="0">
        <references count="2">
          <reference field="7" count="1" selected="0">
            <x v="88"/>
          </reference>
          <reference field="24" count="1">
            <x v="7"/>
          </reference>
        </references>
      </pivotArea>
    </format>
    <format dxfId="1702">
      <pivotArea dataOnly="0" labelOnly="1" outline="0" fieldPosition="0">
        <references count="2">
          <reference field="7" count="1" selected="0">
            <x v="89"/>
          </reference>
          <reference field="24" count="1">
            <x v="7"/>
          </reference>
        </references>
      </pivotArea>
    </format>
    <format dxfId="1701">
      <pivotArea outline="0" fieldPosition="0">
        <references count="1">
          <reference field="7" count="5" selected="0">
            <x v="129"/>
            <x v="130"/>
            <x v="131"/>
            <x v="132"/>
            <x v="133"/>
          </reference>
        </references>
      </pivotArea>
    </format>
    <format dxfId="1700">
      <pivotArea outline="0" fieldPosition="0">
        <references count="2">
          <reference field="7" count="2" selected="0">
            <x v="126"/>
            <x v="127"/>
          </reference>
          <reference field="24" count="2" selected="0">
            <x v="4"/>
            <x v="5"/>
          </reference>
        </references>
      </pivotArea>
    </format>
    <format dxfId="1699">
      <pivotArea outline="0" fieldPosition="0">
        <references count="2">
          <reference field="7" count="1" selected="0">
            <x v="116"/>
          </reference>
          <reference field="24" count="1" selected="0">
            <x v="1"/>
          </reference>
        </references>
      </pivotArea>
    </format>
    <format dxfId="1698">
      <pivotArea outline="0" fieldPosition="0">
        <references count="2">
          <reference field="7" count="35" selected="0">
            <x v="80"/>
            <x v="81"/>
            <x v="82"/>
            <x v="83"/>
            <x v="84"/>
            <x v="85"/>
            <x v="86"/>
            <x v="87"/>
            <x v="88"/>
            <x v="89"/>
            <x v="90"/>
            <x v="91"/>
            <x v="92"/>
            <x v="93"/>
            <x v="94"/>
            <x v="95"/>
            <x v="96"/>
            <x v="97"/>
            <x v="98"/>
            <x v="99"/>
            <x v="100"/>
            <x v="101"/>
            <x v="102"/>
            <x v="103"/>
            <x v="104"/>
            <x v="105"/>
            <x v="106"/>
            <x v="107"/>
            <x v="108"/>
            <x v="109"/>
            <x v="110"/>
            <x v="111"/>
            <x v="112"/>
            <x v="113"/>
            <x v="114"/>
          </reference>
          <reference field="24" count="0" selected="0"/>
        </references>
      </pivotArea>
    </format>
    <format dxfId="1697">
      <pivotArea outline="0" fieldPosition="0">
        <references count="2">
          <reference field="7" count="1" selected="0">
            <x v="83"/>
          </reference>
          <reference field="24" count="1" selected="0">
            <x v="4"/>
          </reference>
        </references>
      </pivotArea>
    </format>
    <format dxfId="1696">
      <pivotArea outline="0" fieldPosition="0">
        <references count="2">
          <reference field="7" count="1" selected="0">
            <x v="46"/>
          </reference>
          <reference field="24" count="1" selected="0">
            <x v="4"/>
          </reference>
        </references>
      </pivotArea>
    </format>
    <format dxfId="1695">
      <pivotArea outline="0" fieldPosition="0">
        <references count="2">
          <reference field="7" count="1" selected="0">
            <x v="27"/>
          </reference>
          <reference field="24" count="1" selected="0">
            <x v="4"/>
          </reference>
        </references>
      </pivotArea>
    </format>
    <format dxfId="1694">
      <pivotArea field="24" type="button" dataOnly="0" labelOnly="1" outline="0" axis="axisRow" fieldPosition="1"/>
    </format>
    <format dxfId="1693">
      <pivotArea dataOnly="0" labelOnly="1" outline="0" fieldPosition="0">
        <references count="2">
          <reference field="7" count="1" selected="0">
            <x v="73"/>
          </reference>
          <reference field="24" count="1">
            <x v="1"/>
          </reference>
        </references>
      </pivotArea>
    </format>
    <format dxfId="1692">
      <pivotArea dataOnly="0" labelOnly="1" outline="0" fieldPosition="0">
        <references count="2">
          <reference field="7" count="1" selected="0">
            <x v="82"/>
          </reference>
          <reference field="24" count="1">
            <x v="1"/>
          </reference>
        </references>
      </pivotArea>
    </format>
    <format dxfId="1691">
      <pivotArea dataOnly="0" labelOnly="1" outline="0" fieldPosition="0">
        <references count="2">
          <reference field="7" count="1" selected="0">
            <x v="87"/>
          </reference>
          <reference field="24" count="1">
            <x v="1"/>
          </reference>
        </references>
      </pivotArea>
    </format>
    <format dxfId="1690">
      <pivotArea dataOnly="0" labelOnly="1" outline="0" fieldPosition="0">
        <references count="2">
          <reference field="7" count="1" selected="0">
            <x v="90"/>
          </reference>
          <reference field="24" count="1">
            <x v="1"/>
          </reference>
        </references>
      </pivotArea>
    </format>
    <format dxfId="1689">
      <pivotArea dataOnly="0" labelOnly="1" outline="0" fieldPosition="0">
        <references count="2">
          <reference field="7" count="1" selected="0">
            <x v="92"/>
          </reference>
          <reference field="24" count="1">
            <x v="1"/>
          </reference>
        </references>
      </pivotArea>
    </format>
    <format dxfId="1688">
      <pivotArea dataOnly="0" labelOnly="1" outline="0" fieldPosition="0">
        <references count="2">
          <reference field="7" count="1" selected="0">
            <x v="93"/>
          </reference>
          <reference field="24" count="1">
            <x v="1"/>
          </reference>
        </references>
      </pivotArea>
    </format>
    <format dxfId="1687">
      <pivotArea dataOnly="0" labelOnly="1" outline="0" fieldPosition="0">
        <references count="2">
          <reference field="7" count="1" selected="0">
            <x v="94"/>
          </reference>
          <reference field="24" count="1">
            <x v="1"/>
          </reference>
        </references>
      </pivotArea>
    </format>
    <format dxfId="1686">
      <pivotArea dataOnly="0" labelOnly="1" outline="0" fieldPosition="0">
        <references count="2">
          <reference field="7" count="1" selected="0">
            <x v="100"/>
          </reference>
          <reference field="24" count="1">
            <x v="1"/>
          </reference>
        </references>
      </pivotArea>
    </format>
    <format dxfId="1685">
      <pivotArea dataOnly="0" labelOnly="1" outline="0" fieldPosition="0">
        <references count="2">
          <reference field="7" count="1" selected="0">
            <x v="108"/>
          </reference>
          <reference field="24" count="1">
            <x v="5"/>
          </reference>
        </references>
      </pivotArea>
    </format>
    <format dxfId="1684">
      <pivotArea dataOnly="0" labelOnly="1" outline="0" fieldPosition="0">
        <references count="2">
          <reference field="7" count="1" selected="0">
            <x v="115"/>
          </reference>
          <reference field="24" count="1">
            <x v="1"/>
          </reference>
        </references>
      </pivotArea>
    </format>
    <format dxfId="1683">
      <pivotArea dataOnly="0" labelOnly="1" outline="0" fieldPosition="0">
        <references count="2">
          <reference field="7" count="1" selected="0">
            <x v="118"/>
          </reference>
          <reference field="24" count="1">
            <x v="1"/>
          </reference>
        </references>
      </pivotArea>
    </format>
    <format dxfId="1682">
      <pivotArea dataOnly="0" labelOnly="1" outline="0" fieldPosition="0">
        <references count="2">
          <reference field="7" count="1" selected="0">
            <x v="120"/>
          </reference>
          <reference field="24" count="1">
            <x v="1"/>
          </reference>
        </references>
      </pivotArea>
    </format>
    <format dxfId="1681">
      <pivotArea dataOnly="0" labelOnly="1" outline="0" fieldPosition="0">
        <references count="2">
          <reference field="7" count="1" selected="0">
            <x v="126"/>
          </reference>
          <reference field="24" count="1">
            <x v="5"/>
          </reference>
        </references>
      </pivotArea>
    </format>
    <format dxfId="1680">
      <pivotArea outline="0" fieldPosition="0">
        <references count="2">
          <reference field="7" count="2" selected="0">
            <x v="118"/>
            <x v="119"/>
          </reference>
          <reference field="24" count="2" selected="0">
            <x v="1"/>
            <x v="4"/>
          </reference>
        </references>
      </pivotArea>
    </format>
    <format dxfId="1679">
      <pivotArea outline="0" collapsedLevelsAreSubtotals="1" fieldPosition="0"/>
    </format>
    <format dxfId="1678">
      <pivotArea dataOnly="0" labelOnly="1" outline="0" fieldPosition="0">
        <references count="2">
          <reference field="7" count="1" selected="0">
            <x v="2"/>
          </reference>
          <reference field="24" count="1">
            <x v="1"/>
          </reference>
        </references>
      </pivotArea>
    </format>
    <format dxfId="1677">
      <pivotArea dataOnly="0" labelOnly="1" outline="0" fieldPosition="0">
        <references count="2">
          <reference field="7" count="1" selected="0">
            <x v="16"/>
          </reference>
          <reference field="24" count="1">
            <x v="0"/>
          </reference>
        </references>
      </pivotArea>
    </format>
    <format dxfId="1676">
      <pivotArea dataOnly="0" labelOnly="1" outline="0" fieldPosition="0">
        <references count="2">
          <reference field="7" count="1" selected="0">
            <x v="20"/>
          </reference>
          <reference field="24" count="1">
            <x v="1"/>
          </reference>
        </references>
      </pivotArea>
    </format>
    <format dxfId="1675">
      <pivotArea dataOnly="0" labelOnly="1" outline="0" fieldPosition="0">
        <references count="2">
          <reference field="7" count="1" selected="0">
            <x v="27"/>
          </reference>
          <reference field="24" count="1">
            <x v="4"/>
          </reference>
        </references>
      </pivotArea>
    </format>
    <format dxfId="1674">
      <pivotArea dataOnly="0" labelOnly="1" outline="0" fieldPosition="0">
        <references count="2">
          <reference field="7" count="1" selected="0">
            <x v="30"/>
          </reference>
          <reference field="24" count="1">
            <x v="4"/>
          </reference>
        </references>
      </pivotArea>
    </format>
    <format dxfId="1673">
      <pivotArea dataOnly="0" labelOnly="1" outline="0" fieldPosition="0">
        <references count="2">
          <reference field="7" count="1" selected="0">
            <x v="36"/>
          </reference>
          <reference field="24" count="1">
            <x v="1"/>
          </reference>
        </references>
      </pivotArea>
    </format>
    <format dxfId="1672">
      <pivotArea dataOnly="0" labelOnly="1" outline="0" fieldPosition="0">
        <references count="2">
          <reference field="7" count="1" selected="0">
            <x v="43"/>
          </reference>
          <reference field="24" count="1">
            <x v="1"/>
          </reference>
        </references>
      </pivotArea>
    </format>
    <format dxfId="1671">
      <pivotArea dataOnly="0" labelOnly="1" outline="0" fieldPosition="0">
        <references count="2">
          <reference field="7" count="1" selected="0">
            <x v="44"/>
          </reference>
          <reference field="24" count="1">
            <x v="1"/>
          </reference>
        </references>
      </pivotArea>
    </format>
    <format dxfId="1670">
      <pivotArea dataOnly="0" labelOnly="1" outline="0" fieldPosition="0">
        <references count="2">
          <reference field="7" count="1" selected="0">
            <x v="46"/>
          </reference>
          <reference field="24" count="1">
            <x v="4"/>
          </reference>
        </references>
      </pivotArea>
    </format>
    <format dxfId="1669">
      <pivotArea dataOnly="0" labelOnly="1" outline="0" fieldPosition="0">
        <references count="2">
          <reference field="7" count="1" selected="0">
            <x v="47"/>
          </reference>
          <reference field="24" count="1">
            <x v="2"/>
          </reference>
        </references>
      </pivotArea>
    </format>
    <format dxfId="1668">
      <pivotArea dataOnly="0" labelOnly="1" outline="0" fieldPosition="0">
        <references count="2">
          <reference field="7" count="1" selected="0">
            <x v="62"/>
          </reference>
          <reference field="24" count="1">
            <x v="4"/>
          </reference>
        </references>
      </pivotArea>
    </format>
    <format dxfId="1667">
      <pivotArea dataOnly="0" labelOnly="1" outline="0" fieldPosition="0">
        <references count="2">
          <reference field="7" count="1" selected="0">
            <x v="68"/>
          </reference>
          <reference field="24" count="1">
            <x v="4"/>
          </reference>
        </references>
      </pivotArea>
    </format>
    <format dxfId="1666">
      <pivotArea dataOnly="0" labelOnly="1" outline="0" fieldPosition="0">
        <references count="2">
          <reference field="7" count="1" selected="0">
            <x v="73"/>
          </reference>
          <reference field="24" count="1">
            <x v="8"/>
          </reference>
        </references>
      </pivotArea>
    </format>
    <format dxfId="1665">
      <pivotArea dataOnly="0" labelOnly="1" outline="0" fieldPosition="0">
        <references count="2">
          <reference field="7" count="1" selected="0">
            <x v="75"/>
          </reference>
          <reference field="24" count="1">
            <x v="4"/>
          </reference>
        </references>
      </pivotArea>
    </format>
    <format dxfId="1664">
      <pivotArea dataOnly="0" labelOnly="1" outline="0" fieldPosition="0">
        <references count="2">
          <reference field="7" count="1" selected="0">
            <x v="76"/>
          </reference>
          <reference field="24" count="1">
            <x v="4"/>
          </reference>
        </references>
      </pivotArea>
    </format>
    <format dxfId="1663">
      <pivotArea dataOnly="0" labelOnly="1" outline="0" fieldPosition="0">
        <references count="2">
          <reference field="7" count="1" selected="0">
            <x v="77"/>
          </reference>
          <reference field="24" count="1">
            <x v="4"/>
          </reference>
        </references>
      </pivotArea>
    </format>
    <format dxfId="1662">
      <pivotArea dataOnly="0" labelOnly="1" outline="0" fieldPosition="0">
        <references count="2">
          <reference field="7" count="1" selected="0">
            <x v="78"/>
          </reference>
          <reference field="24" count="1">
            <x v="4"/>
          </reference>
        </references>
      </pivotArea>
    </format>
    <format dxfId="1661">
      <pivotArea dataOnly="0" labelOnly="1" outline="0" fieldPosition="0">
        <references count="2">
          <reference field="7" count="1" selected="0">
            <x v="79"/>
          </reference>
          <reference field="24" count="1">
            <x v="4"/>
          </reference>
        </references>
      </pivotArea>
    </format>
    <format dxfId="1660">
      <pivotArea dataOnly="0" labelOnly="1" outline="0" fieldPosition="0">
        <references count="2">
          <reference field="7" count="1" selected="0">
            <x v="80"/>
          </reference>
          <reference field="24" count="1">
            <x v="4"/>
          </reference>
        </references>
      </pivotArea>
    </format>
    <format dxfId="1659">
      <pivotArea dataOnly="0" labelOnly="1" outline="0" fieldPosition="0">
        <references count="2">
          <reference field="7" count="1" selected="0">
            <x v="81"/>
          </reference>
          <reference field="24" count="1">
            <x v="0"/>
          </reference>
        </references>
      </pivotArea>
    </format>
    <format dxfId="1658">
      <pivotArea dataOnly="0" labelOnly="1" outline="0" fieldPosition="0">
        <references count="2">
          <reference field="7" count="1" selected="0">
            <x v="82"/>
          </reference>
          <reference field="24" count="1">
            <x v="8"/>
          </reference>
        </references>
      </pivotArea>
    </format>
    <format dxfId="1657">
      <pivotArea dataOnly="0" labelOnly="1" outline="0" fieldPosition="0">
        <references count="2">
          <reference field="7" count="1" selected="0">
            <x v="83"/>
          </reference>
          <reference field="24" count="1">
            <x v="4"/>
          </reference>
        </references>
      </pivotArea>
    </format>
    <format dxfId="1656">
      <pivotArea dataOnly="0" labelOnly="1" outline="0" fieldPosition="0">
        <references count="2">
          <reference field="7" count="1" selected="0">
            <x v="84"/>
          </reference>
          <reference field="24" count="1">
            <x v="1"/>
          </reference>
        </references>
      </pivotArea>
    </format>
    <format dxfId="1655">
      <pivotArea dataOnly="0" labelOnly="1" outline="0" fieldPosition="0">
        <references count="2">
          <reference field="7" count="1" selected="0">
            <x v="85"/>
          </reference>
          <reference field="24" count="1">
            <x v="4"/>
          </reference>
        </references>
      </pivotArea>
    </format>
    <format dxfId="1654">
      <pivotArea dataOnly="0" labelOnly="1" outline="0" fieldPosition="0">
        <references count="2">
          <reference field="7" count="1" selected="0">
            <x v="86"/>
          </reference>
          <reference field="24" count="1">
            <x v="4"/>
          </reference>
        </references>
      </pivotArea>
    </format>
    <format dxfId="1653">
      <pivotArea dataOnly="0" labelOnly="1" outline="0" fieldPosition="0">
        <references count="2">
          <reference field="7" count="1" selected="0">
            <x v="87"/>
          </reference>
          <reference field="24" count="1">
            <x v="8"/>
          </reference>
        </references>
      </pivotArea>
    </format>
    <format dxfId="1652">
      <pivotArea dataOnly="0" labelOnly="1" outline="0" fieldPosition="0">
        <references count="2">
          <reference field="7" count="1" selected="0">
            <x v="88"/>
          </reference>
          <reference field="24" count="1">
            <x v="7"/>
          </reference>
        </references>
      </pivotArea>
    </format>
    <format dxfId="1651">
      <pivotArea dataOnly="0" labelOnly="1" outline="0" fieldPosition="0">
        <references count="2">
          <reference field="7" count="1" selected="0">
            <x v="89"/>
          </reference>
          <reference field="24" count="1">
            <x v="7"/>
          </reference>
        </references>
      </pivotArea>
    </format>
    <format dxfId="1650">
      <pivotArea dataOnly="0" labelOnly="1" outline="0" fieldPosition="0">
        <references count="2">
          <reference field="7" count="1" selected="0">
            <x v="90"/>
          </reference>
          <reference field="24" count="1">
            <x v="8"/>
          </reference>
        </references>
      </pivotArea>
    </format>
    <format dxfId="1649">
      <pivotArea dataOnly="0" labelOnly="1" outline="0" fieldPosition="0">
        <references count="2">
          <reference field="7" count="1" selected="0">
            <x v="91"/>
          </reference>
          <reference field="24" count="1">
            <x v="2"/>
          </reference>
        </references>
      </pivotArea>
    </format>
    <format dxfId="1648">
      <pivotArea dataOnly="0" labelOnly="1" outline="0" fieldPosition="0">
        <references count="2">
          <reference field="7" count="1" selected="0">
            <x v="92"/>
          </reference>
          <reference field="24" count="1">
            <x v="7"/>
          </reference>
        </references>
      </pivotArea>
    </format>
    <format dxfId="1647">
      <pivotArea dataOnly="0" labelOnly="1" outline="0" fieldPosition="0">
        <references count="2">
          <reference field="7" count="1" selected="0">
            <x v="93"/>
          </reference>
          <reference field="24" count="1">
            <x v="7"/>
          </reference>
        </references>
      </pivotArea>
    </format>
    <format dxfId="1646">
      <pivotArea dataOnly="0" labelOnly="1" outline="0" fieldPosition="0">
        <references count="2">
          <reference field="7" count="1" selected="0">
            <x v="94"/>
          </reference>
          <reference field="24" count="1">
            <x v="8"/>
          </reference>
        </references>
      </pivotArea>
    </format>
    <format dxfId="1645">
      <pivotArea dataOnly="0" labelOnly="1" outline="0" fieldPosition="0">
        <references count="2">
          <reference field="7" count="1" selected="0">
            <x v="95"/>
          </reference>
          <reference field="24" count="1">
            <x v="0"/>
          </reference>
        </references>
      </pivotArea>
    </format>
    <format dxfId="1644">
      <pivotArea dataOnly="0" labelOnly="1" outline="0" fieldPosition="0">
        <references count="2">
          <reference field="7" count="1" selected="0">
            <x v="96"/>
          </reference>
          <reference field="24" count="1">
            <x v="4"/>
          </reference>
        </references>
      </pivotArea>
    </format>
    <format dxfId="1643">
      <pivotArea dataOnly="0" labelOnly="1" outline="0" fieldPosition="0">
        <references count="2">
          <reference field="7" count="1" selected="0">
            <x v="97"/>
          </reference>
          <reference field="24" count="1">
            <x v="4"/>
          </reference>
        </references>
      </pivotArea>
    </format>
    <format dxfId="1642">
      <pivotArea dataOnly="0" labelOnly="1" outline="0" fieldPosition="0">
        <references count="2">
          <reference field="7" count="1" selected="0">
            <x v="98"/>
          </reference>
          <reference field="24" count="1">
            <x v="4"/>
          </reference>
        </references>
      </pivotArea>
    </format>
    <format dxfId="1641">
      <pivotArea dataOnly="0" labelOnly="1" outline="0" fieldPosition="0">
        <references count="2">
          <reference field="7" count="1" selected="0">
            <x v="99"/>
          </reference>
          <reference field="24" count="1">
            <x v="4"/>
          </reference>
        </references>
      </pivotArea>
    </format>
    <format dxfId="1640">
      <pivotArea dataOnly="0" labelOnly="1" outline="0" fieldPosition="0">
        <references count="2">
          <reference field="7" count="1" selected="0">
            <x v="100"/>
          </reference>
          <reference field="24" count="1">
            <x v="8"/>
          </reference>
        </references>
      </pivotArea>
    </format>
    <format dxfId="1639">
      <pivotArea dataOnly="0" labelOnly="1" outline="0" fieldPosition="0">
        <references count="2">
          <reference field="7" count="1" selected="0">
            <x v="101"/>
          </reference>
          <reference field="24" count="1">
            <x v="4"/>
          </reference>
        </references>
      </pivotArea>
    </format>
    <format dxfId="1638">
      <pivotArea dataOnly="0" labelOnly="1" outline="0" fieldPosition="0">
        <references count="2">
          <reference field="7" count="1" selected="0">
            <x v="102"/>
          </reference>
          <reference field="24" count="1">
            <x v="4"/>
          </reference>
        </references>
      </pivotArea>
    </format>
    <format dxfId="1637">
      <pivotArea dataOnly="0" labelOnly="1" outline="0" fieldPosition="0">
        <references count="2">
          <reference field="7" count="1" selected="0">
            <x v="103"/>
          </reference>
          <reference field="24" count="1">
            <x v="4"/>
          </reference>
        </references>
      </pivotArea>
    </format>
    <format dxfId="1636">
      <pivotArea dataOnly="0" labelOnly="1" outline="0" fieldPosition="0">
        <references count="2">
          <reference field="7" count="1" selected="0">
            <x v="104"/>
          </reference>
          <reference field="24" count="1">
            <x v="0"/>
          </reference>
        </references>
      </pivotArea>
    </format>
    <format dxfId="1635">
      <pivotArea dataOnly="0" labelOnly="1" outline="0" fieldPosition="0">
        <references count="2">
          <reference field="7" count="1" selected="0">
            <x v="105"/>
          </reference>
          <reference field="24" count="1">
            <x v="0"/>
          </reference>
        </references>
      </pivotArea>
    </format>
    <format dxfId="1634">
      <pivotArea dataOnly="0" labelOnly="1" outline="0" fieldPosition="0">
        <references count="2">
          <reference field="7" count="1" selected="0">
            <x v="106"/>
          </reference>
          <reference field="24" count="1">
            <x v="2"/>
          </reference>
        </references>
      </pivotArea>
    </format>
    <format dxfId="1633">
      <pivotArea dataOnly="0" labelOnly="1" outline="0" fieldPosition="0">
        <references count="2">
          <reference field="7" count="1" selected="0">
            <x v="107"/>
          </reference>
          <reference field="24" count="1">
            <x v="4"/>
          </reference>
        </references>
      </pivotArea>
    </format>
    <format dxfId="1632">
      <pivotArea dataOnly="0" labelOnly="1" outline="0" fieldPosition="0">
        <references count="2">
          <reference field="7" count="1" selected="0">
            <x v="108"/>
          </reference>
          <reference field="24" count="1">
            <x v="4"/>
          </reference>
        </references>
      </pivotArea>
    </format>
    <format dxfId="1631">
      <pivotArea dataOnly="0" labelOnly="1" outline="0" fieldPosition="0">
        <references count="2">
          <reference field="7" count="1" selected="0">
            <x v="109"/>
          </reference>
          <reference field="24" count="1">
            <x v="2"/>
          </reference>
        </references>
      </pivotArea>
    </format>
    <format dxfId="1630">
      <pivotArea dataOnly="0" labelOnly="1" outline="0" fieldPosition="0">
        <references count="2">
          <reference field="7" count="1" selected="0">
            <x v="110"/>
          </reference>
          <reference field="24" count="1">
            <x v="4"/>
          </reference>
        </references>
      </pivotArea>
    </format>
    <format dxfId="1629">
      <pivotArea dataOnly="0" labelOnly="1" outline="0" fieldPosition="0">
        <references count="2">
          <reference field="7" count="1" selected="0">
            <x v="111"/>
          </reference>
          <reference field="24" count="1">
            <x v="4"/>
          </reference>
        </references>
      </pivotArea>
    </format>
    <format dxfId="1628">
      <pivotArea dataOnly="0" labelOnly="1" outline="0" fieldPosition="0">
        <references count="2">
          <reference field="7" count="1" selected="0">
            <x v="112"/>
          </reference>
          <reference field="24" count="1">
            <x v="2"/>
          </reference>
        </references>
      </pivotArea>
    </format>
    <format dxfId="1627">
      <pivotArea dataOnly="0" labelOnly="1" outline="0" fieldPosition="0">
        <references count="2">
          <reference field="7" count="1" selected="0">
            <x v="113"/>
          </reference>
          <reference field="24" count="1">
            <x v="4"/>
          </reference>
        </references>
      </pivotArea>
    </format>
    <format dxfId="1626">
      <pivotArea dataOnly="0" labelOnly="1" outline="0" fieldPosition="0">
        <references count="2">
          <reference field="7" count="1" selected="0">
            <x v="114"/>
          </reference>
          <reference field="24" count="1">
            <x v="0"/>
          </reference>
        </references>
      </pivotArea>
    </format>
    <format dxfId="1625">
      <pivotArea dataOnly="0" labelOnly="1" outline="0" fieldPosition="0">
        <references count="2">
          <reference field="7" count="1" selected="0">
            <x v="115"/>
          </reference>
          <reference field="24" count="1">
            <x v="8"/>
          </reference>
        </references>
      </pivotArea>
    </format>
    <format dxfId="1624">
      <pivotArea dataOnly="0" labelOnly="1" outline="0" fieldPosition="0">
        <references count="2">
          <reference field="7" count="1" selected="0">
            <x v="116"/>
          </reference>
          <reference field="24" count="1">
            <x v="1"/>
          </reference>
        </references>
      </pivotArea>
    </format>
    <format dxfId="1623">
      <pivotArea dataOnly="0" labelOnly="1" outline="0" fieldPosition="0">
        <references count="2">
          <reference field="7" count="1" selected="0">
            <x v="117"/>
          </reference>
          <reference field="24" count="1">
            <x v="4"/>
          </reference>
        </references>
      </pivotArea>
    </format>
    <format dxfId="1622">
      <pivotArea dataOnly="0" labelOnly="1" outline="0" fieldPosition="0">
        <references count="2">
          <reference field="7" count="1" selected="0">
            <x v="118"/>
          </reference>
          <reference field="24" count="1">
            <x v="4"/>
          </reference>
        </references>
      </pivotArea>
    </format>
    <format dxfId="1621">
      <pivotArea dataOnly="0" labelOnly="1" outline="0" fieldPosition="0">
        <references count="2">
          <reference field="7" count="1" selected="0">
            <x v="119"/>
          </reference>
          <reference field="24" count="1">
            <x v="4"/>
          </reference>
        </references>
      </pivotArea>
    </format>
    <format dxfId="1620">
      <pivotArea dataOnly="0" labelOnly="1" outline="0" fieldPosition="0">
        <references count="2">
          <reference field="7" count="1" selected="0">
            <x v="120"/>
          </reference>
          <reference field="24" count="1">
            <x v="7"/>
          </reference>
        </references>
      </pivotArea>
    </format>
    <format dxfId="1619">
      <pivotArea dataOnly="0" labelOnly="1" outline="0" fieldPosition="0">
        <references count="2">
          <reference field="7" count="1" selected="0">
            <x v="121"/>
          </reference>
          <reference field="24" count="1">
            <x v="4"/>
          </reference>
        </references>
      </pivotArea>
    </format>
    <format dxfId="1618">
      <pivotArea dataOnly="0" labelOnly="1" outline="0" fieldPosition="0">
        <references count="2">
          <reference field="7" count="1" selected="0">
            <x v="122"/>
          </reference>
          <reference field="24" count="1">
            <x v="4"/>
          </reference>
        </references>
      </pivotArea>
    </format>
    <format dxfId="1617">
      <pivotArea dataOnly="0" labelOnly="1" outline="0" fieldPosition="0">
        <references count="2">
          <reference field="7" count="1" selected="0">
            <x v="123"/>
          </reference>
          <reference field="24" count="1">
            <x v="1"/>
          </reference>
        </references>
      </pivotArea>
    </format>
    <format dxfId="1616">
      <pivotArea dataOnly="0" labelOnly="1" outline="0" fieldPosition="0">
        <references count="2">
          <reference field="7" count="1" selected="0">
            <x v="124"/>
          </reference>
          <reference field="24" count="1">
            <x v="4"/>
          </reference>
        </references>
      </pivotArea>
    </format>
    <format dxfId="1615">
      <pivotArea dataOnly="0" labelOnly="1" outline="0" fieldPosition="0">
        <references count="2">
          <reference field="7" count="1" selected="0">
            <x v="125"/>
          </reference>
          <reference field="24" count="1">
            <x v="4"/>
          </reference>
        </references>
      </pivotArea>
    </format>
    <format dxfId="1614">
      <pivotArea dataOnly="0" labelOnly="1" outline="0" fieldPosition="0">
        <references count="2">
          <reference field="7" count="1" selected="0">
            <x v="126"/>
          </reference>
          <reference field="24" count="1">
            <x v="1"/>
          </reference>
        </references>
      </pivotArea>
    </format>
    <format dxfId="1613">
      <pivotArea dataOnly="0" labelOnly="1" outline="0" fieldPosition="0">
        <references count="2">
          <reference field="7" count="1" selected="0">
            <x v="127"/>
          </reference>
          <reference field="24" count="1">
            <x v="4"/>
          </reference>
        </references>
      </pivotArea>
    </format>
    <format dxfId="1612">
      <pivotArea dataOnly="0" labelOnly="1" outline="0" fieldPosition="0">
        <references count="2">
          <reference field="7" count="1" selected="0">
            <x v="128"/>
          </reference>
          <reference field="24" count="1">
            <x v="4"/>
          </reference>
        </references>
      </pivotArea>
    </format>
    <format dxfId="1611">
      <pivotArea dataOnly="0" labelOnly="1" outline="0" fieldPosition="0">
        <references count="2">
          <reference field="7" count="1" selected="0">
            <x v="129"/>
          </reference>
          <reference field="24" count="1">
            <x v="1"/>
          </reference>
        </references>
      </pivotArea>
    </format>
    <format dxfId="1610">
      <pivotArea dataOnly="0" labelOnly="1" outline="0" fieldPosition="0">
        <references count="2">
          <reference field="7" count="1" selected="0">
            <x v="130"/>
          </reference>
          <reference field="24" count="1">
            <x v="1"/>
          </reference>
        </references>
      </pivotArea>
    </format>
    <format dxfId="1609">
      <pivotArea dataOnly="0" labelOnly="1" outline="0" fieldPosition="0">
        <references count="2">
          <reference field="7" count="1" selected="0">
            <x v="131"/>
          </reference>
          <reference field="24" count="1">
            <x v="4"/>
          </reference>
        </references>
      </pivotArea>
    </format>
    <format dxfId="1608">
      <pivotArea dataOnly="0" labelOnly="1" outline="0" fieldPosition="0">
        <references count="2">
          <reference field="7" count="1" selected="0">
            <x v="132"/>
          </reference>
          <reference field="24" count="1">
            <x v="4"/>
          </reference>
        </references>
      </pivotArea>
    </format>
    <format dxfId="1607">
      <pivotArea dataOnly="0" labelOnly="1" outline="0" fieldPosition="0">
        <references count="2">
          <reference field="7" count="1" selected="0">
            <x v="133"/>
          </reference>
          <reference field="24" count="1">
            <x v="4"/>
          </reference>
        </references>
      </pivotArea>
    </format>
    <format dxfId="1606">
      <pivotArea outline="0" fieldPosition="0">
        <references count="2">
          <reference field="7" count="1" selected="0">
            <x v="126"/>
          </reference>
          <reference field="24" count="1" selected="0">
            <x v="1"/>
          </reference>
        </references>
      </pivotArea>
    </format>
    <format dxfId="1605">
      <pivotArea outline="0" fieldPosition="0">
        <references count="2">
          <reference field="7" count="8" selected="0">
            <x v="79"/>
            <x v="80"/>
            <x v="81"/>
            <x v="82"/>
            <x v="83"/>
            <x v="84"/>
            <x v="85"/>
            <x v="86"/>
          </reference>
          <reference field="24" count="4" selected="0">
            <x v="0"/>
            <x v="1"/>
            <x v="4"/>
            <x v="8"/>
          </reference>
        </references>
      </pivotArea>
    </format>
    <format dxfId="1604">
      <pivotArea field="7" type="button" dataOnly="0" labelOnly="1" outline="0" axis="axisRow" fieldPosition="0"/>
    </format>
    <format dxfId="1603">
      <pivotArea field="24" type="button" dataOnly="0" labelOnly="1" outline="0" axis="axisRow" fieldPosition="1"/>
    </format>
    <format dxfId="1602">
      <pivotArea dataOnly="0" labelOnly="1" outline="0" fieldPosition="0">
        <references count="1">
          <reference field="4294967294" count="1">
            <x v="0"/>
          </reference>
        </references>
      </pivotArea>
    </format>
    <format dxfId="1601">
      <pivotArea dataOnly="0" labelOnly="1" outline="0" fieldPosition="0">
        <references count="2">
          <reference field="7" count="1" selected="0">
            <x v="2"/>
          </reference>
          <reference field="24" count="1">
            <x v="1"/>
          </reference>
        </references>
      </pivotArea>
    </format>
    <format dxfId="1600">
      <pivotArea dataOnly="0" labelOnly="1" outline="0" fieldPosition="0">
        <references count="2">
          <reference field="7" count="1" selected="0">
            <x v="16"/>
          </reference>
          <reference field="24" count="1">
            <x v="2"/>
          </reference>
        </references>
      </pivotArea>
    </format>
    <format dxfId="1599">
      <pivotArea dataOnly="0" labelOnly="1" outline="0" fieldPosition="0">
        <references count="2">
          <reference field="7" count="1" selected="0">
            <x v="20"/>
          </reference>
          <reference field="24" count="1">
            <x v="1"/>
          </reference>
        </references>
      </pivotArea>
    </format>
    <format dxfId="1598">
      <pivotArea dataOnly="0" labelOnly="1" outline="0" fieldPosition="0">
        <references count="2">
          <reference field="7" count="1" selected="0">
            <x v="27"/>
          </reference>
          <reference field="24" count="1">
            <x v="2"/>
          </reference>
        </references>
      </pivotArea>
    </format>
    <format dxfId="1597">
      <pivotArea dataOnly="0" labelOnly="1" outline="0" fieldPosition="0">
        <references count="2">
          <reference field="7" count="1" selected="0">
            <x v="30"/>
          </reference>
          <reference field="24" count="1">
            <x v="2"/>
          </reference>
        </references>
      </pivotArea>
    </format>
    <format dxfId="1596">
      <pivotArea dataOnly="0" labelOnly="1" outline="0" fieldPosition="0">
        <references count="2">
          <reference field="7" count="1" selected="0">
            <x v="36"/>
          </reference>
          <reference field="24" count="1">
            <x v="1"/>
          </reference>
        </references>
      </pivotArea>
    </format>
    <format dxfId="1595">
      <pivotArea dataOnly="0" labelOnly="1" outline="0" fieldPosition="0">
        <references count="2">
          <reference field="7" count="1" selected="0">
            <x v="43"/>
          </reference>
          <reference field="24" count="1">
            <x v="1"/>
          </reference>
        </references>
      </pivotArea>
    </format>
    <format dxfId="1594">
      <pivotArea dataOnly="0" labelOnly="1" outline="0" fieldPosition="0">
        <references count="2">
          <reference field="7" count="1" selected="0">
            <x v="44"/>
          </reference>
          <reference field="24" count="1">
            <x v="1"/>
          </reference>
        </references>
      </pivotArea>
    </format>
    <format dxfId="1593">
      <pivotArea dataOnly="0" labelOnly="1" outline="0" fieldPosition="0">
        <references count="2">
          <reference field="7" count="1" selected="0">
            <x v="46"/>
          </reference>
          <reference field="24" count="1">
            <x v="2"/>
          </reference>
        </references>
      </pivotArea>
    </format>
    <format dxfId="1592">
      <pivotArea dataOnly="0" labelOnly="1" outline="0" fieldPosition="0">
        <references count="2">
          <reference field="7" count="1" selected="0">
            <x v="47"/>
          </reference>
          <reference field="24" count="1">
            <x v="1"/>
          </reference>
        </references>
      </pivotArea>
    </format>
    <format dxfId="1591">
      <pivotArea dataOnly="0" labelOnly="1" outline="0" fieldPosition="0">
        <references count="2">
          <reference field="7" count="1" selected="0">
            <x v="62"/>
          </reference>
          <reference field="24" count="1">
            <x v="2"/>
          </reference>
        </references>
      </pivotArea>
    </format>
    <format dxfId="1590">
      <pivotArea dataOnly="0" labelOnly="1" outline="0" fieldPosition="0">
        <references count="2">
          <reference field="7" count="1" selected="0">
            <x v="68"/>
          </reference>
          <reference field="24" count="1">
            <x v="2"/>
          </reference>
        </references>
      </pivotArea>
    </format>
    <format dxfId="1589">
      <pivotArea dataOnly="0" labelOnly="1" outline="0" fieldPosition="0">
        <references count="2">
          <reference field="7" count="1" selected="0">
            <x v="73"/>
          </reference>
          <reference field="24" count="1">
            <x v="1"/>
          </reference>
        </references>
      </pivotArea>
    </format>
    <format dxfId="1588">
      <pivotArea dataOnly="0" labelOnly="1" outline="0" fieldPosition="0">
        <references count="2">
          <reference field="7" count="1" selected="0">
            <x v="75"/>
          </reference>
          <reference field="24" count="1">
            <x v="2"/>
          </reference>
        </references>
      </pivotArea>
    </format>
    <format dxfId="1587">
      <pivotArea dataOnly="0" labelOnly="1" outline="0" fieldPosition="0">
        <references count="2">
          <reference field="7" count="1" selected="0">
            <x v="76"/>
          </reference>
          <reference field="24" count="1">
            <x v="2"/>
          </reference>
        </references>
      </pivotArea>
    </format>
    <format dxfId="1586">
      <pivotArea dataOnly="0" labelOnly="1" outline="0" fieldPosition="0">
        <references count="2">
          <reference field="7" count="1" selected="0">
            <x v="77"/>
          </reference>
          <reference field="24" count="1">
            <x v="2"/>
          </reference>
        </references>
      </pivotArea>
    </format>
    <format dxfId="1585">
      <pivotArea dataOnly="0" labelOnly="1" outline="0" fieldPosition="0">
        <references count="2">
          <reference field="7" count="1" selected="0">
            <x v="78"/>
          </reference>
          <reference field="24" count="1">
            <x v="2"/>
          </reference>
        </references>
      </pivotArea>
    </format>
    <format dxfId="1584">
      <pivotArea dataOnly="0" labelOnly="1" outline="0" fieldPosition="0">
        <references count="2">
          <reference field="7" count="1" selected="0">
            <x v="79"/>
          </reference>
          <reference field="24" count="1">
            <x v="2"/>
          </reference>
        </references>
      </pivotArea>
    </format>
    <format dxfId="1583">
      <pivotArea dataOnly="0" labelOnly="1" outline="0" fieldPosition="0">
        <references count="2">
          <reference field="7" count="1" selected="0">
            <x v="80"/>
          </reference>
          <reference field="24" count="1">
            <x v="2"/>
          </reference>
        </references>
      </pivotArea>
    </format>
    <format dxfId="1582">
      <pivotArea dataOnly="0" labelOnly="1" outline="0" fieldPosition="0">
        <references count="2">
          <reference field="7" count="1" selected="0">
            <x v="81"/>
          </reference>
          <reference field="24" count="1">
            <x v="1"/>
          </reference>
        </references>
      </pivotArea>
    </format>
    <format dxfId="1581">
      <pivotArea dataOnly="0" labelOnly="1" outline="0" fieldPosition="0">
        <references count="2">
          <reference field="7" count="1" selected="0">
            <x v="82"/>
          </reference>
          <reference field="24" count="1">
            <x v="1"/>
          </reference>
        </references>
      </pivotArea>
    </format>
    <format dxfId="1580">
      <pivotArea dataOnly="0" labelOnly="1" outline="0" fieldPosition="0">
        <references count="2">
          <reference field="7" count="1" selected="0">
            <x v="83"/>
          </reference>
          <reference field="24" count="1">
            <x v="1"/>
          </reference>
        </references>
      </pivotArea>
    </format>
    <format dxfId="1579">
      <pivotArea dataOnly="0" labelOnly="1" outline="0" fieldPosition="0">
        <references count="2">
          <reference field="7" count="1" selected="0">
            <x v="84"/>
          </reference>
          <reference field="24" count="1">
            <x v="1"/>
          </reference>
        </references>
      </pivotArea>
    </format>
    <format dxfId="1578">
      <pivotArea dataOnly="0" labelOnly="1" outline="0" fieldPosition="0">
        <references count="2">
          <reference field="7" count="1" selected="0">
            <x v="85"/>
          </reference>
          <reference field="24" count="1">
            <x v="2"/>
          </reference>
        </references>
      </pivotArea>
    </format>
    <format dxfId="1577">
      <pivotArea dataOnly="0" labelOnly="1" outline="0" fieldPosition="0">
        <references count="2">
          <reference field="7" count="1" selected="0">
            <x v="86"/>
          </reference>
          <reference field="24" count="1">
            <x v="2"/>
          </reference>
        </references>
      </pivotArea>
    </format>
    <format dxfId="1576">
      <pivotArea dataOnly="0" labelOnly="1" outline="0" fieldPosition="0">
        <references count="2">
          <reference field="7" count="1" selected="0">
            <x v="87"/>
          </reference>
          <reference field="24" count="1">
            <x v="1"/>
          </reference>
        </references>
      </pivotArea>
    </format>
    <format dxfId="1575">
      <pivotArea dataOnly="0" labelOnly="1" outline="0" fieldPosition="0">
        <references count="2">
          <reference field="7" count="1" selected="0">
            <x v="88"/>
          </reference>
          <reference field="24" count="1">
            <x v="1"/>
          </reference>
        </references>
      </pivotArea>
    </format>
    <format dxfId="1574">
      <pivotArea dataOnly="0" labelOnly="1" outline="0" fieldPosition="0">
        <references count="2">
          <reference field="7" count="1" selected="0">
            <x v="89"/>
          </reference>
          <reference field="24" count="1">
            <x v="1"/>
          </reference>
        </references>
      </pivotArea>
    </format>
    <format dxfId="1573">
      <pivotArea dataOnly="0" labelOnly="1" outline="0" fieldPosition="0">
        <references count="2">
          <reference field="7" count="1" selected="0">
            <x v="90"/>
          </reference>
          <reference field="24" count="1">
            <x v="1"/>
          </reference>
        </references>
      </pivotArea>
    </format>
    <format dxfId="1572">
      <pivotArea dataOnly="0" labelOnly="1" outline="0" fieldPosition="0">
        <references count="2">
          <reference field="7" count="1" selected="0">
            <x v="91"/>
          </reference>
          <reference field="24" count="1">
            <x v="1"/>
          </reference>
        </references>
      </pivotArea>
    </format>
    <format dxfId="1571">
      <pivotArea dataOnly="0" labelOnly="1" outline="0" fieldPosition="0">
        <references count="2">
          <reference field="7" count="1" selected="0">
            <x v="92"/>
          </reference>
          <reference field="24" count="1">
            <x v="1"/>
          </reference>
        </references>
      </pivotArea>
    </format>
    <format dxfId="1570">
      <pivotArea dataOnly="0" labelOnly="1" outline="0" fieldPosition="0">
        <references count="2">
          <reference field="7" count="1" selected="0">
            <x v="93"/>
          </reference>
          <reference field="24" count="1">
            <x v="1"/>
          </reference>
        </references>
      </pivotArea>
    </format>
    <format dxfId="1569">
      <pivotArea dataOnly="0" labelOnly="1" outline="0" fieldPosition="0">
        <references count="2">
          <reference field="7" count="1" selected="0">
            <x v="94"/>
          </reference>
          <reference field="24" count="1">
            <x v="1"/>
          </reference>
        </references>
      </pivotArea>
    </format>
    <format dxfId="1568">
      <pivotArea dataOnly="0" labelOnly="1" outline="0" fieldPosition="0">
        <references count="2">
          <reference field="7" count="1" selected="0">
            <x v="95"/>
          </reference>
          <reference field="24" count="1">
            <x v="1"/>
          </reference>
        </references>
      </pivotArea>
    </format>
    <format dxfId="1567">
      <pivotArea dataOnly="0" labelOnly="1" outline="0" fieldPosition="0">
        <references count="2">
          <reference field="7" count="1" selected="0">
            <x v="96"/>
          </reference>
          <reference field="24" count="1">
            <x v="2"/>
          </reference>
        </references>
      </pivotArea>
    </format>
    <format dxfId="1566">
      <pivotArea dataOnly="0" labelOnly="1" outline="0" fieldPosition="0">
        <references count="2">
          <reference field="7" count="1" selected="0">
            <x v="97"/>
          </reference>
          <reference field="24" count="1">
            <x v="2"/>
          </reference>
        </references>
      </pivotArea>
    </format>
    <format dxfId="1565">
      <pivotArea dataOnly="0" labelOnly="1" outline="0" fieldPosition="0">
        <references count="2">
          <reference field="7" count="1" selected="0">
            <x v="98"/>
          </reference>
          <reference field="24" count="1">
            <x v="0"/>
          </reference>
        </references>
      </pivotArea>
    </format>
    <format dxfId="1564">
      <pivotArea dataOnly="0" labelOnly="1" outline="0" fieldPosition="0">
        <references count="2">
          <reference field="7" count="1" selected="0">
            <x v="99"/>
          </reference>
          <reference field="24" count="1">
            <x v="1"/>
          </reference>
        </references>
      </pivotArea>
    </format>
    <format dxfId="1563">
      <pivotArea dataOnly="0" labelOnly="1" outline="0" fieldPosition="0">
        <references count="2">
          <reference field="7" count="1" selected="0">
            <x v="100"/>
          </reference>
          <reference field="24" count="1">
            <x v="1"/>
          </reference>
        </references>
      </pivotArea>
    </format>
    <format dxfId="1562">
      <pivotArea dataOnly="0" labelOnly="1" outline="0" fieldPosition="0">
        <references count="2">
          <reference field="7" count="1" selected="0">
            <x v="101"/>
          </reference>
          <reference field="24" count="1">
            <x v="2"/>
          </reference>
        </references>
      </pivotArea>
    </format>
    <format dxfId="1561">
      <pivotArea dataOnly="0" labelOnly="1" outline="0" fieldPosition="0">
        <references count="2">
          <reference field="7" count="1" selected="0">
            <x v="102"/>
          </reference>
          <reference field="24" count="1">
            <x v="2"/>
          </reference>
        </references>
      </pivotArea>
    </format>
    <format dxfId="1560">
      <pivotArea dataOnly="0" labelOnly="1" outline="0" fieldPosition="0">
        <references count="2">
          <reference field="7" count="1" selected="0">
            <x v="103"/>
          </reference>
          <reference field="24" count="1">
            <x v="2"/>
          </reference>
        </references>
      </pivotArea>
    </format>
    <format dxfId="1559">
      <pivotArea dataOnly="0" labelOnly="1" outline="0" fieldPosition="0">
        <references count="2">
          <reference field="7" count="1" selected="0">
            <x v="104"/>
          </reference>
          <reference field="24" count="1">
            <x v="2"/>
          </reference>
        </references>
      </pivotArea>
    </format>
    <format dxfId="1558">
      <pivotArea dataOnly="0" labelOnly="1" outline="0" fieldPosition="0">
        <references count="2">
          <reference field="7" count="1" selected="0">
            <x v="105"/>
          </reference>
          <reference field="24" count="1">
            <x v="2"/>
          </reference>
        </references>
      </pivotArea>
    </format>
    <format dxfId="1557">
      <pivotArea dataOnly="0" labelOnly="1" outline="0" fieldPosition="0">
        <references count="2">
          <reference field="7" count="1" selected="0">
            <x v="106"/>
          </reference>
          <reference field="24" count="1">
            <x v="1"/>
          </reference>
        </references>
      </pivotArea>
    </format>
    <format dxfId="1556">
      <pivotArea dataOnly="0" labelOnly="1" outline="0" fieldPosition="0">
        <references count="2">
          <reference field="7" count="1" selected="0">
            <x v="107"/>
          </reference>
          <reference field="24" count="1">
            <x v="2"/>
          </reference>
        </references>
      </pivotArea>
    </format>
    <format dxfId="1555">
      <pivotArea dataOnly="0" labelOnly="1" outline="0" fieldPosition="0">
        <references count="2">
          <reference field="7" count="1" selected="0">
            <x v="108"/>
          </reference>
          <reference field="24" count="1">
            <x v="1"/>
          </reference>
        </references>
      </pivotArea>
    </format>
    <format dxfId="1554">
      <pivotArea dataOnly="0" labelOnly="1" outline="0" fieldPosition="0">
        <references count="2">
          <reference field="7" count="1" selected="0">
            <x v="109"/>
          </reference>
          <reference field="24" count="1">
            <x v="1"/>
          </reference>
        </references>
      </pivotArea>
    </format>
    <format dxfId="1553">
      <pivotArea dataOnly="0" labelOnly="1" outline="0" fieldPosition="0">
        <references count="2">
          <reference field="7" count="1" selected="0">
            <x v="110"/>
          </reference>
          <reference field="24" count="1">
            <x v="1"/>
          </reference>
        </references>
      </pivotArea>
    </format>
    <format dxfId="1552">
      <pivotArea dataOnly="0" labelOnly="1" outline="0" fieldPosition="0">
        <references count="2">
          <reference field="7" count="1" selected="0">
            <x v="111"/>
          </reference>
          <reference field="24" count="1">
            <x v="2"/>
          </reference>
        </references>
      </pivotArea>
    </format>
    <format dxfId="1551">
      <pivotArea dataOnly="0" labelOnly="1" outline="0" fieldPosition="0">
        <references count="2">
          <reference field="7" count="1" selected="0">
            <x v="112"/>
          </reference>
          <reference field="24" count="1">
            <x v="1"/>
          </reference>
        </references>
      </pivotArea>
    </format>
    <format dxfId="1550">
      <pivotArea dataOnly="0" labelOnly="1" outline="0" fieldPosition="0">
        <references count="2">
          <reference field="7" count="1" selected="0">
            <x v="113"/>
          </reference>
          <reference field="24" count="1">
            <x v="2"/>
          </reference>
        </references>
      </pivotArea>
    </format>
    <format dxfId="1549">
      <pivotArea dataOnly="0" labelOnly="1" outline="0" fieldPosition="0">
        <references count="2">
          <reference field="7" count="1" selected="0">
            <x v="114"/>
          </reference>
          <reference field="24" count="1">
            <x v="2"/>
          </reference>
        </references>
      </pivotArea>
    </format>
    <format dxfId="1548">
      <pivotArea dataOnly="0" labelOnly="1" outline="0" fieldPosition="0">
        <references count="2">
          <reference field="7" count="1" selected="0">
            <x v="115"/>
          </reference>
          <reference field="24" count="1">
            <x v="1"/>
          </reference>
        </references>
      </pivotArea>
    </format>
    <format dxfId="1547">
      <pivotArea dataOnly="0" labelOnly="1" outline="0" fieldPosition="0">
        <references count="2">
          <reference field="7" count="1" selected="0">
            <x v="116"/>
          </reference>
          <reference field="24" count="1">
            <x v="1"/>
          </reference>
        </references>
      </pivotArea>
    </format>
    <format dxfId="1546">
      <pivotArea dataOnly="0" labelOnly="1" outline="0" fieldPosition="0">
        <references count="2">
          <reference field="7" count="1" selected="0">
            <x v="117"/>
          </reference>
          <reference field="24" count="1">
            <x v="2"/>
          </reference>
        </references>
      </pivotArea>
    </format>
    <format dxfId="1545">
      <pivotArea dataOnly="0" labelOnly="1" outline="0" fieldPosition="0">
        <references count="2">
          <reference field="7" count="1" selected="0">
            <x v="118"/>
          </reference>
          <reference field="24" count="1">
            <x v="1"/>
          </reference>
        </references>
      </pivotArea>
    </format>
    <format dxfId="1544">
      <pivotArea dataOnly="0" labelOnly="1" outline="0" fieldPosition="0">
        <references count="2">
          <reference field="7" count="1" selected="0">
            <x v="119"/>
          </reference>
          <reference field="24" count="1">
            <x v="2"/>
          </reference>
        </references>
      </pivotArea>
    </format>
    <format dxfId="1543">
      <pivotArea dataOnly="0" labelOnly="1" outline="0" fieldPosition="0">
        <references count="2">
          <reference field="7" count="1" selected="0">
            <x v="120"/>
          </reference>
          <reference field="24" count="1">
            <x v="1"/>
          </reference>
        </references>
      </pivotArea>
    </format>
    <format dxfId="1542">
      <pivotArea dataOnly="0" labelOnly="1" outline="0" fieldPosition="0">
        <references count="2">
          <reference field="7" count="1" selected="0">
            <x v="121"/>
          </reference>
          <reference field="24" count="1">
            <x v="1"/>
          </reference>
        </references>
      </pivotArea>
    </format>
    <format dxfId="1541">
      <pivotArea dataOnly="0" labelOnly="1" outline="0" fieldPosition="0">
        <references count="2">
          <reference field="7" count="1" selected="0">
            <x v="122"/>
          </reference>
          <reference field="24" count="1">
            <x v="1"/>
          </reference>
        </references>
      </pivotArea>
    </format>
    <format dxfId="1540">
      <pivotArea dataOnly="0" labelOnly="1" outline="0" fieldPosition="0">
        <references count="2">
          <reference field="7" count="1" selected="0">
            <x v="123"/>
          </reference>
          <reference field="24" count="1">
            <x v="1"/>
          </reference>
        </references>
      </pivotArea>
    </format>
    <format dxfId="1539">
      <pivotArea dataOnly="0" labelOnly="1" outline="0" fieldPosition="0">
        <references count="2">
          <reference field="7" count="1" selected="0">
            <x v="124"/>
          </reference>
          <reference field="24" count="1">
            <x v="4"/>
          </reference>
        </references>
      </pivotArea>
    </format>
    <format dxfId="1538">
      <pivotArea dataOnly="0" labelOnly="1" outline="0" fieldPosition="0">
        <references count="2">
          <reference field="7" count="1" selected="0">
            <x v="125"/>
          </reference>
          <reference field="24" count="1">
            <x v="2"/>
          </reference>
        </references>
      </pivotArea>
    </format>
    <format dxfId="1537">
      <pivotArea dataOnly="0" labelOnly="1" outline="0" fieldPosition="0">
        <references count="2">
          <reference field="7" count="1" selected="0">
            <x v="126"/>
          </reference>
          <reference field="24" count="1">
            <x v="1"/>
          </reference>
        </references>
      </pivotArea>
    </format>
    <format dxfId="1536">
      <pivotArea dataOnly="0" labelOnly="1" outline="0" fieldPosition="0">
        <references count="2">
          <reference field="7" count="1" selected="0">
            <x v="127"/>
          </reference>
          <reference field="24" count="1">
            <x v="0"/>
          </reference>
        </references>
      </pivotArea>
    </format>
    <format dxfId="1535">
      <pivotArea dataOnly="0" labelOnly="1" outline="0" fieldPosition="0">
        <references count="2">
          <reference field="7" count="1" selected="0">
            <x v="128"/>
          </reference>
          <reference field="24" count="1">
            <x v="1"/>
          </reference>
        </references>
      </pivotArea>
    </format>
    <format dxfId="1534">
      <pivotArea dataOnly="0" labelOnly="1" outline="0" fieldPosition="0">
        <references count="2">
          <reference field="7" count="1" selected="0">
            <x v="129"/>
          </reference>
          <reference field="24" count="1">
            <x v="1"/>
          </reference>
        </references>
      </pivotArea>
    </format>
    <format dxfId="1533">
      <pivotArea dataOnly="0" labelOnly="1" outline="0" fieldPosition="0">
        <references count="2">
          <reference field="7" count="1" selected="0">
            <x v="130"/>
          </reference>
          <reference field="24" count="1">
            <x v="1"/>
          </reference>
        </references>
      </pivotArea>
    </format>
    <format dxfId="1532">
      <pivotArea dataOnly="0" labelOnly="1" outline="0" fieldPosition="0">
        <references count="2">
          <reference field="7" count="1" selected="0">
            <x v="131"/>
          </reference>
          <reference field="24" count="1">
            <x v="2"/>
          </reference>
        </references>
      </pivotArea>
    </format>
    <format dxfId="1531">
      <pivotArea dataOnly="0" labelOnly="1" outline="0" fieldPosition="0">
        <references count="2">
          <reference field="7" count="1" selected="0">
            <x v="132"/>
          </reference>
          <reference field="24" count="1">
            <x v="2"/>
          </reference>
        </references>
      </pivotArea>
    </format>
    <format dxfId="1530">
      <pivotArea dataOnly="0" labelOnly="1" outline="0" fieldPosition="0">
        <references count="2">
          <reference field="7" count="1" selected="0">
            <x v="133"/>
          </reference>
          <reference field="24" count="1">
            <x v="2"/>
          </reference>
        </references>
      </pivotArea>
    </format>
    <format dxfId="1529">
      <pivotArea dataOnly="0" labelOnly="1" outline="0" fieldPosition="0">
        <references count="2">
          <reference field="7" count="1" selected="0">
            <x v="2"/>
          </reference>
          <reference field="24" count="1">
            <x v="1"/>
          </reference>
        </references>
      </pivotArea>
    </format>
    <format dxfId="1528">
      <pivotArea dataOnly="0" labelOnly="1" outline="0" fieldPosition="0">
        <references count="2">
          <reference field="7" count="1" selected="0">
            <x v="16"/>
          </reference>
          <reference field="24" count="1">
            <x v="2"/>
          </reference>
        </references>
      </pivotArea>
    </format>
    <format dxfId="1527">
      <pivotArea dataOnly="0" labelOnly="1" outline="0" fieldPosition="0">
        <references count="2">
          <reference field="7" count="1" selected="0">
            <x v="20"/>
          </reference>
          <reference field="24" count="1">
            <x v="1"/>
          </reference>
        </references>
      </pivotArea>
    </format>
    <format dxfId="1526">
      <pivotArea dataOnly="0" labelOnly="1" outline="0" fieldPosition="0">
        <references count="2">
          <reference field="7" count="1" selected="0">
            <x v="27"/>
          </reference>
          <reference field="24" count="1">
            <x v="2"/>
          </reference>
        </references>
      </pivotArea>
    </format>
    <format dxfId="1525">
      <pivotArea dataOnly="0" labelOnly="1" outline="0" fieldPosition="0">
        <references count="2">
          <reference field="7" count="1" selected="0">
            <x v="30"/>
          </reference>
          <reference field="24" count="1">
            <x v="2"/>
          </reference>
        </references>
      </pivotArea>
    </format>
    <format dxfId="1524">
      <pivotArea dataOnly="0" labelOnly="1" outline="0" fieldPosition="0">
        <references count="2">
          <reference field="7" count="1" selected="0">
            <x v="36"/>
          </reference>
          <reference field="24" count="1">
            <x v="1"/>
          </reference>
        </references>
      </pivotArea>
    </format>
    <format dxfId="1523">
      <pivotArea dataOnly="0" labelOnly="1" outline="0" fieldPosition="0">
        <references count="2">
          <reference field="7" count="1" selected="0">
            <x v="43"/>
          </reference>
          <reference field="24" count="1">
            <x v="1"/>
          </reference>
        </references>
      </pivotArea>
    </format>
    <format dxfId="1522">
      <pivotArea dataOnly="0" labelOnly="1" outline="0" fieldPosition="0">
        <references count="2">
          <reference field="7" count="1" selected="0">
            <x v="44"/>
          </reference>
          <reference field="24" count="1">
            <x v="1"/>
          </reference>
        </references>
      </pivotArea>
    </format>
    <format dxfId="1521">
      <pivotArea dataOnly="0" labelOnly="1" outline="0" fieldPosition="0">
        <references count="2">
          <reference field="7" count="1" selected="0">
            <x v="46"/>
          </reference>
          <reference field="24" count="1">
            <x v="2"/>
          </reference>
        </references>
      </pivotArea>
    </format>
    <format dxfId="1520">
      <pivotArea dataOnly="0" labelOnly="1" outline="0" fieldPosition="0">
        <references count="2">
          <reference field="7" count="1" selected="0">
            <x v="47"/>
          </reference>
          <reference field="24" count="1">
            <x v="1"/>
          </reference>
        </references>
      </pivotArea>
    </format>
    <format dxfId="1519">
      <pivotArea dataOnly="0" labelOnly="1" outline="0" fieldPosition="0">
        <references count="2">
          <reference field="7" count="1" selected="0">
            <x v="62"/>
          </reference>
          <reference field="24" count="1">
            <x v="2"/>
          </reference>
        </references>
      </pivotArea>
    </format>
    <format dxfId="1518">
      <pivotArea dataOnly="0" labelOnly="1" outline="0" fieldPosition="0">
        <references count="2">
          <reference field="7" count="1" selected="0">
            <x v="68"/>
          </reference>
          <reference field="24" count="1">
            <x v="2"/>
          </reference>
        </references>
      </pivotArea>
    </format>
    <format dxfId="1517">
      <pivotArea dataOnly="0" labelOnly="1" outline="0" fieldPosition="0">
        <references count="2">
          <reference field="7" count="1" selected="0">
            <x v="73"/>
          </reference>
          <reference field="24" count="1">
            <x v="1"/>
          </reference>
        </references>
      </pivotArea>
    </format>
    <format dxfId="1516">
      <pivotArea dataOnly="0" labelOnly="1" outline="0" fieldPosition="0">
        <references count="2">
          <reference field="7" count="1" selected="0">
            <x v="75"/>
          </reference>
          <reference field="24" count="1">
            <x v="2"/>
          </reference>
        </references>
      </pivotArea>
    </format>
    <format dxfId="1515">
      <pivotArea dataOnly="0" labelOnly="1" outline="0" fieldPosition="0">
        <references count="2">
          <reference field="7" count="1" selected="0">
            <x v="76"/>
          </reference>
          <reference field="24" count="1">
            <x v="2"/>
          </reference>
        </references>
      </pivotArea>
    </format>
    <format dxfId="1514">
      <pivotArea dataOnly="0" labelOnly="1" outline="0" fieldPosition="0">
        <references count="2">
          <reference field="7" count="1" selected="0">
            <x v="77"/>
          </reference>
          <reference field="24" count="1">
            <x v="2"/>
          </reference>
        </references>
      </pivotArea>
    </format>
    <format dxfId="1513">
      <pivotArea dataOnly="0" labelOnly="1" outline="0" fieldPosition="0">
        <references count="2">
          <reference field="7" count="1" selected="0">
            <x v="78"/>
          </reference>
          <reference field="24" count="1">
            <x v="2"/>
          </reference>
        </references>
      </pivotArea>
    </format>
    <format dxfId="1512">
      <pivotArea dataOnly="0" labelOnly="1" outline="0" fieldPosition="0">
        <references count="2">
          <reference field="7" count="1" selected="0">
            <x v="79"/>
          </reference>
          <reference field="24" count="1">
            <x v="2"/>
          </reference>
        </references>
      </pivotArea>
    </format>
    <format dxfId="1511">
      <pivotArea dataOnly="0" labelOnly="1" outline="0" fieldPosition="0">
        <references count="2">
          <reference field="7" count="1" selected="0">
            <x v="80"/>
          </reference>
          <reference field="24" count="1">
            <x v="2"/>
          </reference>
        </references>
      </pivotArea>
    </format>
    <format dxfId="1510">
      <pivotArea dataOnly="0" labelOnly="1" outline="0" fieldPosition="0">
        <references count="2">
          <reference field="7" count="1" selected="0">
            <x v="81"/>
          </reference>
          <reference field="24" count="1">
            <x v="1"/>
          </reference>
        </references>
      </pivotArea>
    </format>
    <format dxfId="1509">
      <pivotArea dataOnly="0" labelOnly="1" outline="0" fieldPosition="0">
        <references count="2">
          <reference field="7" count="1" selected="0">
            <x v="82"/>
          </reference>
          <reference field="24" count="1">
            <x v="1"/>
          </reference>
        </references>
      </pivotArea>
    </format>
    <format dxfId="1508">
      <pivotArea dataOnly="0" labelOnly="1" outline="0" fieldPosition="0">
        <references count="2">
          <reference field="7" count="1" selected="0">
            <x v="83"/>
          </reference>
          <reference field="24" count="1">
            <x v="1"/>
          </reference>
        </references>
      </pivotArea>
    </format>
    <format dxfId="1507">
      <pivotArea dataOnly="0" labelOnly="1" outline="0" fieldPosition="0">
        <references count="2">
          <reference field="7" count="1" selected="0">
            <x v="84"/>
          </reference>
          <reference field="24" count="1">
            <x v="1"/>
          </reference>
        </references>
      </pivotArea>
    </format>
    <format dxfId="1506">
      <pivotArea dataOnly="0" labelOnly="1" outline="0" fieldPosition="0">
        <references count="2">
          <reference field="7" count="1" selected="0">
            <x v="85"/>
          </reference>
          <reference field="24" count="1">
            <x v="2"/>
          </reference>
        </references>
      </pivotArea>
    </format>
    <format dxfId="1505">
      <pivotArea dataOnly="0" labelOnly="1" outline="0" fieldPosition="0">
        <references count="2">
          <reference field="7" count="1" selected="0">
            <x v="86"/>
          </reference>
          <reference field="24" count="1">
            <x v="2"/>
          </reference>
        </references>
      </pivotArea>
    </format>
    <format dxfId="1504">
      <pivotArea dataOnly="0" labelOnly="1" outline="0" fieldPosition="0">
        <references count="2">
          <reference field="7" count="1" selected="0">
            <x v="87"/>
          </reference>
          <reference field="24" count="1">
            <x v="1"/>
          </reference>
        </references>
      </pivotArea>
    </format>
    <format dxfId="1503">
      <pivotArea dataOnly="0" labelOnly="1" outline="0" fieldPosition="0">
        <references count="2">
          <reference field="7" count="1" selected="0">
            <x v="88"/>
          </reference>
          <reference field="24" count="1">
            <x v="1"/>
          </reference>
        </references>
      </pivotArea>
    </format>
    <format dxfId="1502">
      <pivotArea dataOnly="0" labelOnly="1" outline="0" fieldPosition="0">
        <references count="2">
          <reference field="7" count="1" selected="0">
            <x v="89"/>
          </reference>
          <reference field="24" count="1">
            <x v="1"/>
          </reference>
        </references>
      </pivotArea>
    </format>
    <format dxfId="1501">
      <pivotArea dataOnly="0" labelOnly="1" outline="0" fieldPosition="0">
        <references count="2">
          <reference field="7" count="1" selected="0">
            <x v="90"/>
          </reference>
          <reference field="24" count="1">
            <x v="1"/>
          </reference>
        </references>
      </pivotArea>
    </format>
    <format dxfId="1500">
      <pivotArea dataOnly="0" labelOnly="1" outline="0" fieldPosition="0">
        <references count="2">
          <reference field="7" count="1" selected="0">
            <x v="91"/>
          </reference>
          <reference field="24" count="1">
            <x v="1"/>
          </reference>
        </references>
      </pivotArea>
    </format>
    <format dxfId="1499">
      <pivotArea dataOnly="0" labelOnly="1" outline="0" fieldPosition="0">
        <references count="2">
          <reference field="7" count="1" selected="0">
            <x v="92"/>
          </reference>
          <reference field="24" count="1">
            <x v="1"/>
          </reference>
        </references>
      </pivotArea>
    </format>
    <format dxfId="1498">
      <pivotArea dataOnly="0" labelOnly="1" outline="0" fieldPosition="0">
        <references count="2">
          <reference field="7" count="1" selected="0">
            <x v="93"/>
          </reference>
          <reference field="24" count="1">
            <x v="1"/>
          </reference>
        </references>
      </pivotArea>
    </format>
    <format dxfId="1497">
      <pivotArea dataOnly="0" labelOnly="1" outline="0" fieldPosition="0">
        <references count="2">
          <reference field="7" count="1" selected="0">
            <x v="94"/>
          </reference>
          <reference field="24" count="1">
            <x v="1"/>
          </reference>
        </references>
      </pivotArea>
    </format>
    <format dxfId="1496">
      <pivotArea dataOnly="0" labelOnly="1" outline="0" fieldPosition="0">
        <references count="2">
          <reference field="7" count="1" selected="0">
            <x v="95"/>
          </reference>
          <reference field="24" count="1">
            <x v="1"/>
          </reference>
        </references>
      </pivotArea>
    </format>
    <format dxfId="1495">
      <pivotArea dataOnly="0" labelOnly="1" outline="0" fieldPosition="0">
        <references count="2">
          <reference field="7" count="1" selected="0">
            <x v="96"/>
          </reference>
          <reference field="24" count="1">
            <x v="2"/>
          </reference>
        </references>
      </pivotArea>
    </format>
    <format dxfId="1494">
      <pivotArea dataOnly="0" labelOnly="1" outline="0" fieldPosition="0">
        <references count="2">
          <reference field="7" count="1" selected="0">
            <x v="97"/>
          </reference>
          <reference field="24" count="1">
            <x v="2"/>
          </reference>
        </references>
      </pivotArea>
    </format>
    <format dxfId="1493">
      <pivotArea dataOnly="0" labelOnly="1" outline="0" fieldPosition="0">
        <references count="2">
          <reference field="7" count="1" selected="0">
            <x v="98"/>
          </reference>
          <reference field="24" count="1">
            <x v="0"/>
          </reference>
        </references>
      </pivotArea>
    </format>
    <format dxfId="1492">
      <pivotArea dataOnly="0" labelOnly="1" outline="0" fieldPosition="0">
        <references count="2">
          <reference field="7" count="1" selected="0">
            <x v="99"/>
          </reference>
          <reference field="24" count="1">
            <x v="1"/>
          </reference>
        </references>
      </pivotArea>
    </format>
    <format dxfId="1491">
      <pivotArea dataOnly="0" labelOnly="1" outline="0" fieldPosition="0">
        <references count="2">
          <reference field="7" count="1" selected="0">
            <x v="100"/>
          </reference>
          <reference field="24" count="1">
            <x v="1"/>
          </reference>
        </references>
      </pivotArea>
    </format>
    <format dxfId="1490">
      <pivotArea dataOnly="0" labelOnly="1" outline="0" fieldPosition="0">
        <references count="2">
          <reference field="7" count="1" selected="0">
            <x v="101"/>
          </reference>
          <reference field="24" count="1">
            <x v="2"/>
          </reference>
        </references>
      </pivotArea>
    </format>
    <format dxfId="1489">
      <pivotArea dataOnly="0" labelOnly="1" outline="0" fieldPosition="0">
        <references count="2">
          <reference field="7" count="1" selected="0">
            <x v="102"/>
          </reference>
          <reference field="24" count="1">
            <x v="2"/>
          </reference>
        </references>
      </pivotArea>
    </format>
    <format dxfId="1488">
      <pivotArea dataOnly="0" labelOnly="1" outline="0" fieldPosition="0">
        <references count="2">
          <reference field="7" count="1" selected="0">
            <x v="103"/>
          </reference>
          <reference field="24" count="1">
            <x v="2"/>
          </reference>
        </references>
      </pivotArea>
    </format>
    <format dxfId="1487">
      <pivotArea dataOnly="0" labelOnly="1" outline="0" fieldPosition="0">
        <references count="2">
          <reference field="7" count="1" selected="0">
            <x v="104"/>
          </reference>
          <reference field="24" count="1">
            <x v="2"/>
          </reference>
        </references>
      </pivotArea>
    </format>
    <format dxfId="1486">
      <pivotArea dataOnly="0" labelOnly="1" outline="0" fieldPosition="0">
        <references count="2">
          <reference field="7" count="1" selected="0">
            <x v="105"/>
          </reference>
          <reference field="24" count="1">
            <x v="2"/>
          </reference>
        </references>
      </pivotArea>
    </format>
    <format dxfId="1485">
      <pivotArea dataOnly="0" labelOnly="1" outline="0" fieldPosition="0">
        <references count="2">
          <reference field="7" count="1" selected="0">
            <x v="106"/>
          </reference>
          <reference field="24" count="1">
            <x v="1"/>
          </reference>
        </references>
      </pivotArea>
    </format>
    <format dxfId="1484">
      <pivotArea dataOnly="0" labelOnly="1" outline="0" fieldPosition="0">
        <references count="2">
          <reference field="7" count="1" selected="0">
            <x v="107"/>
          </reference>
          <reference field="24" count="1">
            <x v="2"/>
          </reference>
        </references>
      </pivotArea>
    </format>
    <format dxfId="1483">
      <pivotArea dataOnly="0" labelOnly="1" outline="0" fieldPosition="0">
        <references count="2">
          <reference field="7" count="1" selected="0">
            <x v="108"/>
          </reference>
          <reference field="24" count="1">
            <x v="1"/>
          </reference>
        </references>
      </pivotArea>
    </format>
    <format dxfId="1482">
      <pivotArea dataOnly="0" labelOnly="1" outline="0" fieldPosition="0">
        <references count="2">
          <reference field="7" count="1" selected="0">
            <x v="109"/>
          </reference>
          <reference field="24" count="1">
            <x v="1"/>
          </reference>
        </references>
      </pivotArea>
    </format>
    <format dxfId="1481">
      <pivotArea dataOnly="0" labelOnly="1" outline="0" fieldPosition="0">
        <references count="2">
          <reference field="7" count="1" selected="0">
            <x v="110"/>
          </reference>
          <reference field="24" count="1">
            <x v="1"/>
          </reference>
        </references>
      </pivotArea>
    </format>
    <format dxfId="1480">
      <pivotArea dataOnly="0" labelOnly="1" outline="0" fieldPosition="0">
        <references count="2">
          <reference field="7" count="1" selected="0">
            <x v="111"/>
          </reference>
          <reference field="24" count="1">
            <x v="2"/>
          </reference>
        </references>
      </pivotArea>
    </format>
    <format dxfId="1479">
      <pivotArea dataOnly="0" labelOnly="1" outline="0" fieldPosition="0">
        <references count="2">
          <reference field="7" count="1" selected="0">
            <x v="112"/>
          </reference>
          <reference field="24" count="1">
            <x v="1"/>
          </reference>
        </references>
      </pivotArea>
    </format>
    <format dxfId="1478">
      <pivotArea dataOnly="0" labelOnly="1" outline="0" fieldPosition="0">
        <references count="2">
          <reference field="7" count="1" selected="0">
            <x v="113"/>
          </reference>
          <reference field="24" count="1">
            <x v="2"/>
          </reference>
        </references>
      </pivotArea>
    </format>
    <format dxfId="1477">
      <pivotArea dataOnly="0" labelOnly="1" outline="0" fieldPosition="0">
        <references count="2">
          <reference field="7" count="1" selected="0">
            <x v="114"/>
          </reference>
          <reference field="24" count="1">
            <x v="2"/>
          </reference>
        </references>
      </pivotArea>
    </format>
    <format dxfId="1476">
      <pivotArea dataOnly="0" labelOnly="1" outline="0" fieldPosition="0">
        <references count="2">
          <reference field="7" count="1" selected="0">
            <x v="115"/>
          </reference>
          <reference field="24" count="1">
            <x v="1"/>
          </reference>
        </references>
      </pivotArea>
    </format>
    <format dxfId="1475">
      <pivotArea dataOnly="0" labelOnly="1" outline="0" fieldPosition="0">
        <references count="2">
          <reference field="7" count="1" selected="0">
            <x v="116"/>
          </reference>
          <reference field="24" count="1">
            <x v="1"/>
          </reference>
        </references>
      </pivotArea>
    </format>
    <format dxfId="1474">
      <pivotArea dataOnly="0" labelOnly="1" outline="0" fieldPosition="0">
        <references count="2">
          <reference field="7" count="1" selected="0">
            <x v="117"/>
          </reference>
          <reference field="24" count="1">
            <x v="2"/>
          </reference>
        </references>
      </pivotArea>
    </format>
    <format dxfId="1473">
      <pivotArea dataOnly="0" labelOnly="1" outline="0" fieldPosition="0">
        <references count="2">
          <reference field="7" count="1" selected="0">
            <x v="118"/>
          </reference>
          <reference field="24" count="1">
            <x v="1"/>
          </reference>
        </references>
      </pivotArea>
    </format>
    <format dxfId="1472">
      <pivotArea dataOnly="0" labelOnly="1" outline="0" fieldPosition="0">
        <references count="2">
          <reference field="7" count="1" selected="0">
            <x v="119"/>
          </reference>
          <reference field="24" count="1">
            <x v="2"/>
          </reference>
        </references>
      </pivotArea>
    </format>
    <format dxfId="1471">
      <pivotArea dataOnly="0" labelOnly="1" outline="0" fieldPosition="0">
        <references count="2">
          <reference field="7" count="1" selected="0">
            <x v="120"/>
          </reference>
          <reference field="24" count="1">
            <x v="1"/>
          </reference>
        </references>
      </pivotArea>
    </format>
    <format dxfId="1470">
      <pivotArea dataOnly="0" labelOnly="1" outline="0" fieldPosition="0">
        <references count="2">
          <reference field="7" count="1" selected="0">
            <x v="121"/>
          </reference>
          <reference field="24" count="1">
            <x v="1"/>
          </reference>
        </references>
      </pivotArea>
    </format>
    <format dxfId="1469">
      <pivotArea dataOnly="0" labelOnly="1" outline="0" fieldPosition="0">
        <references count="2">
          <reference field="7" count="1" selected="0">
            <x v="122"/>
          </reference>
          <reference field="24" count="1">
            <x v="1"/>
          </reference>
        </references>
      </pivotArea>
    </format>
    <format dxfId="1468">
      <pivotArea dataOnly="0" labelOnly="1" outline="0" fieldPosition="0">
        <references count="2">
          <reference field="7" count="1" selected="0">
            <x v="123"/>
          </reference>
          <reference field="24" count="1">
            <x v="1"/>
          </reference>
        </references>
      </pivotArea>
    </format>
    <format dxfId="1467">
      <pivotArea dataOnly="0" labelOnly="1" outline="0" fieldPosition="0">
        <references count="2">
          <reference field="7" count="1" selected="0">
            <x v="124"/>
          </reference>
          <reference field="24" count="1">
            <x v="4"/>
          </reference>
        </references>
      </pivotArea>
    </format>
    <format dxfId="1466">
      <pivotArea dataOnly="0" labelOnly="1" outline="0" fieldPosition="0">
        <references count="2">
          <reference field="7" count="1" selected="0">
            <x v="125"/>
          </reference>
          <reference field="24" count="1">
            <x v="2"/>
          </reference>
        </references>
      </pivotArea>
    </format>
    <format dxfId="1465">
      <pivotArea dataOnly="0" labelOnly="1" outline="0" fieldPosition="0">
        <references count="2">
          <reference field="7" count="1" selected="0">
            <x v="126"/>
          </reference>
          <reference field="24" count="1">
            <x v="1"/>
          </reference>
        </references>
      </pivotArea>
    </format>
    <format dxfId="1464">
      <pivotArea dataOnly="0" labelOnly="1" outline="0" fieldPosition="0">
        <references count="2">
          <reference field="7" count="1" selected="0">
            <x v="127"/>
          </reference>
          <reference field="24" count="1">
            <x v="0"/>
          </reference>
        </references>
      </pivotArea>
    </format>
    <format dxfId="1463">
      <pivotArea dataOnly="0" labelOnly="1" outline="0" fieldPosition="0">
        <references count="2">
          <reference field="7" count="1" selected="0">
            <x v="128"/>
          </reference>
          <reference field="24" count="1">
            <x v="1"/>
          </reference>
        </references>
      </pivotArea>
    </format>
    <format dxfId="1462">
      <pivotArea dataOnly="0" labelOnly="1" outline="0" fieldPosition="0">
        <references count="2">
          <reference field="7" count="1" selected="0">
            <x v="129"/>
          </reference>
          <reference field="24" count="1">
            <x v="1"/>
          </reference>
        </references>
      </pivotArea>
    </format>
    <format dxfId="1461">
      <pivotArea dataOnly="0" labelOnly="1" outline="0" fieldPosition="0">
        <references count="2">
          <reference field="7" count="1" selected="0">
            <x v="130"/>
          </reference>
          <reference field="24" count="1">
            <x v="1"/>
          </reference>
        </references>
      </pivotArea>
    </format>
    <format dxfId="1460">
      <pivotArea dataOnly="0" labelOnly="1" outline="0" fieldPosition="0">
        <references count="2">
          <reference field="7" count="1" selected="0">
            <x v="131"/>
          </reference>
          <reference field="24" count="1">
            <x v="2"/>
          </reference>
        </references>
      </pivotArea>
    </format>
    <format dxfId="1459">
      <pivotArea dataOnly="0" labelOnly="1" outline="0" fieldPosition="0">
        <references count="2">
          <reference field="7" count="1" selected="0">
            <x v="132"/>
          </reference>
          <reference field="24" count="1">
            <x v="2"/>
          </reference>
        </references>
      </pivotArea>
    </format>
    <format dxfId="1458">
      <pivotArea dataOnly="0" labelOnly="1" outline="0" fieldPosition="0">
        <references count="2">
          <reference field="7" count="1" selected="0">
            <x v="133"/>
          </reference>
          <reference field="24" count="1">
            <x v="2"/>
          </reference>
        </references>
      </pivotArea>
    </format>
    <format dxfId="1457">
      <pivotArea outline="0" collapsedLevelsAreSubtotals="1" fieldPosition="0">
        <references count="1">
          <reference field="4294967294" count="1" selected="0">
            <x v="0"/>
          </reference>
        </references>
      </pivotArea>
    </format>
    <format dxfId="1456">
      <pivotArea dataOnly="0" labelOnly="1" outline="0" fieldPosition="0">
        <references count="2">
          <reference field="7" count="1" selected="0">
            <x v="2"/>
          </reference>
          <reference field="24" count="1">
            <x v="4"/>
          </reference>
        </references>
      </pivotArea>
    </format>
    <format dxfId="1455">
      <pivotArea dataOnly="0" labelOnly="1" outline="0" fieldPosition="0">
        <references count="2">
          <reference field="7" count="1" selected="0">
            <x v="16"/>
          </reference>
          <reference field="24" count="1">
            <x v="2"/>
          </reference>
        </references>
      </pivotArea>
    </format>
    <format dxfId="1454">
      <pivotArea dataOnly="0" labelOnly="1" outline="0" fieldPosition="0">
        <references count="2">
          <reference field="7" count="1" selected="0">
            <x v="20"/>
          </reference>
          <reference field="24" count="1">
            <x v="1"/>
          </reference>
        </references>
      </pivotArea>
    </format>
    <format dxfId="1453">
      <pivotArea dataOnly="0" labelOnly="1" outline="0" fieldPosition="0">
        <references count="2">
          <reference field="7" count="1" selected="0">
            <x v="27"/>
          </reference>
          <reference field="24" count="1">
            <x v="4"/>
          </reference>
        </references>
      </pivotArea>
    </format>
    <format dxfId="1452">
      <pivotArea dataOnly="0" labelOnly="1" outline="0" fieldPosition="0">
        <references count="2">
          <reference field="7" count="1" selected="0">
            <x v="30"/>
          </reference>
          <reference field="24" count="1">
            <x v="4"/>
          </reference>
        </references>
      </pivotArea>
    </format>
    <format dxfId="1451">
      <pivotArea dataOnly="0" labelOnly="1" outline="0" fieldPosition="0">
        <references count="2">
          <reference field="7" count="1" selected="0">
            <x v="36"/>
          </reference>
          <reference field="24" count="1">
            <x v="2"/>
          </reference>
        </references>
      </pivotArea>
    </format>
    <format dxfId="1450">
      <pivotArea dataOnly="0" labelOnly="1" outline="0" fieldPosition="0">
        <references count="2">
          <reference field="7" count="1" selected="0">
            <x v="43"/>
          </reference>
          <reference field="24" count="1">
            <x v="1"/>
          </reference>
        </references>
      </pivotArea>
    </format>
    <format dxfId="1449">
      <pivotArea dataOnly="0" labelOnly="1" outline="0" fieldPosition="0">
        <references count="2">
          <reference field="7" count="1" selected="0">
            <x v="44"/>
          </reference>
          <reference field="24" count="1">
            <x v="1"/>
          </reference>
        </references>
      </pivotArea>
    </format>
    <format dxfId="1448">
      <pivotArea dataOnly="0" labelOnly="1" outline="0" fieldPosition="0">
        <references count="2">
          <reference field="7" count="1" selected="0">
            <x v="46"/>
          </reference>
          <reference field="24" count="1">
            <x v="4"/>
          </reference>
        </references>
      </pivotArea>
    </format>
    <format dxfId="1447">
      <pivotArea dataOnly="0" labelOnly="1" outline="0" fieldPosition="0">
        <references count="2">
          <reference field="7" count="1" selected="0">
            <x v="47"/>
          </reference>
          <reference field="24" count="1">
            <x v="1"/>
          </reference>
        </references>
      </pivotArea>
    </format>
    <format dxfId="1446">
      <pivotArea dataOnly="0" labelOnly="1" outline="0" fieldPosition="0">
        <references count="2">
          <reference field="7" count="1" selected="0">
            <x v="62"/>
          </reference>
          <reference field="24" count="1">
            <x v="4"/>
          </reference>
        </references>
      </pivotArea>
    </format>
    <format dxfId="1445">
      <pivotArea dataOnly="0" labelOnly="1" outline="0" fieldPosition="0">
        <references count="2">
          <reference field="7" count="1" selected="0">
            <x v="68"/>
          </reference>
          <reference field="24" count="1">
            <x v="4"/>
          </reference>
        </references>
      </pivotArea>
    </format>
    <format dxfId="1444">
      <pivotArea dataOnly="0" labelOnly="1" outline="0" fieldPosition="0">
        <references count="2">
          <reference field="7" count="1" selected="0">
            <x v="73"/>
          </reference>
          <reference field="24" count="1">
            <x v="4"/>
          </reference>
        </references>
      </pivotArea>
    </format>
    <format dxfId="1443">
      <pivotArea dataOnly="0" labelOnly="1" outline="0" fieldPosition="0">
        <references count="2">
          <reference field="7" count="1" selected="0">
            <x v="75"/>
          </reference>
          <reference field="24" count="1">
            <x v="4"/>
          </reference>
        </references>
      </pivotArea>
    </format>
    <format dxfId="1442">
      <pivotArea dataOnly="0" labelOnly="1" outline="0" fieldPosition="0">
        <references count="2">
          <reference field="7" count="1" selected="0">
            <x v="76"/>
          </reference>
          <reference field="24" count="1">
            <x v="4"/>
          </reference>
        </references>
      </pivotArea>
    </format>
    <format dxfId="1441">
      <pivotArea dataOnly="0" labelOnly="1" outline="0" fieldPosition="0">
        <references count="2">
          <reference field="7" count="1" selected="0">
            <x v="77"/>
          </reference>
          <reference field="24" count="1">
            <x v="4"/>
          </reference>
        </references>
      </pivotArea>
    </format>
    <format dxfId="1440">
      <pivotArea dataOnly="0" labelOnly="1" outline="0" fieldPosition="0">
        <references count="2">
          <reference field="7" count="1" selected="0">
            <x v="78"/>
          </reference>
          <reference field="24" count="1">
            <x v="4"/>
          </reference>
        </references>
      </pivotArea>
    </format>
    <format dxfId="1439">
      <pivotArea dataOnly="0" labelOnly="1" outline="0" fieldPosition="0">
        <references count="2">
          <reference field="7" count="1" selected="0">
            <x v="79"/>
          </reference>
          <reference field="24" count="1">
            <x v="4"/>
          </reference>
        </references>
      </pivotArea>
    </format>
    <format dxfId="1438">
      <pivotArea dataOnly="0" labelOnly="1" outline="0" fieldPosition="0">
        <references count="2">
          <reference field="7" count="1" selected="0">
            <x v="80"/>
          </reference>
          <reference field="24" count="1">
            <x v="4"/>
          </reference>
        </references>
      </pivotArea>
    </format>
    <format dxfId="1437">
      <pivotArea dataOnly="0" labelOnly="1" outline="0" fieldPosition="0">
        <references count="2">
          <reference field="7" count="1" selected="0">
            <x v="81"/>
          </reference>
          <reference field="24" count="1">
            <x v="9"/>
          </reference>
        </references>
      </pivotArea>
    </format>
    <format dxfId="1436">
      <pivotArea dataOnly="0" labelOnly="1" outline="0" fieldPosition="0">
        <references count="2">
          <reference field="7" count="1" selected="0">
            <x v="82"/>
          </reference>
          <reference field="24" count="1">
            <x v="9"/>
          </reference>
        </references>
      </pivotArea>
    </format>
    <format dxfId="1435">
      <pivotArea dataOnly="0" labelOnly="1" outline="0" fieldPosition="0">
        <references count="2">
          <reference field="7" count="1" selected="0">
            <x v="83"/>
          </reference>
          <reference field="24" count="1">
            <x v="9"/>
          </reference>
        </references>
      </pivotArea>
    </format>
    <format dxfId="1434">
      <pivotArea dataOnly="0" labelOnly="1" outline="0" fieldPosition="0">
        <references count="2">
          <reference field="7" count="1" selected="0">
            <x v="84"/>
          </reference>
          <reference field="24" count="1">
            <x v="0"/>
          </reference>
        </references>
      </pivotArea>
    </format>
    <format dxfId="1433">
      <pivotArea dataOnly="0" labelOnly="1" outline="0" fieldPosition="0">
        <references count="2">
          <reference field="7" count="1" selected="0">
            <x v="85"/>
          </reference>
          <reference field="24" count="1">
            <x v="1"/>
          </reference>
        </references>
      </pivotArea>
    </format>
    <format dxfId="1432">
      <pivotArea dataOnly="0" labelOnly="1" outline="0" fieldPosition="0">
        <references count="2">
          <reference field="7" count="1" selected="0">
            <x v="86"/>
          </reference>
          <reference field="24" count="1">
            <x v="1"/>
          </reference>
        </references>
      </pivotArea>
    </format>
    <format dxfId="1431">
      <pivotArea dataOnly="0" labelOnly="1" outline="0" fieldPosition="0">
        <references count="2">
          <reference field="7" count="1" selected="0">
            <x v="87"/>
          </reference>
          <reference field="24" count="1">
            <x v="9"/>
          </reference>
        </references>
      </pivotArea>
    </format>
    <format dxfId="1430">
      <pivotArea dataOnly="0" labelOnly="1" outline="0" fieldPosition="0">
        <references count="2">
          <reference field="7" count="1" selected="0">
            <x v="88"/>
          </reference>
          <reference field="24" count="1">
            <x v="9"/>
          </reference>
        </references>
      </pivotArea>
    </format>
    <format dxfId="1429">
      <pivotArea dataOnly="0" labelOnly="1" outline="0" fieldPosition="0">
        <references count="2">
          <reference field="7" count="1" selected="0">
            <x v="89"/>
          </reference>
          <reference field="24" count="1">
            <x v="9"/>
          </reference>
        </references>
      </pivotArea>
    </format>
    <format dxfId="1428">
      <pivotArea dataOnly="0" labelOnly="1" outline="0" fieldPosition="0">
        <references count="2">
          <reference field="7" count="1" selected="0">
            <x v="90"/>
          </reference>
          <reference field="24" count="1">
            <x v="1"/>
          </reference>
        </references>
      </pivotArea>
    </format>
    <format dxfId="1427">
      <pivotArea dataOnly="0" labelOnly="1" outline="0" fieldPosition="0">
        <references count="2">
          <reference field="7" count="1" selected="0">
            <x v="91"/>
          </reference>
          <reference field="24" count="1">
            <x v="1"/>
          </reference>
        </references>
      </pivotArea>
    </format>
    <format dxfId="1426">
      <pivotArea dataOnly="0" labelOnly="1" outline="0" fieldPosition="0">
        <references count="2">
          <reference field="7" count="1" selected="0">
            <x v="92"/>
          </reference>
          <reference field="24" count="1">
            <x v="9"/>
          </reference>
        </references>
      </pivotArea>
    </format>
    <format dxfId="1425">
      <pivotArea dataOnly="0" labelOnly="1" outline="0" fieldPosition="0">
        <references count="2">
          <reference field="7" count="1" selected="0">
            <x v="93"/>
          </reference>
          <reference field="24" count="1">
            <x v="9"/>
          </reference>
        </references>
      </pivotArea>
    </format>
    <format dxfId="1424">
      <pivotArea dataOnly="0" labelOnly="1" outline="0" fieldPosition="0">
        <references count="2">
          <reference field="7" count="1" selected="0">
            <x v="94"/>
          </reference>
          <reference field="24" count="1">
            <x v="1"/>
          </reference>
        </references>
      </pivotArea>
    </format>
    <format dxfId="1423">
      <pivotArea dataOnly="0" labelOnly="1" outline="0" fieldPosition="0">
        <references count="2">
          <reference field="7" count="1" selected="0">
            <x v="95"/>
          </reference>
          <reference field="24" count="1">
            <x v="9"/>
          </reference>
        </references>
      </pivotArea>
    </format>
    <format dxfId="1422">
      <pivotArea dataOnly="0" labelOnly="1" outline="0" fieldPosition="0">
        <references count="2">
          <reference field="7" count="1" selected="0">
            <x v="96"/>
          </reference>
          <reference field="24" count="1">
            <x v="4"/>
          </reference>
        </references>
      </pivotArea>
    </format>
    <format dxfId="1421">
      <pivotArea dataOnly="0" labelOnly="1" outline="0" fieldPosition="0">
        <references count="2">
          <reference field="7" count="1" selected="0">
            <x v="97"/>
          </reference>
          <reference field="24" count="1">
            <x v="4"/>
          </reference>
        </references>
      </pivotArea>
    </format>
    <format dxfId="1420">
      <pivotArea dataOnly="0" labelOnly="1" outline="0" fieldPosition="0">
        <references count="2">
          <reference field="7" count="1" selected="0">
            <x v="98"/>
          </reference>
          <reference field="24" count="1">
            <x v="4"/>
          </reference>
        </references>
      </pivotArea>
    </format>
    <format dxfId="1419">
      <pivotArea dataOnly="0" labelOnly="1" outline="0" fieldPosition="0">
        <references count="2">
          <reference field="7" count="1" selected="0">
            <x v="99"/>
          </reference>
          <reference field="24" count="1">
            <x v="5"/>
          </reference>
        </references>
      </pivotArea>
    </format>
    <format dxfId="1418">
      <pivotArea dataOnly="0" labelOnly="1" outline="0" fieldPosition="0">
        <references count="2">
          <reference field="7" count="1" selected="0">
            <x v="100"/>
          </reference>
          <reference field="24" count="1">
            <x v="4"/>
          </reference>
        </references>
      </pivotArea>
    </format>
    <format dxfId="1417">
      <pivotArea dataOnly="0" labelOnly="1" outline="0" fieldPosition="0">
        <references count="2">
          <reference field="7" count="1" selected="0">
            <x v="101"/>
          </reference>
          <reference field="24" count="1">
            <x v="4"/>
          </reference>
        </references>
      </pivotArea>
    </format>
    <format dxfId="1416">
      <pivotArea dataOnly="0" labelOnly="1" outline="0" fieldPosition="0">
        <references count="2">
          <reference field="7" count="1" selected="0">
            <x v="102"/>
          </reference>
          <reference field="24" count="1">
            <x v="4"/>
          </reference>
        </references>
      </pivotArea>
    </format>
    <format dxfId="1415">
      <pivotArea dataOnly="0" labelOnly="1" outline="0" fieldPosition="0">
        <references count="2">
          <reference field="7" count="1" selected="0">
            <x v="103"/>
          </reference>
          <reference field="24" count="1">
            <x v="4"/>
          </reference>
        </references>
      </pivotArea>
    </format>
    <format dxfId="1414">
      <pivotArea dataOnly="0" labelOnly="1" outline="0" fieldPosition="0">
        <references count="2">
          <reference field="7" count="1" selected="0">
            <x v="104"/>
          </reference>
          <reference field="24" count="1">
            <x v="4"/>
          </reference>
        </references>
      </pivotArea>
    </format>
    <format dxfId="1413">
      <pivotArea dataOnly="0" labelOnly="1" outline="0" fieldPosition="0">
        <references count="2">
          <reference field="7" count="1" selected="0">
            <x v="105"/>
          </reference>
          <reference field="24" count="1">
            <x v="4"/>
          </reference>
        </references>
      </pivotArea>
    </format>
    <format dxfId="1412">
      <pivotArea dataOnly="0" labelOnly="1" outline="0" fieldPosition="0">
        <references count="2">
          <reference field="7" count="1" selected="0">
            <x v="106"/>
          </reference>
          <reference field="24" count="1">
            <x v="4"/>
          </reference>
        </references>
      </pivotArea>
    </format>
    <format dxfId="1411">
      <pivotArea dataOnly="0" labelOnly="1" outline="0" fieldPosition="0">
        <references count="2">
          <reference field="7" count="1" selected="0">
            <x v="107"/>
          </reference>
          <reference field="24" count="1">
            <x v="4"/>
          </reference>
        </references>
      </pivotArea>
    </format>
    <format dxfId="1410">
      <pivotArea dataOnly="0" labelOnly="1" outline="0" fieldPosition="0">
        <references count="2">
          <reference field="7" count="1" selected="0">
            <x v="108"/>
          </reference>
          <reference field="24" count="1">
            <x v="4"/>
          </reference>
        </references>
      </pivotArea>
    </format>
    <format dxfId="1409">
      <pivotArea dataOnly="0" labelOnly="1" outline="0" fieldPosition="0">
        <references count="2">
          <reference field="7" count="1" selected="0">
            <x v="109"/>
          </reference>
          <reference field="24" count="1">
            <x v="4"/>
          </reference>
        </references>
      </pivotArea>
    </format>
    <format dxfId="1408">
      <pivotArea dataOnly="0" labelOnly="1" outline="0" fieldPosition="0">
        <references count="2">
          <reference field="7" count="1" selected="0">
            <x v="110"/>
          </reference>
          <reference field="24" count="1">
            <x v="4"/>
          </reference>
        </references>
      </pivotArea>
    </format>
    <format dxfId="1407">
      <pivotArea dataOnly="0" labelOnly="1" outline="0" fieldPosition="0">
        <references count="2">
          <reference field="7" count="1" selected="0">
            <x v="111"/>
          </reference>
          <reference field="24" count="1">
            <x v="4"/>
          </reference>
        </references>
      </pivotArea>
    </format>
    <format dxfId="1406">
      <pivotArea dataOnly="0" labelOnly="1" outline="0" fieldPosition="0">
        <references count="2">
          <reference field="7" count="1" selected="0">
            <x v="112"/>
          </reference>
          <reference field="24" count="1">
            <x v="4"/>
          </reference>
        </references>
      </pivotArea>
    </format>
    <format dxfId="1405">
      <pivotArea dataOnly="0" labelOnly="1" outline="0" fieldPosition="0">
        <references count="2">
          <reference field="7" count="1" selected="0">
            <x v="113"/>
          </reference>
          <reference field="24" count="1">
            <x v="4"/>
          </reference>
        </references>
      </pivotArea>
    </format>
    <format dxfId="1404">
      <pivotArea dataOnly="0" labelOnly="1" outline="0" fieldPosition="0">
        <references count="2">
          <reference field="7" count="1" selected="0">
            <x v="114"/>
          </reference>
          <reference field="24" count="1">
            <x v="4"/>
          </reference>
        </references>
      </pivotArea>
    </format>
    <format dxfId="1403">
      <pivotArea dataOnly="0" labelOnly="1" outline="0" fieldPosition="0">
        <references count="2">
          <reference field="7" count="1" selected="0">
            <x v="115"/>
          </reference>
          <reference field="24" count="1">
            <x v="4"/>
          </reference>
        </references>
      </pivotArea>
    </format>
    <format dxfId="1402">
      <pivotArea dataOnly="0" labelOnly="1" outline="0" fieldPosition="0">
        <references count="2">
          <reference field="7" count="1" selected="0">
            <x v="116"/>
          </reference>
          <reference field="24" count="1">
            <x v="4"/>
          </reference>
        </references>
      </pivotArea>
    </format>
    <format dxfId="1401">
      <pivotArea dataOnly="0" labelOnly="1" outline="0" fieldPosition="0">
        <references count="2">
          <reference field="7" count="1" selected="0">
            <x v="117"/>
          </reference>
          <reference field="24" count="1">
            <x v="4"/>
          </reference>
        </references>
      </pivotArea>
    </format>
    <format dxfId="1400">
      <pivotArea dataOnly="0" labelOnly="1" outline="0" fieldPosition="0">
        <references count="2">
          <reference field="7" count="1" selected="0">
            <x v="118"/>
          </reference>
          <reference field="24" count="1">
            <x v="5"/>
          </reference>
        </references>
      </pivotArea>
    </format>
    <format dxfId="1399">
      <pivotArea dataOnly="0" labelOnly="1" outline="0" fieldPosition="0">
        <references count="2">
          <reference field="7" count="1" selected="0">
            <x v="119"/>
          </reference>
          <reference field="24" count="1">
            <x v="4"/>
          </reference>
        </references>
      </pivotArea>
    </format>
    <format dxfId="1398">
      <pivotArea dataOnly="0" labelOnly="1" outline="0" fieldPosition="0">
        <references count="2">
          <reference field="7" count="1" selected="0">
            <x v="120"/>
          </reference>
          <reference field="24" count="1">
            <x v="5"/>
          </reference>
        </references>
      </pivotArea>
    </format>
    <format dxfId="1397">
      <pivotArea dataOnly="0" labelOnly="1" outline="0" fieldPosition="0">
        <references count="2">
          <reference field="7" count="1" selected="0">
            <x v="121"/>
          </reference>
          <reference field="24" count="1">
            <x v="4"/>
          </reference>
        </references>
      </pivotArea>
    </format>
    <format dxfId="1396">
      <pivotArea dataOnly="0" labelOnly="1" outline="0" fieldPosition="0">
        <references count="2">
          <reference field="7" count="1" selected="0">
            <x v="122"/>
          </reference>
          <reference field="24" count="1">
            <x v="4"/>
          </reference>
        </references>
      </pivotArea>
    </format>
    <format dxfId="1395">
      <pivotArea dataOnly="0" labelOnly="1" outline="0" fieldPosition="0">
        <references count="2">
          <reference field="7" count="1" selected="0">
            <x v="123"/>
          </reference>
          <reference field="24" count="1">
            <x v="2"/>
          </reference>
        </references>
      </pivotArea>
    </format>
    <format dxfId="1394">
      <pivotArea dataOnly="0" labelOnly="1" outline="0" fieldPosition="0">
        <references count="2">
          <reference field="7" count="1" selected="0">
            <x v="124"/>
          </reference>
          <reference field="24" count="1">
            <x v="4"/>
          </reference>
        </references>
      </pivotArea>
    </format>
    <format dxfId="1393">
      <pivotArea dataOnly="0" labelOnly="1" outline="0" fieldPosition="0">
        <references count="2">
          <reference field="7" count="1" selected="0">
            <x v="125"/>
          </reference>
          <reference field="24" count="1">
            <x v="4"/>
          </reference>
        </references>
      </pivotArea>
    </format>
    <format dxfId="1392">
      <pivotArea dataOnly="0" labelOnly="1" outline="0" fieldPosition="0">
        <references count="2">
          <reference field="7" count="1" selected="0">
            <x v="126"/>
          </reference>
          <reference field="24" count="1">
            <x v="4"/>
          </reference>
        </references>
      </pivotArea>
    </format>
    <format dxfId="1391">
      <pivotArea dataOnly="0" labelOnly="1" outline="0" fieldPosition="0">
        <references count="2">
          <reference field="7" count="1" selected="0">
            <x v="127"/>
          </reference>
          <reference field="24" count="1">
            <x v="4"/>
          </reference>
        </references>
      </pivotArea>
    </format>
    <format dxfId="1390">
      <pivotArea dataOnly="0" labelOnly="1" outline="0" fieldPosition="0">
        <references count="2">
          <reference field="7" count="1" selected="0">
            <x v="128"/>
          </reference>
          <reference field="24" count="1">
            <x v="2"/>
          </reference>
        </references>
      </pivotArea>
    </format>
    <format dxfId="1389">
      <pivotArea dataOnly="0" labelOnly="1" outline="0" fieldPosition="0">
        <references count="2">
          <reference field="7" count="1" selected="0">
            <x v="129"/>
          </reference>
          <reference field="24" count="1">
            <x v="1"/>
          </reference>
        </references>
      </pivotArea>
    </format>
    <format dxfId="1388">
      <pivotArea dataOnly="0" labelOnly="1" outline="0" fieldPosition="0">
        <references count="2">
          <reference field="7" count="1" selected="0">
            <x v="130"/>
          </reference>
          <reference field="24" count="1">
            <x v="1"/>
          </reference>
        </references>
      </pivotArea>
    </format>
    <format dxfId="1387">
      <pivotArea dataOnly="0" labelOnly="1" outline="0" fieldPosition="0">
        <references count="2">
          <reference field="7" count="1" selected="0">
            <x v="131"/>
          </reference>
          <reference field="24" count="1">
            <x v="1"/>
          </reference>
        </references>
      </pivotArea>
    </format>
    <format dxfId="1386">
      <pivotArea dataOnly="0" labelOnly="1" outline="0" fieldPosition="0">
        <references count="2">
          <reference field="7" count="1" selected="0">
            <x v="132"/>
          </reference>
          <reference field="24" count="1">
            <x v="2"/>
          </reference>
        </references>
      </pivotArea>
    </format>
    <format dxfId="1385">
      <pivotArea dataOnly="0" labelOnly="1" outline="0" fieldPosition="0">
        <references count="2">
          <reference field="7" count="1" selected="0">
            <x v="133"/>
          </reference>
          <reference field="24" count="1">
            <x v="1"/>
          </reference>
        </references>
      </pivotArea>
    </format>
    <format dxfId="1384">
      <pivotArea dataOnly="0" labelOnly="1" outline="0" fieldPosition="0">
        <references count="2">
          <reference field="7" count="1" selected="0">
            <x v="2"/>
          </reference>
          <reference field="24" count="1">
            <x v="4"/>
          </reference>
        </references>
      </pivotArea>
    </format>
    <format dxfId="1383">
      <pivotArea dataOnly="0" labelOnly="1" outline="0" fieldPosition="0">
        <references count="2">
          <reference field="7" count="1" selected="0">
            <x v="16"/>
          </reference>
          <reference field="24" count="1">
            <x v="2"/>
          </reference>
        </references>
      </pivotArea>
    </format>
    <format dxfId="1382">
      <pivotArea dataOnly="0" labelOnly="1" outline="0" fieldPosition="0">
        <references count="2">
          <reference field="7" count="1" selected="0">
            <x v="20"/>
          </reference>
          <reference field="24" count="1">
            <x v="1"/>
          </reference>
        </references>
      </pivotArea>
    </format>
    <format dxfId="1381">
      <pivotArea dataOnly="0" labelOnly="1" outline="0" fieldPosition="0">
        <references count="2">
          <reference field="7" count="1" selected="0">
            <x v="27"/>
          </reference>
          <reference field="24" count="1">
            <x v="4"/>
          </reference>
        </references>
      </pivotArea>
    </format>
    <format dxfId="1380">
      <pivotArea dataOnly="0" labelOnly="1" outline="0" fieldPosition="0">
        <references count="2">
          <reference field="7" count="1" selected="0">
            <x v="30"/>
          </reference>
          <reference field="24" count="1">
            <x v="4"/>
          </reference>
        </references>
      </pivotArea>
    </format>
    <format dxfId="1379">
      <pivotArea dataOnly="0" labelOnly="1" outline="0" fieldPosition="0">
        <references count="2">
          <reference field="7" count="1" selected="0">
            <x v="36"/>
          </reference>
          <reference field="24" count="1">
            <x v="2"/>
          </reference>
        </references>
      </pivotArea>
    </format>
    <format dxfId="1378">
      <pivotArea dataOnly="0" labelOnly="1" outline="0" fieldPosition="0">
        <references count="2">
          <reference field="7" count="1" selected="0">
            <x v="43"/>
          </reference>
          <reference field="24" count="1">
            <x v="1"/>
          </reference>
        </references>
      </pivotArea>
    </format>
    <format dxfId="1377">
      <pivotArea dataOnly="0" labelOnly="1" outline="0" fieldPosition="0">
        <references count="2">
          <reference field="7" count="1" selected="0">
            <x v="44"/>
          </reference>
          <reference field="24" count="1">
            <x v="1"/>
          </reference>
        </references>
      </pivotArea>
    </format>
    <format dxfId="1376">
      <pivotArea dataOnly="0" labelOnly="1" outline="0" fieldPosition="0">
        <references count="2">
          <reference field="7" count="1" selected="0">
            <x v="46"/>
          </reference>
          <reference field="24" count="1">
            <x v="4"/>
          </reference>
        </references>
      </pivotArea>
    </format>
    <format dxfId="1375">
      <pivotArea dataOnly="0" labelOnly="1" outline="0" fieldPosition="0">
        <references count="2">
          <reference field="7" count="1" selected="0">
            <x v="47"/>
          </reference>
          <reference field="24" count="1">
            <x v="1"/>
          </reference>
        </references>
      </pivotArea>
    </format>
    <format dxfId="1374">
      <pivotArea dataOnly="0" labelOnly="1" outline="0" fieldPosition="0">
        <references count="2">
          <reference field="7" count="1" selected="0">
            <x v="62"/>
          </reference>
          <reference field="24" count="1">
            <x v="4"/>
          </reference>
        </references>
      </pivotArea>
    </format>
    <format dxfId="1373">
      <pivotArea dataOnly="0" labelOnly="1" outline="0" fieldPosition="0">
        <references count="2">
          <reference field="7" count="1" selected="0">
            <x v="68"/>
          </reference>
          <reference field="24" count="1">
            <x v="4"/>
          </reference>
        </references>
      </pivotArea>
    </format>
    <format dxfId="1372">
      <pivotArea dataOnly="0" labelOnly="1" outline="0" fieldPosition="0">
        <references count="2">
          <reference field="7" count="1" selected="0">
            <x v="73"/>
          </reference>
          <reference field="24" count="1">
            <x v="4"/>
          </reference>
        </references>
      </pivotArea>
    </format>
    <format dxfId="1371">
      <pivotArea dataOnly="0" labelOnly="1" outline="0" fieldPosition="0">
        <references count="2">
          <reference field="7" count="1" selected="0">
            <x v="75"/>
          </reference>
          <reference field="24" count="1">
            <x v="4"/>
          </reference>
        </references>
      </pivotArea>
    </format>
    <format dxfId="1370">
      <pivotArea dataOnly="0" labelOnly="1" outline="0" fieldPosition="0">
        <references count="2">
          <reference field="7" count="1" selected="0">
            <x v="76"/>
          </reference>
          <reference field="24" count="1">
            <x v="4"/>
          </reference>
        </references>
      </pivotArea>
    </format>
    <format dxfId="1369">
      <pivotArea dataOnly="0" labelOnly="1" outline="0" fieldPosition="0">
        <references count="2">
          <reference field="7" count="1" selected="0">
            <x v="77"/>
          </reference>
          <reference field="24" count="1">
            <x v="4"/>
          </reference>
        </references>
      </pivotArea>
    </format>
    <format dxfId="1368">
      <pivotArea dataOnly="0" labelOnly="1" outline="0" fieldPosition="0">
        <references count="2">
          <reference field="7" count="1" selected="0">
            <x v="78"/>
          </reference>
          <reference field="24" count="1">
            <x v="4"/>
          </reference>
        </references>
      </pivotArea>
    </format>
    <format dxfId="1367">
      <pivotArea dataOnly="0" labelOnly="1" outline="0" fieldPosition="0">
        <references count="2">
          <reference field="7" count="1" selected="0">
            <x v="79"/>
          </reference>
          <reference field="24" count="1">
            <x v="4"/>
          </reference>
        </references>
      </pivotArea>
    </format>
    <format dxfId="1366">
      <pivotArea dataOnly="0" labelOnly="1" outline="0" fieldPosition="0">
        <references count="2">
          <reference field="7" count="1" selected="0">
            <x v="80"/>
          </reference>
          <reference field="24" count="1">
            <x v="4"/>
          </reference>
        </references>
      </pivotArea>
    </format>
    <format dxfId="1365">
      <pivotArea dataOnly="0" labelOnly="1" outline="0" fieldPosition="0">
        <references count="2">
          <reference field="7" count="1" selected="0">
            <x v="81"/>
          </reference>
          <reference field="24" count="1">
            <x v="9"/>
          </reference>
        </references>
      </pivotArea>
    </format>
    <format dxfId="1364">
      <pivotArea dataOnly="0" labelOnly="1" outline="0" fieldPosition="0">
        <references count="2">
          <reference field="7" count="1" selected="0">
            <x v="82"/>
          </reference>
          <reference field="24" count="1">
            <x v="9"/>
          </reference>
        </references>
      </pivotArea>
    </format>
    <format dxfId="1363">
      <pivotArea dataOnly="0" labelOnly="1" outline="0" fieldPosition="0">
        <references count="2">
          <reference field="7" count="1" selected="0">
            <x v="83"/>
          </reference>
          <reference field="24" count="1">
            <x v="9"/>
          </reference>
        </references>
      </pivotArea>
    </format>
    <format dxfId="1362">
      <pivotArea dataOnly="0" labelOnly="1" outline="0" fieldPosition="0">
        <references count="2">
          <reference field="7" count="1" selected="0">
            <x v="84"/>
          </reference>
          <reference field="24" count="1">
            <x v="0"/>
          </reference>
        </references>
      </pivotArea>
    </format>
    <format dxfId="1361">
      <pivotArea dataOnly="0" labelOnly="1" outline="0" fieldPosition="0">
        <references count="2">
          <reference field="7" count="1" selected="0">
            <x v="85"/>
          </reference>
          <reference field="24" count="1">
            <x v="1"/>
          </reference>
        </references>
      </pivotArea>
    </format>
    <format dxfId="1360">
      <pivotArea dataOnly="0" labelOnly="1" outline="0" fieldPosition="0">
        <references count="2">
          <reference field="7" count="1" selected="0">
            <x v="86"/>
          </reference>
          <reference field="24" count="1">
            <x v="1"/>
          </reference>
        </references>
      </pivotArea>
    </format>
    <format dxfId="1359">
      <pivotArea dataOnly="0" labelOnly="1" outline="0" fieldPosition="0">
        <references count="2">
          <reference field="7" count="1" selected="0">
            <x v="87"/>
          </reference>
          <reference field="24" count="1">
            <x v="9"/>
          </reference>
        </references>
      </pivotArea>
    </format>
    <format dxfId="1358">
      <pivotArea dataOnly="0" labelOnly="1" outline="0" fieldPosition="0">
        <references count="2">
          <reference field="7" count="1" selected="0">
            <x v="88"/>
          </reference>
          <reference field="24" count="1">
            <x v="9"/>
          </reference>
        </references>
      </pivotArea>
    </format>
    <format dxfId="1357">
      <pivotArea dataOnly="0" labelOnly="1" outline="0" fieldPosition="0">
        <references count="2">
          <reference field="7" count="1" selected="0">
            <x v="89"/>
          </reference>
          <reference field="24" count="1">
            <x v="9"/>
          </reference>
        </references>
      </pivotArea>
    </format>
    <format dxfId="1356">
      <pivotArea dataOnly="0" labelOnly="1" outline="0" fieldPosition="0">
        <references count="2">
          <reference field="7" count="1" selected="0">
            <x v="90"/>
          </reference>
          <reference field="24" count="1">
            <x v="1"/>
          </reference>
        </references>
      </pivotArea>
    </format>
    <format dxfId="1355">
      <pivotArea dataOnly="0" labelOnly="1" outline="0" fieldPosition="0">
        <references count="2">
          <reference field="7" count="1" selected="0">
            <x v="91"/>
          </reference>
          <reference field="24" count="1">
            <x v="1"/>
          </reference>
        </references>
      </pivotArea>
    </format>
    <format dxfId="1354">
      <pivotArea dataOnly="0" labelOnly="1" outline="0" fieldPosition="0">
        <references count="2">
          <reference field="7" count="1" selected="0">
            <x v="92"/>
          </reference>
          <reference field="24" count="1">
            <x v="9"/>
          </reference>
        </references>
      </pivotArea>
    </format>
    <format dxfId="1353">
      <pivotArea dataOnly="0" labelOnly="1" outline="0" fieldPosition="0">
        <references count="2">
          <reference field="7" count="1" selected="0">
            <x v="93"/>
          </reference>
          <reference field="24" count="1">
            <x v="9"/>
          </reference>
        </references>
      </pivotArea>
    </format>
    <format dxfId="1352">
      <pivotArea dataOnly="0" labelOnly="1" outline="0" fieldPosition="0">
        <references count="2">
          <reference field="7" count="1" selected="0">
            <x v="94"/>
          </reference>
          <reference field="24" count="1">
            <x v="1"/>
          </reference>
        </references>
      </pivotArea>
    </format>
    <format dxfId="1351">
      <pivotArea dataOnly="0" labelOnly="1" outline="0" fieldPosition="0">
        <references count="2">
          <reference field="7" count="1" selected="0">
            <x v="95"/>
          </reference>
          <reference field="24" count="1">
            <x v="9"/>
          </reference>
        </references>
      </pivotArea>
    </format>
    <format dxfId="1350">
      <pivotArea dataOnly="0" labelOnly="1" outline="0" fieldPosition="0">
        <references count="2">
          <reference field="7" count="1" selected="0">
            <x v="96"/>
          </reference>
          <reference field="24" count="1">
            <x v="4"/>
          </reference>
        </references>
      </pivotArea>
    </format>
    <format dxfId="1349">
      <pivotArea dataOnly="0" labelOnly="1" outline="0" fieldPosition="0">
        <references count="2">
          <reference field="7" count="1" selected="0">
            <x v="97"/>
          </reference>
          <reference field="24" count="1">
            <x v="4"/>
          </reference>
        </references>
      </pivotArea>
    </format>
    <format dxfId="1348">
      <pivotArea dataOnly="0" labelOnly="1" outline="0" fieldPosition="0">
        <references count="2">
          <reference field="7" count="1" selected="0">
            <x v="98"/>
          </reference>
          <reference field="24" count="1">
            <x v="4"/>
          </reference>
        </references>
      </pivotArea>
    </format>
    <format dxfId="1347">
      <pivotArea dataOnly="0" labelOnly="1" outline="0" fieldPosition="0">
        <references count="2">
          <reference field="7" count="1" selected="0">
            <x v="99"/>
          </reference>
          <reference field="24" count="1">
            <x v="5"/>
          </reference>
        </references>
      </pivotArea>
    </format>
    <format dxfId="1346">
      <pivotArea dataOnly="0" labelOnly="1" outline="0" fieldPosition="0">
        <references count="2">
          <reference field="7" count="1" selected="0">
            <x v="100"/>
          </reference>
          <reference field="24" count="1">
            <x v="4"/>
          </reference>
        </references>
      </pivotArea>
    </format>
    <format dxfId="1345">
      <pivotArea dataOnly="0" labelOnly="1" outline="0" fieldPosition="0">
        <references count="2">
          <reference field="7" count="1" selected="0">
            <x v="101"/>
          </reference>
          <reference field="24" count="1">
            <x v="4"/>
          </reference>
        </references>
      </pivotArea>
    </format>
    <format dxfId="1344">
      <pivotArea dataOnly="0" labelOnly="1" outline="0" fieldPosition="0">
        <references count="2">
          <reference field="7" count="1" selected="0">
            <x v="102"/>
          </reference>
          <reference field="24" count="1">
            <x v="4"/>
          </reference>
        </references>
      </pivotArea>
    </format>
    <format dxfId="1343">
      <pivotArea dataOnly="0" labelOnly="1" outline="0" fieldPosition="0">
        <references count="2">
          <reference field="7" count="1" selected="0">
            <x v="103"/>
          </reference>
          <reference field="24" count="1">
            <x v="4"/>
          </reference>
        </references>
      </pivotArea>
    </format>
    <format dxfId="1342">
      <pivotArea dataOnly="0" labelOnly="1" outline="0" fieldPosition="0">
        <references count="2">
          <reference field="7" count="1" selected="0">
            <x v="104"/>
          </reference>
          <reference field="24" count="1">
            <x v="4"/>
          </reference>
        </references>
      </pivotArea>
    </format>
    <format dxfId="1341">
      <pivotArea dataOnly="0" labelOnly="1" outline="0" fieldPosition="0">
        <references count="2">
          <reference field="7" count="1" selected="0">
            <x v="105"/>
          </reference>
          <reference field="24" count="1">
            <x v="4"/>
          </reference>
        </references>
      </pivotArea>
    </format>
    <format dxfId="1340">
      <pivotArea dataOnly="0" labelOnly="1" outline="0" fieldPosition="0">
        <references count="2">
          <reference field="7" count="1" selected="0">
            <x v="106"/>
          </reference>
          <reference field="24" count="1">
            <x v="4"/>
          </reference>
        </references>
      </pivotArea>
    </format>
    <format dxfId="1339">
      <pivotArea dataOnly="0" labelOnly="1" outline="0" fieldPosition="0">
        <references count="2">
          <reference field="7" count="1" selected="0">
            <x v="107"/>
          </reference>
          <reference field="24" count="1">
            <x v="4"/>
          </reference>
        </references>
      </pivotArea>
    </format>
    <format dxfId="1338">
      <pivotArea dataOnly="0" labelOnly="1" outline="0" fieldPosition="0">
        <references count="2">
          <reference field="7" count="1" selected="0">
            <x v="108"/>
          </reference>
          <reference field="24" count="1">
            <x v="4"/>
          </reference>
        </references>
      </pivotArea>
    </format>
    <format dxfId="1337">
      <pivotArea dataOnly="0" labelOnly="1" outline="0" fieldPosition="0">
        <references count="2">
          <reference field="7" count="1" selected="0">
            <x v="109"/>
          </reference>
          <reference field="24" count="1">
            <x v="4"/>
          </reference>
        </references>
      </pivotArea>
    </format>
    <format dxfId="1336">
      <pivotArea dataOnly="0" labelOnly="1" outline="0" fieldPosition="0">
        <references count="2">
          <reference field="7" count="1" selected="0">
            <x v="110"/>
          </reference>
          <reference field="24" count="1">
            <x v="4"/>
          </reference>
        </references>
      </pivotArea>
    </format>
    <format dxfId="1335">
      <pivotArea dataOnly="0" labelOnly="1" outline="0" fieldPosition="0">
        <references count="2">
          <reference field="7" count="1" selected="0">
            <x v="111"/>
          </reference>
          <reference field="24" count="1">
            <x v="4"/>
          </reference>
        </references>
      </pivotArea>
    </format>
    <format dxfId="1334">
      <pivotArea dataOnly="0" labelOnly="1" outline="0" fieldPosition="0">
        <references count="2">
          <reference field="7" count="1" selected="0">
            <x v="112"/>
          </reference>
          <reference field="24" count="1">
            <x v="4"/>
          </reference>
        </references>
      </pivotArea>
    </format>
    <format dxfId="1333">
      <pivotArea dataOnly="0" labelOnly="1" outline="0" fieldPosition="0">
        <references count="2">
          <reference field="7" count="1" selected="0">
            <x v="113"/>
          </reference>
          <reference field="24" count="1">
            <x v="4"/>
          </reference>
        </references>
      </pivotArea>
    </format>
    <format dxfId="1332">
      <pivotArea dataOnly="0" labelOnly="1" outline="0" fieldPosition="0">
        <references count="2">
          <reference field="7" count="1" selected="0">
            <x v="114"/>
          </reference>
          <reference field="24" count="1">
            <x v="4"/>
          </reference>
        </references>
      </pivotArea>
    </format>
    <format dxfId="1331">
      <pivotArea dataOnly="0" labelOnly="1" outline="0" fieldPosition="0">
        <references count="2">
          <reference field="7" count="1" selected="0">
            <x v="115"/>
          </reference>
          <reference field="24" count="1">
            <x v="4"/>
          </reference>
        </references>
      </pivotArea>
    </format>
    <format dxfId="1330">
      <pivotArea dataOnly="0" labelOnly="1" outline="0" fieldPosition="0">
        <references count="2">
          <reference field="7" count="1" selected="0">
            <x v="116"/>
          </reference>
          <reference field="24" count="1">
            <x v="4"/>
          </reference>
        </references>
      </pivotArea>
    </format>
    <format dxfId="1329">
      <pivotArea dataOnly="0" labelOnly="1" outline="0" fieldPosition="0">
        <references count="2">
          <reference field="7" count="1" selected="0">
            <x v="117"/>
          </reference>
          <reference field="24" count="1">
            <x v="4"/>
          </reference>
        </references>
      </pivotArea>
    </format>
    <format dxfId="1328">
      <pivotArea dataOnly="0" labelOnly="1" outline="0" fieldPosition="0">
        <references count="2">
          <reference field="7" count="1" selected="0">
            <x v="118"/>
          </reference>
          <reference field="24" count="1">
            <x v="5"/>
          </reference>
        </references>
      </pivotArea>
    </format>
    <format dxfId="1327">
      <pivotArea dataOnly="0" labelOnly="1" outline="0" fieldPosition="0">
        <references count="2">
          <reference field="7" count="1" selected="0">
            <x v="119"/>
          </reference>
          <reference field="24" count="1">
            <x v="4"/>
          </reference>
        </references>
      </pivotArea>
    </format>
    <format dxfId="1326">
      <pivotArea dataOnly="0" labelOnly="1" outline="0" fieldPosition="0">
        <references count="2">
          <reference field="7" count="1" selected="0">
            <x v="120"/>
          </reference>
          <reference field="24" count="1">
            <x v="5"/>
          </reference>
        </references>
      </pivotArea>
    </format>
    <format dxfId="1325">
      <pivotArea dataOnly="0" labelOnly="1" outline="0" fieldPosition="0">
        <references count="2">
          <reference field="7" count="1" selected="0">
            <x v="121"/>
          </reference>
          <reference field="24" count="1">
            <x v="4"/>
          </reference>
        </references>
      </pivotArea>
    </format>
    <format dxfId="1324">
      <pivotArea dataOnly="0" labelOnly="1" outline="0" fieldPosition="0">
        <references count="2">
          <reference field="7" count="1" selected="0">
            <x v="122"/>
          </reference>
          <reference field="24" count="1">
            <x v="4"/>
          </reference>
        </references>
      </pivotArea>
    </format>
    <format dxfId="1323">
      <pivotArea dataOnly="0" labelOnly="1" outline="0" fieldPosition="0">
        <references count="2">
          <reference field="7" count="1" selected="0">
            <x v="123"/>
          </reference>
          <reference field="24" count="1">
            <x v="2"/>
          </reference>
        </references>
      </pivotArea>
    </format>
    <format dxfId="1322">
      <pivotArea dataOnly="0" labelOnly="1" outline="0" fieldPosition="0">
        <references count="2">
          <reference field="7" count="1" selected="0">
            <x v="124"/>
          </reference>
          <reference field="24" count="1">
            <x v="4"/>
          </reference>
        </references>
      </pivotArea>
    </format>
    <format dxfId="1321">
      <pivotArea dataOnly="0" labelOnly="1" outline="0" fieldPosition="0">
        <references count="2">
          <reference field="7" count="1" selected="0">
            <x v="125"/>
          </reference>
          <reference field="24" count="1">
            <x v="4"/>
          </reference>
        </references>
      </pivotArea>
    </format>
    <format dxfId="1320">
      <pivotArea dataOnly="0" labelOnly="1" outline="0" fieldPosition="0">
        <references count="2">
          <reference field="7" count="1" selected="0">
            <x v="126"/>
          </reference>
          <reference field="24" count="1">
            <x v="4"/>
          </reference>
        </references>
      </pivotArea>
    </format>
    <format dxfId="1319">
      <pivotArea dataOnly="0" labelOnly="1" outline="0" fieldPosition="0">
        <references count="2">
          <reference field="7" count="1" selected="0">
            <x v="127"/>
          </reference>
          <reference field="24" count="1">
            <x v="4"/>
          </reference>
        </references>
      </pivotArea>
    </format>
    <format dxfId="1318">
      <pivotArea dataOnly="0" labelOnly="1" outline="0" fieldPosition="0">
        <references count="2">
          <reference field="7" count="1" selected="0">
            <x v="128"/>
          </reference>
          <reference field="24" count="1">
            <x v="2"/>
          </reference>
        </references>
      </pivotArea>
    </format>
    <format dxfId="1317">
      <pivotArea dataOnly="0" labelOnly="1" outline="0" fieldPosition="0">
        <references count="2">
          <reference field="7" count="1" selected="0">
            <x v="129"/>
          </reference>
          <reference field="24" count="1">
            <x v="1"/>
          </reference>
        </references>
      </pivotArea>
    </format>
    <format dxfId="1316">
      <pivotArea dataOnly="0" labelOnly="1" outline="0" fieldPosition="0">
        <references count="2">
          <reference field="7" count="1" selected="0">
            <x v="130"/>
          </reference>
          <reference field="24" count="1">
            <x v="1"/>
          </reference>
        </references>
      </pivotArea>
    </format>
    <format dxfId="1315">
      <pivotArea dataOnly="0" labelOnly="1" outline="0" fieldPosition="0">
        <references count="2">
          <reference field="7" count="1" selected="0">
            <x v="131"/>
          </reference>
          <reference field="24" count="1">
            <x v="1"/>
          </reference>
        </references>
      </pivotArea>
    </format>
    <format dxfId="1314">
      <pivotArea dataOnly="0" labelOnly="1" outline="0" fieldPosition="0">
        <references count="2">
          <reference field="7" count="1" selected="0">
            <x v="132"/>
          </reference>
          <reference field="24" count="1">
            <x v="2"/>
          </reference>
        </references>
      </pivotArea>
    </format>
    <format dxfId="1313">
      <pivotArea dataOnly="0" labelOnly="1" outline="0" fieldPosition="0">
        <references count="2">
          <reference field="7" count="1" selected="0">
            <x v="133"/>
          </reference>
          <reference field="24" count="1">
            <x v="1"/>
          </reference>
        </references>
      </pivotArea>
    </format>
    <format dxfId="1312">
      <pivotArea dataOnly="0" labelOnly="1" outline="0" fieldPosition="0">
        <references count="2">
          <reference field="7" count="1" selected="0">
            <x v="2"/>
          </reference>
          <reference field="24" count="1">
            <x v="4"/>
          </reference>
        </references>
      </pivotArea>
    </format>
    <format dxfId="1311">
      <pivotArea dataOnly="0" labelOnly="1" outline="0" fieldPosition="0">
        <references count="2">
          <reference field="7" count="1" selected="0">
            <x v="16"/>
          </reference>
          <reference field="24" count="1">
            <x v="2"/>
          </reference>
        </references>
      </pivotArea>
    </format>
    <format dxfId="1310">
      <pivotArea dataOnly="0" labelOnly="1" outline="0" fieldPosition="0">
        <references count="2">
          <reference field="7" count="1" selected="0">
            <x v="20"/>
          </reference>
          <reference field="24" count="1">
            <x v="1"/>
          </reference>
        </references>
      </pivotArea>
    </format>
    <format dxfId="1309">
      <pivotArea dataOnly="0" labelOnly="1" outline="0" fieldPosition="0">
        <references count="2">
          <reference field="7" count="1" selected="0">
            <x v="27"/>
          </reference>
          <reference field="24" count="1">
            <x v="4"/>
          </reference>
        </references>
      </pivotArea>
    </format>
    <format dxfId="1308">
      <pivotArea dataOnly="0" labelOnly="1" outline="0" fieldPosition="0">
        <references count="2">
          <reference field="7" count="1" selected="0">
            <x v="30"/>
          </reference>
          <reference field="24" count="1">
            <x v="4"/>
          </reference>
        </references>
      </pivotArea>
    </format>
    <format dxfId="1307">
      <pivotArea dataOnly="0" labelOnly="1" outline="0" fieldPosition="0">
        <references count="2">
          <reference field="7" count="1" selected="0">
            <x v="36"/>
          </reference>
          <reference field="24" count="1">
            <x v="2"/>
          </reference>
        </references>
      </pivotArea>
    </format>
    <format dxfId="1306">
      <pivotArea dataOnly="0" labelOnly="1" outline="0" fieldPosition="0">
        <references count="2">
          <reference field="7" count="1" selected="0">
            <x v="43"/>
          </reference>
          <reference field="24" count="1">
            <x v="1"/>
          </reference>
        </references>
      </pivotArea>
    </format>
    <format dxfId="1305">
      <pivotArea dataOnly="0" labelOnly="1" outline="0" fieldPosition="0">
        <references count="2">
          <reference field="7" count="1" selected="0">
            <x v="44"/>
          </reference>
          <reference field="24" count="1">
            <x v="1"/>
          </reference>
        </references>
      </pivotArea>
    </format>
    <format dxfId="1304">
      <pivotArea dataOnly="0" labelOnly="1" outline="0" fieldPosition="0">
        <references count="2">
          <reference field="7" count="1" selected="0">
            <x v="46"/>
          </reference>
          <reference field="24" count="1">
            <x v="4"/>
          </reference>
        </references>
      </pivotArea>
    </format>
    <format dxfId="1303">
      <pivotArea dataOnly="0" labelOnly="1" outline="0" fieldPosition="0">
        <references count="2">
          <reference field="7" count="1" selected="0">
            <x v="47"/>
          </reference>
          <reference field="24" count="1">
            <x v="1"/>
          </reference>
        </references>
      </pivotArea>
    </format>
    <format dxfId="1302">
      <pivotArea dataOnly="0" labelOnly="1" outline="0" fieldPosition="0">
        <references count="2">
          <reference field="7" count="1" selected="0">
            <x v="62"/>
          </reference>
          <reference field="24" count="1">
            <x v="4"/>
          </reference>
        </references>
      </pivotArea>
    </format>
    <format dxfId="1301">
      <pivotArea dataOnly="0" labelOnly="1" outline="0" fieldPosition="0">
        <references count="2">
          <reference field="7" count="1" selected="0">
            <x v="68"/>
          </reference>
          <reference field="24" count="1">
            <x v="4"/>
          </reference>
        </references>
      </pivotArea>
    </format>
    <format dxfId="1300">
      <pivotArea dataOnly="0" labelOnly="1" outline="0" fieldPosition="0">
        <references count="2">
          <reference field="7" count="1" selected="0">
            <x v="73"/>
          </reference>
          <reference field="24" count="1">
            <x v="4"/>
          </reference>
        </references>
      </pivotArea>
    </format>
    <format dxfId="1299">
      <pivotArea dataOnly="0" labelOnly="1" outline="0" fieldPosition="0">
        <references count="2">
          <reference field="7" count="1" selected="0">
            <x v="75"/>
          </reference>
          <reference field="24" count="1">
            <x v="4"/>
          </reference>
        </references>
      </pivotArea>
    </format>
    <format dxfId="1298">
      <pivotArea dataOnly="0" labelOnly="1" outline="0" fieldPosition="0">
        <references count="2">
          <reference field="7" count="1" selected="0">
            <x v="76"/>
          </reference>
          <reference field="24" count="1">
            <x v="4"/>
          </reference>
        </references>
      </pivotArea>
    </format>
    <format dxfId="1297">
      <pivotArea dataOnly="0" labelOnly="1" outline="0" fieldPosition="0">
        <references count="2">
          <reference field="7" count="1" selected="0">
            <x v="77"/>
          </reference>
          <reference field="24" count="1">
            <x v="4"/>
          </reference>
        </references>
      </pivotArea>
    </format>
    <format dxfId="1296">
      <pivotArea dataOnly="0" labelOnly="1" outline="0" fieldPosition="0">
        <references count="2">
          <reference field="7" count="1" selected="0">
            <x v="78"/>
          </reference>
          <reference field="24" count="1">
            <x v="4"/>
          </reference>
        </references>
      </pivotArea>
    </format>
    <format dxfId="1295">
      <pivotArea dataOnly="0" labelOnly="1" outline="0" fieldPosition="0">
        <references count="2">
          <reference field="7" count="1" selected="0">
            <x v="79"/>
          </reference>
          <reference field="24" count="1">
            <x v="4"/>
          </reference>
        </references>
      </pivotArea>
    </format>
    <format dxfId="1294">
      <pivotArea dataOnly="0" labelOnly="1" outline="0" fieldPosition="0">
        <references count="2">
          <reference field="7" count="1" selected="0">
            <x v="80"/>
          </reference>
          <reference field="24" count="1">
            <x v="4"/>
          </reference>
        </references>
      </pivotArea>
    </format>
    <format dxfId="1293">
      <pivotArea dataOnly="0" labelOnly="1" outline="0" fieldPosition="0">
        <references count="2">
          <reference field="7" count="1" selected="0">
            <x v="81"/>
          </reference>
          <reference field="24" count="1">
            <x v="9"/>
          </reference>
        </references>
      </pivotArea>
    </format>
    <format dxfId="1292">
      <pivotArea dataOnly="0" labelOnly="1" outline="0" fieldPosition="0">
        <references count="2">
          <reference field="7" count="1" selected="0">
            <x v="82"/>
          </reference>
          <reference field="24" count="1">
            <x v="9"/>
          </reference>
        </references>
      </pivotArea>
    </format>
    <format dxfId="1291">
      <pivotArea dataOnly="0" labelOnly="1" outline="0" fieldPosition="0">
        <references count="2">
          <reference field="7" count="1" selected="0">
            <x v="83"/>
          </reference>
          <reference field="24" count="1">
            <x v="9"/>
          </reference>
        </references>
      </pivotArea>
    </format>
    <format dxfId="1290">
      <pivotArea dataOnly="0" labelOnly="1" outline="0" fieldPosition="0">
        <references count="2">
          <reference field="7" count="1" selected="0">
            <x v="84"/>
          </reference>
          <reference field="24" count="1">
            <x v="0"/>
          </reference>
        </references>
      </pivotArea>
    </format>
    <format dxfId="1289">
      <pivotArea dataOnly="0" labelOnly="1" outline="0" fieldPosition="0">
        <references count="2">
          <reference field="7" count="1" selected="0">
            <x v="85"/>
          </reference>
          <reference field="24" count="1">
            <x v="1"/>
          </reference>
        </references>
      </pivotArea>
    </format>
    <format dxfId="1288">
      <pivotArea dataOnly="0" labelOnly="1" outline="0" fieldPosition="0">
        <references count="2">
          <reference field="7" count="1" selected="0">
            <x v="86"/>
          </reference>
          <reference field="24" count="1">
            <x v="1"/>
          </reference>
        </references>
      </pivotArea>
    </format>
    <format dxfId="1287">
      <pivotArea dataOnly="0" labelOnly="1" outline="0" fieldPosition="0">
        <references count="2">
          <reference field="7" count="1" selected="0">
            <x v="87"/>
          </reference>
          <reference field="24" count="1">
            <x v="9"/>
          </reference>
        </references>
      </pivotArea>
    </format>
    <format dxfId="1286">
      <pivotArea dataOnly="0" labelOnly="1" outline="0" fieldPosition="0">
        <references count="2">
          <reference field="7" count="1" selected="0">
            <x v="88"/>
          </reference>
          <reference field="24" count="1">
            <x v="9"/>
          </reference>
        </references>
      </pivotArea>
    </format>
    <format dxfId="1285">
      <pivotArea dataOnly="0" labelOnly="1" outline="0" fieldPosition="0">
        <references count="2">
          <reference field="7" count="1" selected="0">
            <x v="89"/>
          </reference>
          <reference field="24" count="1">
            <x v="9"/>
          </reference>
        </references>
      </pivotArea>
    </format>
    <format dxfId="1284">
      <pivotArea dataOnly="0" labelOnly="1" outline="0" fieldPosition="0">
        <references count="2">
          <reference field="7" count="1" selected="0">
            <x v="90"/>
          </reference>
          <reference field="24" count="1">
            <x v="1"/>
          </reference>
        </references>
      </pivotArea>
    </format>
    <format dxfId="1283">
      <pivotArea dataOnly="0" labelOnly="1" outline="0" fieldPosition="0">
        <references count="2">
          <reference field="7" count="1" selected="0">
            <x v="91"/>
          </reference>
          <reference field="24" count="1">
            <x v="1"/>
          </reference>
        </references>
      </pivotArea>
    </format>
    <format dxfId="1282">
      <pivotArea dataOnly="0" labelOnly="1" outline="0" fieldPosition="0">
        <references count="2">
          <reference field="7" count="1" selected="0">
            <x v="92"/>
          </reference>
          <reference field="24" count="1">
            <x v="9"/>
          </reference>
        </references>
      </pivotArea>
    </format>
    <format dxfId="1281">
      <pivotArea dataOnly="0" labelOnly="1" outline="0" fieldPosition="0">
        <references count="2">
          <reference field="7" count="1" selected="0">
            <x v="93"/>
          </reference>
          <reference field="24" count="1">
            <x v="9"/>
          </reference>
        </references>
      </pivotArea>
    </format>
    <format dxfId="1280">
      <pivotArea dataOnly="0" labelOnly="1" outline="0" fieldPosition="0">
        <references count="2">
          <reference field="7" count="1" selected="0">
            <x v="94"/>
          </reference>
          <reference field="24" count="1">
            <x v="1"/>
          </reference>
        </references>
      </pivotArea>
    </format>
    <format dxfId="1279">
      <pivotArea dataOnly="0" labelOnly="1" outline="0" fieldPosition="0">
        <references count="2">
          <reference field="7" count="1" selected="0">
            <x v="95"/>
          </reference>
          <reference field="24" count="1">
            <x v="9"/>
          </reference>
        </references>
      </pivotArea>
    </format>
    <format dxfId="1278">
      <pivotArea dataOnly="0" labelOnly="1" outline="0" fieldPosition="0">
        <references count="2">
          <reference field="7" count="1" selected="0">
            <x v="96"/>
          </reference>
          <reference field="24" count="1">
            <x v="4"/>
          </reference>
        </references>
      </pivotArea>
    </format>
    <format dxfId="1277">
      <pivotArea dataOnly="0" labelOnly="1" outline="0" fieldPosition="0">
        <references count="2">
          <reference field="7" count="1" selected="0">
            <x v="97"/>
          </reference>
          <reference field="24" count="1">
            <x v="4"/>
          </reference>
        </references>
      </pivotArea>
    </format>
    <format dxfId="1276">
      <pivotArea dataOnly="0" labelOnly="1" outline="0" fieldPosition="0">
        <references count="2">
          <reference field="7" count="1" selected="0">
            <x v="98"/>
          </reference>
          <reference field="24" count="1">
            <x v="4"/>
          </reference>
        </references>
      </pivotArea>
    </format>
    <format dxfId="1275">
      <pivotArea dataOnly="0" labelOnly="1" outline="0" fieldPosition="0">
        <references count="2">
          <reference field="7" count="1" selected="0">
            <x v="99"/>
          </reference>
          <reference field="24" count="1">
            <x v="5"/>
          </reference>
        </references>
      </pivotArea>
    </format>
    <format dxfId="1274">
      <pivotArea dataOnly="0" labelOnly="1" outline="0" fieldPosition="0">
        <references count="2">
          <reference field="7" count="1" selected="0">
            <x v="100"/>
          </reference>
          <reference field="24" count="1">
            <x v="4"/>
          </reference>
        </references>
      </pivotArea>
    </format>
    <format dxfId="1273">
      <pivotArea dataOnly="0" labelOnly="1" outline="0" fieldPosition="0">
        <references count="2">
          <reference field="7" count="1" selected="0">
            <x v="101"/>
          </reference>
          <reference field="24" count="1">
            <x v="4"/>
          </reference>
        </references>
      </pivotArea>
    </format>
    <format dxfId="1272">
      <pivotArea dataOnly="0" labelOnly="1" outline="0" fieldPosition="0">
        <references count="2">
          <reference field="7" count="1" selected="0">
            <x v="102"/>
          </reference>
          <reference field="24" count="1">
            <x v="4"/>
          </reference>
        </references>
      </pivotArea>
    </format>
    <format dxfId="1271">
      <pivotArea dataOnly="0" labelOnly="1" outline="0" fieldPosition="0">
        <references count="2">
          <reference field="7" count="1" selected="0">
            <x v="103"/>
          </reference>
          <reference field="24" count="1">
            <x v="4"/>
          </reference>
        </references>
      </pivotArea>
    </format>
    <format dxfId="1270">
      <pivotArea dataOnly="0" labelOnly="1" outline="0" fieldPosition="0">
        <references count="2">
          <reference field="7" count="1" selected="0">
            <x v="104"/>
          </reference>
          <reference field="24" count="1">
            <x v="4"/>
          </reference>
        </references>
      </pivotArea>
    </format>
    <format dxfId="1269">
      <pivotArea dataOnly="0" labelOnly="1" outline="0" fieldPosition="0">
        <references count="2">
          <reference field="7" count="1" selected="0">
            <x v="105"/>
          </reference>
          <reference field="24" count="1">
            <x v="4"/>
          </reference>
        </references>
      </pivotArea>
    </format>
    <format dxfId="1268">
      <pivotArea dataOnly="0" labelOnly="1" outline="0" fieldPosition="0">
        <references count="2">
          <reference field="7" count="1" selected="0">
            <x v="106"/>
          </reference>
          <reference field="24" count="1">
            <x v="4"/>
          </reference>
        </references>
      </pivotArea>
    </format>
    <format dxfId="1267">
      <pivotArea dataOnly="0" labelOnly="1" outline="0" fieldPosition="0">
        <references count="2">
          <reference field="7" count="1" selected="0">
            <x v="107"/>
          </reference>
          <reference field="24" count="1">
            <x v="4"/>
          </reference>
        </references>
      </pivotArea>
    </format>
    <format dxfId="1266">
      <pivotArea dataOnly="0" labelOnly="1" outline="0" fieldPosition="0">
        <references count="2">
          <reference field="7" count="1" selected="0">
            <x v="108"/>
          </reference>
          <reference field="24" count="1">
            <x v="4"/>
          </reference>
        </references>
      </pivotArea>
    </format>
    <format dxfId="1265">
      <pivotArea dataOnly="0" labelOnly="1" outline="0" fieldPosition="0">
        <references count="2">
          <reference field="7" count="1" selected="0">
            <x v="109"/>
          </reference>
          <reference field="24" count="1">
            <x v="4"/>
          </reference>
        </references>
      </pivotArea>
    </format>
    <format dxfId="1264">
      <pivotArea dataOnly="0" labelOnly="1" outline="0" fieldPosition="0">
        <references count="2">
          <reference field="7" count="1" selected="0">
            <x v="110"/>
          </reference>
          <reference field="24" count="1">
            <x v="4"/>
          </reference>
        </references>
      </pivotArea>
    </format>
    <format dxfId="1263">
      <pivotArea dataOnly="0" labelOnly="1" outline="0" fieldPosition="0">
        <references count="2">
          <reference field="7" count="1" selected="0">
            <x v="111"/>
          </reference>
          <reference field="24" count="1">
            <x v="4"/>
          </reference>
        </references>
      </pivotArea>
    </format>
    <format dxfId="1262">
      <pivotArea dataOnly="0" labelOnly="1" outline="0" fieldPosition="0">
        <references count="2">
          <reference field="7" count="1" selected="0">
            <x v="112"/>
          </reference>
          <reference field="24" count="1">
            <x v="4"/>
          </reference>
        </references>
      </pivotArea>
    </format>
    <format dxfId="1261">
      <pivotArea dataOnly="0" labelOnly="1" outline="0" fieldPosition="0">
        <references count="2">
          <reference field="7" count="1" selected="0">
            <x v="113"/>
          </reference>
          <reference field="24" count="1">
            <x v="4"/>
          </reference>
        </references>
      </pivotArea>
    </format>
    <format dxfId="1260">
      <pivotArea dataOnly="0" labelOnly="1" outline="0" fieldPosition="0">
        <references count="2">
          <reference field="7" count="1" selected="0">
            <x v="114"/>
          </reference>
          <reference field="24" count="1">
            <x v="4"/>
          </reference>
        </references>
      </pivotArea>
    </format>
    <format dxfId="1259">
      <pivotArea dataOnly="0" labelOnly="1" outline="0" fieldPosition="0">
        <references count="2">
          <reference field="7" count="1" selected="0">
            <x v="115"/>
          </reference>
          <reference field="24" count="1">
            <x v="4"/>
          </reference>
        </references>
      </pivotArea>
    </format>
    <format dxfId="1258">
      <pivotArea dataOnly="0" labelOnly="1" outline="0" fieldPosition="0">
        <references count="2">
          <reference field="7" count="1" selected="0">
            <x v="116"/>
          </reference>
          <reference field="24" count="1">
            <x v="4"/>
          </reference>
        </references>
      </pivotArea>
    </format>
    <format dxfId="1257">
      <pivotArea dataOnly="0" labelOnly="1" outline="0" fieldPosition="0">
        <references count="2">
          <reference field="7" count="1" selected="0">
            <x v="117"/>
          </reference>
          <reference field="24" count="1">
            <x v="4"/>
          </reference>
        </references>
      </pivotArea>
    </format>
    <format dxfId="1256">
      <pivotArea dataOnly="0" labelOnly="1" outline="0" fieldPosition="0">
        <references count="2">
          <reference field="7" count="1" selected="0">
            <x v="118"/>
          </reference>
          <reference field="24" count="1">
            <x v="5"/>
          </reference>
        </references>
      </pivotArea>
    </format>
    <format dxfId="1255">
      <pivotArea dataOnly="0" labelOnly="1" outline="0" fieldPosition="0">
        <references count="2">
          <reference field="7" count="1" selected="0">
            <x v="119"/>
          </reference>
          <reference field="24" count="1">
            <x v="4"/>
          </reference>
        </references>
      </pivotArea>
    </format>
    <format dxfId="1254">
      <pivotArea dataOnly="0" labelOnly="1" outline="0" fieldPosition="0">
        <references count="2">
          <reference field="7" count="1" selected="0">
            <x v="120"/>
          </reference>
          <reference field="24" count="1">
            <x v="5"/>
          </reference>
        </references>
      </pivotArea>
    </format>
    <format dxfId="1253">
      <pivotArea dataOnly="0" labelOnly="1" outline="0" fieldPosition="0">
        <references count="2">
          <reference field="7" count="1" selected="0">
            <x v="121"/>
          </reference>
          <reference field="24" count="1">
            <x v="4"/>
          </reference>
        </references>
      </pivotArea>
    </format>
    <format dxfId="1252">
      <pivotArea dataOnly="0" labelOnly="1" outline="0" fieldPosition="0">
        <references count="2">
          <reference field="7" count="1" selected="0">
            <x v="122"/>
          </reference>
          <reference field="24" count="1">
            <x v="4"/>
          </reference>
        </references>
      </pivotArea>
    </format>
    <format dxfId="1251">
      <pivotArea dataOnly="0" labelOnly="1" outline="0" fieldPosition="0">
        <references count="2">
          <reference field="7" count="1" selected="0">
            <x v="123"/>
          </reference>
          <reference field="24" count="1">
            <x v="2"/>
          </reference>
        </references>
      </pivotArea>
    </format>
    <format dxfId="1250">
      <pivotArea dataOnly="0" labelOnly="1" outline="0" fieldPosition="0">
        <references count="2">
          <reference field="7" count="1" selected="0">
            <x v="124"/>
          </reference>
          <reference field="24" count="1">
            <x v="4"/>
          </reference>
        </references>
      </pivotArea>
    </format>
    <format dxfId="1249">
      <pivotArea dataOnly="0" labelOnly="1" outline="0" fieldPosition="0">
        <references count="2">
          <reference field="7" count="1" selected="0">
            <x v="125"/>
          </reference>
          <reference field="24" count="1">
            <x v="4"/>
          </reference>
        </references>
      </pivotArea>
    </format>
    <format dxfId="1248">
      <pivotArea dataOnly="0" labelOnly="1" outline="0" fieldPosition="0">
        <references count="2">
          <reference field="7" count="1" selected="0">
            <x v="126"/>
          </reference>
          <reference field="24" count="1">
            <x v="4"/>
          </reference>
        </references>
      </pivotArea>
    </format>
    <format dxfId="1247">
      <pivotArea dataOnly="0" labelOnly="1" outline="0" fieldPosition="0">
        <references count="2">
          <reference field="7" count="1" selected="0">
            <x v="127"/>
          </reference>
          <reference field="24" count="1">
            <x v="4"/>
          </reference>
        </references>
      </pivotArea>
    </format>
    <format dxfId="1246">
      <pivotArea dataOnly="0" labelOnly="1" outline="0" fieldPosition="0">
        <references count="2">
          <reference field="7" count="1" selected="0">
            <x v="128"/>
          </reference>
          <reference field="24" count="1">
            <x v="2"/>
          </reference>
        </references>
      </pivotArea>
    </format>
    <format dxfId="1245">
      <pivotArea dataOnly="0" labelOnly="1" outline="0" fieldPosition="0">
        <references count="2">
          <reference field="7" count="1" selected="0">
            <x v="129"/>
          </reference>
          <reference field="24" count="1">
            <x v="1"/>
          </reference>
        </references>
      </pivotArea>
    </format>
    <format dxfId="1244">
      <pivotArea dataOnly="0" labelOnly="1" outline="0" fieldPosition="0">
        <references count="2">
          <reference field="7" count="1" selected="0">
            <x v="130"/>
          </reference>
          <reference field="24" count="1">
            <x v="1"/>
          </reference>
        </references>
      </pivotArea>
    </format>
    <format dxfId="1243">
      <pivotArea dataOnly="0" labelOnly="1" outline="0" fieldPosition="0">
        <references count="2">
          <reference field="7" count="1" selected="0">
            <x v="131"/>
          </reference>
          <reference field="24" count="1">
            <x v="1"/>
          </reference>
        </references>
      </pivotArea>
    </format>
    <format dxfId="1242">
      <pivotArea dataOnly="0" labelOnly="1" outline="0" fieldPosition="0">
        <references count="2">
          <reference field="7" count="1" selected="0">
            <x v="132"/>
          </reference>
          <reference field="24" count="1">
            <x v="2"/>
          </reference>
        </references>
      </pivotArea>
    </format>
    <format dxfId="1241">
      <pivotArea dataOnly="0" labelOnly="1" outline="0" fieldPosition="0">
        <references count="2">
          <reference field="7" count="1" selected="0">
            <x v="133"/>
          </reference>
          <reference field="24" count="1">
            <x v="1"/>
          </reference>
        </references>
      </pivotArea>
    </format>
    <format dxfId="1240">
      <pivotArea dataOnly="0" labelOnly="1" outline="0" fieldPosition="0">
        <references count="2">
          <reference field="7" count="1" selected="0">
            <x v="2"/>
          </reference>
          <reference field="24" count="1">
            <x v="4"/>
          </reference>
        </references>
      </pivotArea>
    </format>
    <format dxfId="1239">
      <pivotArea dataOnly="0" labelOnly="1" outline="0" fieldPosition="0">
        <references count="2">
          <reference field="7" count="1" selected="0">
            <x v="16"/>
          </reference>
          <reference field="24" count="1">
            <x v="2"/>
          </reference>
        </references>
      </pivotArea>
    </format>
    <format dxfId="1238">
      <pivotArea dataOnly="0" labelOnly="1" outline="0" fieldPosition="0">
        <references count="2">
          <reference field="7" count="1" selected="0">
            <x v="20"/>
          </reference>
          <reference field="24" count="1">
            <x v="1"/>
          </reference>
        </references>
      </pivotArea>
    </format>
    <format dxfId="1237">
      <pivotArea dataOnly="0" labelOnly="1" outline="0" fieldPosition="0">
        <references count="2">
          <reference field="7" count="1" selected="0">
            <x v="27"/>
          </reference>
          <reference field="24" count="1">
            <x v="4"/>
          </reference>
        </references>
      </pivotArea>
    </format>
    <format dxfId="1236">
      <pivotArea dataOnly="0" labelOnly="1" outline="0" fieldPosition="0">
        <references count="2">
          <reference field="7" count="1" selected="0">
            <x v="30"/>
          </reference>
          <reference field="24" count="1">
            <x v="4"/>
          </reference>
        </references>
      </pivotArea>
    </format>
    <format dxfId="1235">
      <pivotArea dataOnly="0" labelOnly="1" outline="0" fieldPosition="0">
        <references count="2">
          <reference field="7" count="1" selected="0">
            <x v="36"/>
          </reference>
          <reference field="24" count="1">
            <x v="2"/>
          </reference>
        </references>
      </pivotArea>
    </format>
    <format dxfId="1234">
      <pivotArea dataOnly="0" labelOnly="1" outline="0" fieldPosition="0">
        <references count="2">
          <reference field="7" count="1" selected="0">
            <x v="43"/>
          </reference>
          <reference field="24" count="1">
            <x v="1"/>
          </reference>
        </references>
      </pivotArea>
    </format>
    <format dxfId="1233">
      <pivotArea dataOnly="0" labelOnly="1" outline="0" fieldPosition="0">
        <references count="2">
          <reference field="7" count="1" selected="0">
            <x v="44"/>
          </reference>
          <reference field="24" count="1">
            <x v="1"/>
          </reference>
        </references>
      </pivotArea>
    </format>
    <format dxfId="1232">
      <pivotArea dataOnly="0" labelOnly="1" outline="0" fieldPosition="0">
        <references count="2">
          <reference field="7" count="1" selected="0">
            <x v="46"/>
          </reference>
          <reference field="24" count="1">
            <x v="4"/>
          </reference>
        </references>
      </pivotArea>
    </format>
    <format dxfId="1231">
      <pivotArea dataOnly="0" labelOnly="1" outline="0" fieldPosition="0">
        <references count="2">
          <reference field="7" count="1" selected="0">
            <x v="47"/>
          </reference>
          <reference field="24" count="1">
            <x v="1"/>
          </reference>
        </references>
      </pivotArea>
    </format>
    <format dxfId="1230">
      <pivotArea dataOnly="0" labelOnly="1" outline="0" fieldPosition="0">
        <references count="2">
          <reference field="7" count="1" selected="0">
            <x v="62"/>
          </reference>
          <reference field="24" count="1">
            <x v="4"/>
          </reference>
        </references>
      </pivotArea>
    </format>
    <format dxfId="1229">
      <pivotArea dataOnly="0" labelOnly="1" outline="0" fieldPosition="0">
        <references count="2">
          <reference field="7" count="1" selected="0">
            <x v="68"/>
          </reference>
          <reference field="24" count="1">
            <x v="4"/>
          </reference>
        </references>
      </pivotArea>
    </format>
    <format dxfId="1228">
      <pivotArea dataOnly="0" labelOnly="1" outline="0" fieldPosition="0">
        <references count="2">
          <reference field="7" count="1" selected="0">
            <x v="73"/>
          </reference>
          <reference field="24" count="1">
            <x v="4"/>
          </reference>
        </references>
      </pivotArea>
    </format>
    <format dxfId="1227">
      <pivotArea dataOnly="0" labelOnly="1" outline="0" fieldPosition="0">
        <references count="2">
          <reference field="7" count="1" selected="0">
            <x v="75"/>
          </reference>
          <reference field="24" count="1">
            <x v="4"/>
          </reference>
        </references>
      </pivotArea>
    </format>
    <format dxfId="1226">
      <pivotArea dataOnly="0" labelOnly="1" outline="0" fieldPosition="0">
        <references count="2">
          <reference field="7" count="1" selected="0">
            <x v="76"/>
          </reference>
          <reference field="24" count="1">
            <x v="4"/>
          </reference>
        </references>
      </pivotArea>
    </format>
    <format dxfId="1225">
      <pivotArea dataOnly="0" labelOnly="1" outline="0" fieldPosition="0">
        <references count="2">
          <reference field="7" count="1" selected="0">
            <x v="77"/>
          </reference>
          <reference field="24" count="1">
            <x v="4"/>
          </reference>
        </references>
      </pivotArea>
    </format>
    <format dxfId="1224">
      <pivotArea dataOnly="0" labelOnly="1" outline="0" fieldPosition="0">
        <references count="2">
          <reference field="7" count="1" selected="0">
            <x v="78"/>
          </reference>
          <reference field="24" count="1">
            <x v="4"/>
          </reference>
        </references>
      </pivotArea>
    </format>
    <format dxfId="1223">
      <pivotArea dataOnly="0" labelOnly="1" outline="0" fieldPosition="0">
        <references count="2">
          <reference field="7" count="1" selected="0">
            <x v="79"/>
          </reference>
          <reference field="24" count="1">
            <x v="4"/>
          </reference>
        </references>
      </pivotArea>
    </format>
    <format dxfId="1222">
      <pivotArea dataOnly="0" labelOnly="1" outline="0" fieldPosition="0">
        <references count="2">
          <reference field="7" count="1" selected="0">
            <x v="80"/>
          </reference>
          <reference field="24" count="1">
            <x v="4"/>
          </reference>
        </references>
      </pivotArea>
    </format>
    <format dxfId="1221">
      <pivotArea dataOnly="0" labelOnly="1" outline="0" fieldPosition="0">
        <references count="2">
          <reference field="7" count="1" selected="0">
            <x v="81"/>
          </reference>
          <reference field="24" count="1">
            <x v="9"/>
          </reference>
        </references>
      </pivotArea>
    </format>
    <format dxfId="1220">
      <pivotArea dataOnly="0" labelOnly="1" outline="0" fieldPosition="0">
        <references count="2">
          <reference field="7" count="1" selected="0">
            <x v="82"/>
          </reference>
          <reference field="24" count="1">
            <x v="9"/>
          </reference>
        </references>
      </pivotArea>
    </format>
    <format dxfId="1219">
      <pivotArea dataOnly="0" labelOnly="1" outline="0" fieldPosition="0">
        <references count="2">
          <reference field="7" count="1" selected="0">
            <x v="83"/>
          </reference>
          <reference field="24" count="1">
            <x v="9"/>
          </reference>
        </references>
      </pivotArea>
    </format>
    <format dxfId="1218">
      <pivotArea dataOnly="0" labelOnly="1" outline="0" fieldPosition="0">
        <references count="2">
          <reference field="7" count="1" selected="0">
            <x v="84"/>
          </reference>
          <reference field="24" count="1">
            <x v="0"/>
          </reference>
        </references>
      </pivotArea>
    </format>
    <format dxfId="1217">
      <pivotArea dataOnly="0" labelOnly="1" outline="0" fieldPosition="0">
        <references count="2">
          <reference field="7" count="1" selected="0">
            <x v="85"/>
          </reference>
          <reference field="24" count="1">
            <x v="1"/>
          </reference>
        </references>
      </pivotArea>
    </format>
    <format dxfId="1216">
      <pivotArea dataOnly="0" labelOnly="1" outline="0" fieldPosition="0">
        <references count="2">
          <reference field="7" count="1" selected="0">
            <x v="86"/>
          </reference>
          <reference field="24" count="1">
            <x v="1"/>
          </reference>
        </references>
      </pivotArea>
    </format>
    <format dxfId="1215">
      <pivotArea dataOnly="0" labelOnly="1" outline="0" fieldPosition="0">
        <references count="2">
          <reference field="7" count="1" selected="0">
            <x v="87"/>
          </reference>
          <reference field="24" count="1">
            <x v="9"/>
          </reference>
        </references>
      </pivotArea>
    </format>
    <format dxfId="1214">
      <pivotArea dataOnly="0" labelOnly="1" outline="0" fieldPosition="0">
        <references count="2">
          <reference field="7" count="1" selected="0">
            <x v="88"/>
          </reference>
          <reference field="24" count="1">
            <x v="9"/>
          </reference>
        </references>
      </pivotArea>
    </format>
    <format dxfId="1213">
      <pivotArea dataOnly="0" labelOnly="1" outline="0" fieldPosition="0">
        <references count="2">
          <reference field="7" count="1" selected="0">
            <x v="89"/>
          </reference>
          <reference field="24" count="1">
            <x v="9"/>
          </reference>
        </references>
      </pivotArea>
    </format>
    <format dxfId="1212">
      <pivotArea dataOnly="0" labelOnly="1" outline="0" fieldPosition="0">
        <references count="2">
          <reference field="7" count="1" selected="0">
            <x v="90"/>
          </reference>
          <reference field="24" count="1">
            <x v="1"/>
          </reference>
        </references>
      </pivotArea>
    </format>
    <format dxfId="1211">
      <pivotArea dataOnly="0" labelOnly="1" outline="0" fieldPosition="0">
        <references count="2">
          <reference field="7" count="1" selected="0">
            <x v="91"/>
          </reference>
          <reference field="24" count="1">
            <x v="1"/>
          </reference>
        </references>
      </pivotArea>
    </format>
    <format dxfId="1210">
      <pivotArea dataOnly="0" labelOnly="1" outline="0" fieldPosition="0">
        <references count="2">
          <reference field="7" count="1" selected="0">
            <x v="92"/>
          </reference>
          <reference field="24" count="1">
            <x v="9"/>
          </reference>
        </references>
      </pivotArea>
    </format>
    <format dxfId="1209">
      <pivotArea dataOnly="0" labelOnly="1" outline="0" fieldPosition="0">
        <references count="2">
          <reference field="7" count="1" selected="0">
            <x v="93"/>
          </reference>
          <reference field="24" count="1">
            <x v="9"/>
          </reference>
        </references>
      </pivotArea>
    </format>
    <format dxfId="1208">
      <pivotArea dataOnly="0" labelOnly="1" outline="0" fieldPosition="0">
        <references count="2">
          <reference field="7" count="1" selected="0">
            <x v="94"/>
          </reference>
          <reference field="24" count="1">
            <x v="1"/>
          </reference>
        </references>
      </pivotArea>
    </format>
    <format dxfId="1207">
      <pivotArea dataOnly="0" labelOnly="1" outline="0" fieldPosition="0">
        <references count="2">
          <reference field="7" count="1" selected="0">
            <x v="95"/>
          </reference>
          <reference field="24" count="1">
            <x v="9"/>
          </reference>
        </references>
      </pivotArea>
    </format>
    <format dxfId="1206">
      <pivotArea dataOnly="0" labelOnly="1" outline="0" fieldPosition="0">
        <references count="2">
          <reference field="7" count="1" selected="0">
            <x v="96"/>
          </reference>
          <reference field="24" count="1">
            <x v="4"/>
          </reference>
        </references>
      </pivotArea>
    </format>
    <format dxfId="1205">
      <pivotArea dataOnly="0" labelOnly="1" outline="0" fieldPosition="0">
        <references count="2">
          <reference field="7" count="1" selected="0">
            <x v="97"/>
          </reference>
          <reference field="24" count="1">
            <x v="4"/>
          </reference>
        </references>
      </pivotArea>
    </format>
    <format dxfId="1204">
      <pivotArea dataOnly="0" labelOnly="1" outline="0" fieldPosition="0">
        <references count="2">
          <reference field="7" count="1" selected="0">
            <x v="98"/>
          </reference>
          <reference field="24" count="1">
            <x v="4"/>
          </reference>
        </references>
      </pivotArea>
    </format>
    <format dxfId="1203">
      <pivotArea dataOnly="0" labelOnly="1" outline="0" fieldPosition="0">
        <references count="2">
          <reference field="7" count="1" selected="0">
            <x v="99"/>
          </reference>
          <reference field="24" count="1">
            <x v="5"/>
          </reference>
        </references>
      </pivotArea>
    </format>
    <format dxfId="1202">
      <pivotArea dataOnly="0" labelOnly="1" outline="0" fieldPosition="0">
        <references count="2">
          <reference field="7" count="1" selected="0">
            <x v="100"/>
          </reference>
          <reference field="24" count="1">
            <x v="4"/>
          </reference>
        </references>
      </pivotArea>
    </format>
    <format dxfId="1201">
      <pivotArea dataOnly="0" labelOnly="1" outline="0" fieldPosition="0">
        <references count="2">
          <reference field="7" count="1" selected="0">
            <x v="101"/>
          </reference>
          <reference field="24" count="1">
            <x v="4"/>
          </reference>
        </references>
      </pivotArea>
    </format>
    <format dxfId="1200">
      <pivotArea dataOnly="0" labelOnly="1" outline="0" fieldPosition="0">
        <references count="2">
          <reference field="7" count="1" selected="0">
            <x v="102"/>
          </reference>
          <reference field="24" count="1">
            <x v="4"/>
          </reference>
        </references>
      </pivotArea>
    </format>
    <format dxfId="1199">
      <pivotArea dataOnly="0" labelOnly="1" outline="0" fieldPosition="0">
        <references count="2">
          <reference field="7" count="1" selected="0">
            <x v="103"/>
          </reference>
          <reference field="24" count="1">
            <x v="4"/>
          </reference>
        </references>
      </pivotArea>
    </format>
    <format dxfId="1198">
      <pivotArea dataOnly="0" labelOnly="1" outline="0" fieldPosition="0">
        <references count="2">
          <reference field="7" count="1" selected="0">
            <x v="104"/>
          </reference>
          <reference field="24" count="1">
            <x v="4"/>
          </reference>
        </references>
      </pivotArea>
    </format>
    <format dxfId="1197">
      <pivotArea dataOnly="0" labelOnly="1" outline="0" fieldPosition="0">
        <references count="2">
          <reference field="7" count="1" selected="0">
            <x v="105"/>
          </reference>
          <reference field="24" count="1">
            <x v="4"/>
          </reference>
        </references>
      </pivotArea>
    </format>
    <format dxfId="1196">
      <pivotArea dataOnly="0" labelOnly="1" outline="0" fieldPosition="0">
        <references count="2">
          <reference field="7" count="1" selected="0">
            <x v="106"/>
          </reference>
          <reference field="24" count="1">
            <x v="4"/>
          </reference>
        </references>
      </pivotArea>
    </format>
    <format dxfId="1195">
      <pivotArea dataOnly="0" labelOnly="1" outline="0" fieldPosition="0">
        <references count="2">
          <reference field="7" count="1" selected="0">
            <x v="107"/>
          </reference>
          <reference field="24" count="1">
            <x v="4"/>
          </reference>
        </references>
      </pivotArea>
    </format>
    <format dxfId="1194">
      <pivotArea dataOnly="0" labelOnly="1" outline="0" fieldPosition="0">
        <references count="2">
          <reference field="7" count="1" selected="0">
            <x v="108"/>
          </reference>
          <reference field="24" count="1">
            <x v="4"/>
          </reference>
        </references>
      </pivotArea>
    </format>
    <format dxfId="1193">
      <pivotArea dataOnly="0" labelOnly="1" outline="0" fieldPosition="0">
        <references count="2">
          <reference field="7" count="1" selected="0">
            <x v="109"/>
          </reference>
          <reference field="24" count="1">
            <x v="4"/>
          </reference>
        </references>
      </pivotArea>
    </format>
    <format dxfId="1192">
      <pivotArea dataOnly="0" labelOnly="1" outline="0" fieldPosition="0">
        <references count="2">
          <reference field="7" count="1" selected="0">
            <x v="110"/>
          </reference>
          <reference field="24" count="1">
            <x v="4"/>
          </reference>
        </references>
      </pivotArea>
    </format>
    <format dxfId="1191">
      <pivotArea dataOnly="0" labelOnly="1" outline="0" fieldPosition="0">
        <references count="2">
          <reference field="7" count="1" selected="0">
            <x v="111"/>
          </reference>
          <reference field="24" count="1">
            <x v="4"/>
          </reference>
        </references>
      </pivotArea>
    </format>
    <format dxfId="1190">
      <pivotArea dataOnly="0" labelOnly="1" outline="0" fieldPosition="0">
        <references count="2">
          <reference field="7" count="1" selected="0">
            <x v="112"/>
          </reference>
          <reference field="24" count="1">
            <x v="4"/>
          </reference>
        </references>
      </pivotArea>
    </format>
    <format dxfId="1189">
      <pivotArea dataOnly="0" labelOnly="1" outline="0" fieldPosition="0">
        <references count="2">
          <reference field="7" count="1" selected="0">
            <x v="113"/>
          </reference>
          <reference field="24" count="1">
            <x v="4"/>
          </reference>
        </references>
      </pivotArea>
    </format>
    <format dxfId="1188">
      <pivotArea dataOnly="0" labelOnly="1" outline="0" fieldPosition="0">
        <references count="2">
          <reference field="7" count="1" selected="0">
            <x v="114"/>
          </reference>
          <reference field="24" count="1">
            <x v="4"/>
          </reference>
        </references>
      </pivotArea>
    </format>
    <format dxfId="1187">
      <pivotArea dataOnly="0" labelOnly="1" outline="0" fieldPosition="0">
        <references count="2">
          <reference field="7" count="1" selected="0">
            <x v="115"/>
          </reference>
          <reference field="24" count="1">
            <x v="4"/>
          </reference>
        </references>
      </pivotArea>
    </format>
    <format dxfId="1186">
      <pivotArea dataOnly="0" labelOnly="1" outline="0" fieldPosition="0">
        <references count="2">
          <reference field="7" count="1" selected="0">
            <x v="116"/>
          </reference>
          <reference field="24" count="1">
            <x v="4"/>
          </reference>
        </references>
      </pivotArea>
    </format>
    <format dxfId="1185">
      <pivotArea dataOnly="0" labelOnly="1" outline="0" fieldPosition="0">
        <references count="2">
          <reference field="7" count="1" selected="0">
            <x v="117"/>
          </reference>
          <reference field="24" count="1">
            <x v="4"/>
          </reference>
        </references>
      </pivotArea>
    </format>
    <format dxfId="1184">
      <pivotArea dataOnly="0" labelOnly="1" outline="0" fieldPosition="0">
        <references count="2">
          <reference field="7" count="1" selected="0">
            <x v="118"/>
          </reference>
          <reference field="24" count="1">
            <x v="5"/>
          </reference>
        </references>
      </pivotArea>
    </format>
    <format dxfId="1183">
      <pivotArea dataOnly="0" labelOnly="1" outline="0" fieldPosition="0">
        <references count="2">
          <reference field="7" count="1" selected="0">
            <x v="119"/>
          </reference>
          <reference field="24" count="1">
            <x v="4"/>
          </reference>
        </references>
      </pivotArea>
    </format>
    <format dxfId="1182">
      <pivotArea dataOnly="0" labelOnly="1" outline="0" fieldPosition="0">
        <references count="2">
          <reference field="7" count="1" selected="0">
            <x v="120"/>
          </reference>
          <reference field="24" count="1">
            <x v="5"/>
          </reference>
        </references>
      </pivotArea>
    </format>
    <format dxfId="1181">
      <pivotArea dataOnly="0" labelOnly="1" outline="0" fieldPosition="0">
        <references count="2">
          <reference field="7" count="1" selected="0">
            <x v="121"/>
          </reference>
          <reference field="24" count="1">
            <x v="4"/>
          </reference>
        </references>
      </pivotArea>
    </format>
    <format dxfId="1180">
      <pivotArea dataOnly="0" labelOnly="1" outline="0" fieldPosition="0">
        <references count="2">
          <reference field="7" count="1" selected="0">
            <x v="122"/>
          </reference>
          <reference field="24" count="1">
            <x v="4"/>
          </reference>
        </references>
      </pivotArea>
    </format>
    <format dxfId="1179">
      <pivotArea dataOnly="0" labelOnly="1" outline="0" fieldPosition="0">
        <references count="2">
          <reference field="7" count="1" selected="0">
            <x v="123"/>
          </reference>
          <reference field="24" count="1">
            <x v="2"/>
          </reference>
        </references>
      </pivotArea>
    </format>
    <format dxfId="1178">
      <pivotArea dataOnly="0" labelOnly="1" outline="0" fieldPosition="0">
        <references count="2">
          <reference field="7" count="1" selected="0">
            <x v="124"/>
          </reference>
          <reference field="24" count="1">
            <x v="4"/>
          </reference>
        </references>
      </pivotArea>
    </format>
    <format dxfId="1177">
      <pivotArea dataOnly="0" labelOnly="1" outline="0" fieldPosition="0">
        <references count="2">
          <reference field="7" count="1" selected="0">
            <x v="125"/>
          </reference>
          <reference field="24" count="1">
            <x v="4"/>
          </reference>
        </references>
      </pivotArea>
    </format>
    <format dxfId="1176">
      <pivotArea dataOnly="0" labelOnly="1" outline="0" fieldPosition="0">
        <references count="2">
          <reference field="7" count="1" selected="0">
            <x v="126"/>
          </reference>
          <reference field="24" count="1">
            <x v="4"/>
          </reference>
        </references>
      </pivotArea>
    </format>
    <format dxfId="1175">
      <pivotArea dataOnly="0" labelOnly="1" outline="0" fieldPosition="0">
        <references count="2">
          <reference field="7" count="1" selected="0">
            <x v="127"/>
          </reference>
          <reference field="24" count="1">
            <x v="4"/>
          </reference>
        </references>
      </pivotArea>
    </format>
    <format dxfId="1174">
      <pivotArea dataOnly="0" labelOnly="1" outline="0" fieldPosition="0">
        <references count="2">
          <reference field="7" count="1" selected="0">
            <x v="128"/>
          </reference>
          <reference field="24" count="1">
            <x v="2"/>
          </reference>
        </references>
      </pivotArea>
    </format>
    <format dxfId="1173">
      <pivotArea dataOnly="0" labelOnly="1" outline="0" fieldPosition="0">
        <references count="2">
          <reference field="7" count="1" selected="0">
            <x v="129"/>
          </reference>
          <reference field="24" count="1">
            <x v="1"/>
          </reference>
        </references>
      </pivotArea>
    </format>
    <format dxfId="1172">
      <pivotArea dataOnly="0" labelOnly="1" outline="0" fieldPosition="0">
        <references count="2">
          <reference field="7" count="1" selected="0">
            <x v="130"/>
          </reference>
          <reference field="24" count="1">
            <x v="1"/>
          </reference>
        </references>
      </pivotArea>
    </format>
    <format dxfId="1171">
      <pivotArea dataOnly="0" labelOnly="1" outline="0" fieldPosition="0">
        <references count="2">
          <reference field="7" count="1" selected="0">
            <x v="131"/>
          </reference>
          <reference field="24" count="1">
            <x v="1"/>
          </reference>
        </references>
      </pivotArea>
    </format>
    <format dxfId="1170">
      <pivotArea dataOnly="0" labelOnly="1" outline="0" fieldPosition="0">
        <references count="2">
          <reference field="7" count="1" selected="0">
            <x v="132"/>
          </reference>
          <reference field="24" count="1">
            <x v="2"/>
          </reference>
        </references>
      </pivotArea>
    </format>
    <format dxfId="1169">
      <pivotArea dataOnly="0" labelOnly="1" outline="0" fieldPosition="0">
        <references count="2">
          <reference field="7" count="1" selected="0">
            <x v="133"/>
          </reference>
          <reference field="24" count="1">
            <x v="1"/>
          </reference>
        </references>
      </pivotArea>
    </format>
    <format dxfId="1168">
      <pivotArea dataOnly="0" labelOnly="1" outline="0" fieldPosition="0">
        <references count="2">
          <reference field="7" count="1" selected="0">
            <x v="2"/>
          </reference>
          <reference field="24" count="1">
            <x v="4"/>
          </reference>
        </references>
      </pivotArea>
    </format>
    <format dxfId="1167">
      <pivotArea dataOnly="0" labelOnly="1" outline="0" fieldPosition="0">
        <references count="2">
          <reference field="7" count="1" selected="0">
            <x v="16"/>
          </reference>
          <reference field="24" count="1">
            <x v="2"/>
          </reference>
        </references>
      </pivotArea>
    </format>
    <format dxfId="1166">
      <pivotArea dataOnly="0" labelOnly="1" outline="0" fieldPosition="0">
        <references count="2">
          <reference field="7" count="1" selected="0">
            <x v="20"/>
          </reference>
          <reference field="24" count="1">
            <x v="1"/>
          </reference>
        </references>
      </pivotArea>
    </format>
    <format dxfId="1165">
      <pivotArea dataOnly="0" labelOnly="1" outline="0" fieldPosition="0">
        <references count="2">
          <reference field="7" count="1" selected="0">
            <x v="27"/>
          </reference>
          <reference field="24" count="1">
            <x v="4"/>
          </reference>
        </references>
      </pivotArea>
    </format>
    <format dxfId="1164">
      <pivotArea dataOnly="0" labelOnly="1" outline="0" fieldPosition="0">
        <references count="2">
          <reference field="7" count="1" selected="0">
            <x v="30"/>
          </reference>
          <reference field="24" count="1">
            <x v="4"/>
          </reference>
        </references>
      </pivotArea>
    </format>
    <format dxfId="1163">
      <pivotArea dataOnly="0" labelOnly="1" outline="0" fieldPosition="0">
        <references count="2">
          <reference field="7" count="1" selected="0">
            <x v="36"/>
          </reference>
          <reference field="24" count="1">
            <x v="2"/>
          </reference>
        </references>
      </pivotArea>
    </format>
    <format dxfId="1162">
      <pivotArea dataOnly="0" labelOnly="1" outline="0" fieldPosition="0">
        <references count="2">
          <reference field="7" count="1" selected="0">
            <x v="43"/>
          </reference>
          <reference field="24" count="1">
            <x v="1"/>
          </reference>
        </references>
      </pivotArea>
    </format>
    <format dxfId="1161">
      <pivotArea dataOnly="0" labelOnly="1" outline="0" fieldPosition="0">
        <references count="2">
          <reference field="7" count="1" selected="0">
            <x v="44"/>
          </reference>
          <reference field="24" count="1">
            <x v="1"/>
          </reference>
        </references>
      </pivotArea>
    </format>
    <format dxfId="1160">
      <pivotArea dataOnly="0" labelOnly="1" outline="0" fieldPosition="0">
        <references count="2">
          <reference field="7" count="1" selected="0">
            <x v="46"/>
          </reference>
          <reference field="24" count="1">
            <x v="4"/>
          </reference>
        </references>
      </pivotArea>
    </format>
    <format dxfId="1159">
      <pivotArea dataOnly="0" labelOnly="1" outline="0" fieldPosition="0">
        <references count="2">
          <reference field="7" count="1" selected="0">
            <x v="47"/>
          </reference>
          <reference field="24" count="1">
            <x v="1"/>
          </reference>
        </references>
      </pivotArea>
    </format>
    <format dxfId="1158">
      <pivotArea dataOnly="0" labelOnly="1" outline="0" fieldPosition="0">
        <references count="2">
          <reference field="7" count="1" selected="0">
            <x v="62"/>
          </reference>
          <reference field="24" count="1">
            <x v="4"/>
          </reference>
        </references>
      </pivotArea>
    </format>
    <format dxfId="1157">
      <pivotArea dataOnly="0" labelOnly="1" outline="0" fieldPosition="0">
        <references count="2">
          <reference field="7" count="1" selected="0">
            <x v="68"/>
          </reference>
          <reference field="24" count="1">
            <x v="4"/>
          </reference>
        </references>
      </pivotArea>
    </format>
    <format dxfId="1156">
      <pivotArea dataOnly="0" labelOnly="1" outline="0" fieldPosition="0">
        <references count="2">
          <reference field="7" count="1" selected="0">
            <x v="73"/>
          </reference>
          <reference field="24" count="1">
            <x v="4"/>
          </reference>
        </references>
      </pivotArea>
    </format>
    <format dxfId="1155">
      <pivotArea dataOnly="0" labelOnly="1" outline="0" fieldPosition="0">
        <references count="2">
          <reference field="7" count="1" selected="0">
            <x v="75"/>
          </reference>
          <reference field="24" count="1">
            <x v="4"/>
          </reference>
        </references>
      </pivotArea>
    </format>
    <format dxfId="1154">
      <pivotArea dataOnly="0" labelOnly="1" outline="0" fieldPosition="0">
        <references count="2">
          <reference field="7" count="1" selected="0">
            <x v="76"/>
          </reference>
          <reference field="24" count="1">
            <x v="4"/>
          </reference>
        </references>
      </pivotArea>
    </format>
    <format dxfId="1153">
      <pivotArea dataOnly="0" labelOnly="1" outline="0" fieldPosition="0">
        <references count="2">
          <reference field="7" count="1" selected="0">
            <x v="77"/>
          </reference>
          <reference field="24" count="1">
            <x v="4"/>
          </reference>
        </references>
      </pivotArea>
    </format>
    <format dxfId="1152">
      <pivotArea dataOnly="0" labelOnly="1" outline="0" fieldPosition="0">
        <references count="2">
          <reference field="7" count="1" selected="0">
            <x v="78"/>
          </reference>
          <reference field="24" count="1">
            <x v="4"/>
          </reference>
        </references>
      </pivotArea>
    </format>
    <format dxfId="1151">
      <pivotArea dataOnly="0" labelOnly="1" outline="0" fieldPosition="0">
        <references count="2">
          <reference field="7" count="1" selected="0">
            <x v="79"/>
          </reference>
          <reference field="24" count="1">
            <x v="4"/>
          </reference>
        </references>
      </pivotArea>
    </format>
    <format dxfId="1150">
      <pivotArea dataOnly="0" labelOnly="1" outline="0" fieldPosition="0">
        <references count="2">
          <reference field="7" count="1" selected="0">
            <x v="80"/>
          </reference>
          <reference field="24" count="1">
            <x v="4"/>
          </reference>
        </references>
      </pivotArea>
    </format>
    <format dxfId="1149">
      <pivotArea dataOnly="0" labelOnly="1" outline="0" fieldPosition="0">
        <references count="2">
          <reference field="7" count="1" selected="0">
            <x v="81"/>
          </reference>
          <reference field="24" count="1">
            <x v="9"/>
          </reference>
        </references>
      </pivotArea>
    </format>
    <format dxfId="1148">
      <pivotArea dataOnly="0" labelOnly="1" outline="0" fieldPosition="0">
        <references count="2">
          <reference field="7" count="1" selected="0">
            <x v="82"/>
          </reference>
          <reference field="24" count="1">
            <x v="9"/>
          </reference>
        </references>
      </pivotArea>
    </format>
    <format dxfId="1147">
      <pivotArea dataOnly="0" labelOnly="1" outline="0" fieldPosition="0">
        <references count="2">
          <reference field="7" count="1" selected="0">
            <x v="83"/>
          </reference>
          <reference field="24" count="1">
            <x v="9"/>
          </reference>
        </references>
      </pivotArea>
    </format>
    <format dxfId="1146">
      <pivotArea dataOnly="0" labelOnly="1" outline="0" fieldPosition="0">
        <references count="2">
          <reference field="7" count="1" selected="0">
            <x v="84"/>
          </reference>
          <reference field="24" count="1">
            <x v="0"/>
          </reference>
        </references>
      </pivotArea>
    </format>
    <format dxfId="1145">
      <pivotArea dataOnly="0" labelOnly="1" outline="0" fieldPosition="0">
        <references count="2">
          <reference field="7" count="1" selected="0">
            <x v="85"/>
          </reference>
          <reference field="24" count="1">
            <x v="1"/>
          </reference>
        </references>
      </pivotArea>
    </format>
    <format dxfId="1144">
      <pivotArea dataOnly="0" labelOnly="1" outline="0" fieldPosition="0">
        <references count="2">
          <reference field="7" count="1" selected="0">
            <x v="86"/>
          </reference>
          <reference field="24" count="1">
            <x v="1"/>
          </reference>
        </references>
      </pivotArea>
    </format>
    <format dxfId="1143">
      <pivotArea dataOnly="0" labelOnly="1" outline="0" fieldPosition="0">
        <references count="2">
          <reference field="7" count="1" selected="0">
            <x v="87"/>
          </reference>
          <reference field="24" count="1">
            <x v="9"/>
          </reference>
        </references>
      </pivotArea>
    </format>
    <format dxfId="1142">
      <pivotArea dataOnly="0" labelOnly="1" outline="0" fieldPosition="0">
        <references count="2">
          <reference field="7" count="1" selected="0">
            <x v="88"/>
          </reference>
          <reference field="24" count="1">
            <x v="9"/>
          </reference>
        </references>
      </pivotArea>
    </format>
    <format dxfId="1141">
      <pivotArea dataOnly="0" labelOnly="1" outline="0" fieldPosition="0">
        <references count="2">
          <reference field="7" count="1" selected="0">
            <x v="89"/>
          </reference>
          <reference field="24" count="1">
            <x v="9"/>
          </reference>
        </references>
      </pivotArea>
    </format>
    <format dxfId="1140">
      <pivotArea dataOnly="0" labelOnly="1" outline="0" fieldPosition="0">
        <references count="2">
          <reference field="7" count="1" selected="0">
            <x v="90"/>
          </reference>
          <reference field="24" count="1">
            <x v="1"/>
          </reference>
        </references>
      </pivotArea>
    </format>
    <format dxfId="1139">
      <pivotArea dataOnly="0" labelOnly="1" outline="0" fieldPosition="0">
        <references count="2">
          <reference field="7" count="1" selected="0">
            <x v="91"/>
          </reference>
          <reference field="24" count="1">
            <x v="1"/>
          </reference>
        </references>
      </pivotArea>
    </format>
    <format dxfId="1138">
      <pivotArea dataOnly="0" labelOnly="1" outline="0" fieldPosition="0">
        <references count="2">
          <reference field="7" count="1" selected="0">
            <x v="92"/>
          </reference>
          <reference field="24" count="1">
            <x v="9"/>
          </reference>
        </references>
      </pivotArea>
    </format>
    <format dxfId="1137">
      <pivotArea dataOnly="0" labelOnly="1" outline="0" fieldPosition="0">
        <references count="2">
          <reference field="7" count="1" selected="0">
            <x v="93"/>
          </reference>
          <reference field="24" count="1">
            <x v="9"/>
          </reference>
        </references>
      </pivotArea>
    </format>
    <format dxfId="1136">
      <pivotArea dataOnly="0" labelOnly="1" outline="0" fieldPosition="0">
        <references count="2">
          <reference field="7" count="1" selected="0">
            <x v="94"/>
          </reference>
          <reference field="24" count="1">
            <x v="1"/>
          </reference>
        </references>
      </pivotArea>
    </format>
    <format dxfId="1135">
      <pivotArea dataOnly="0" labelOnly="1" outline="0" fieldPosition="0">
        <references count="2">
          <reference field="7" count="1" selected="0">
            <x v="95"/>
          </reference>
          <reference field="24" count="1">
            <x v="9"/>
          </reference>
        </references>
      </pivotArea>
    </format>
    <format dxfId="1134">
      <pivotArea dataOnly="0" labelOnly="1" outline="0" fieldPosition="0">
        <references count="2">
          <reference field="7" count="1" selected="0">
            <x v="96"/>
          </reference>
          <reference field="24" count="1">
            <x v="4"/>
          </reference>
        </references>
      </pivotArea>
    </format>
    <format dxfId="1133">
      <pivotArea dataOnly="0" labelOnly="1" outline="0" fieldPosition="0">
        <references count="2">
          <reference field="7" count="1" selected="0">
            <x v="97"/>
          </reference>
          <reference field="24" count="1">
            <x v="4"/>
          </reference>
        </references>
      </pivotArea>
    </format>
    <format dxfId="1132">
      <pivotArea dataOnly="0" labelOnly="1" outline="0" fieldPosition="0">
        <references count="2">
          <reference field="7" count="1" selected="0">
            <x v="98"/>
          </reference>
          <reference field="24" count="1">
            <x v="4"/>
          </reference>
        </references>
      </pivotArea>
    </format>
    <format dxfId="1131">
      <pivotArea dataOnly="0" labelOnly="1" outline="0" fieldPosition="0">
        <references count="2">
          <reference field="7" count="1" selected="0">
            <x v="99"/>
          </reference>
          <reference field="24" count="1">
            <x v="5"/>
          </reference>
        </references>
      </pivotArea>
    </format>
    <format dxfId="1130">
      <pivotArea dataOnly="0" labelOnly="1" outline="0" fieldPosition="0">
        <references count="2">
          <reference field="7" count="1" selected="0">
            <x v="100"/>
          </reference>
          <reference field="24" count="1">
            <x v="4"/>
          </reference>
        </references>
      </pivotArea>
    </format>
    <format dxfId="1129">
      <pivotArea dataOnly="0" labelOnly="1" outline="0" fieldPosition="0">
        <references count="2">
          <reference field="7" count="1" selected="0">
            <x v="101"/>
          </reference>
          <reference field="24" count="1">
            <x v="4"/>
          </reference>
        </references>
      </pivotArea>
    </format>
    <format dxfId="1128">
      <pivotArea dataOnly="0" labelOnly="1" outline="0" fieldPosition="0">
        <references count="2">
          <reference field="7" count="1" selected="0">
            <x v="102"/>
          </reference>
          <reference field="24" count="1">
            <x v="4"/>
          </reference>
        </references>
      </pivotArea>
    </format>
    <format dxfId="1127">
      <pivotArea dataOnly="0" labelOnly="1" outline="0" fieldPosition="0">
        <references count="2">
          <reference field="7" count="1" selected="0">
            <x v="103"/>
          </reference>
          <reference field="24" count="1">
            <x v="4"/>
          </reference>
        </references>
      </pivotArea>
    </format>
    <format dxfId="1126">
      <pivotArea dataOnly="0" labelOnly="1" outline="0" fieldPosition="0">
        <references count="2">
          <reference field="7" count="1" selected="0">
            <x v="104"/>
          </reference>
          <reference field="24" count="1">
            <x v="4"/>
          </reference>
        </references>
      </pivotArea>
    </format>
    <format dxfId="1125">
      <pivotArea dataOnly="0" labelOnly="1" outline="0" fieldPosition="0">
        <references count="2">
          <reference field="7" count="1" selected="0">
            <x v="105"/>
          </reference>
          <reference field="24" count="1">
            <x v="4"/>
          </reference>
        </references>
      </pivotArea>
    </format>
    <format dxfId="1124">
      <pivotArea dataOnly="0" labelOnly="1" outline="0" fieldPosition="0">
        <references count="2">
          <reference field="7" count="1" selected="0">
            <x v="106"/>
          </reference>
          <reference field="24" count="1">
            <x v="4"/>
          </reference>
        </references>
      </pivotArea>
    </format>
    <format dxfId="1123">
      <pivotArea dataOnly="0" labelOnly="1" outline="0" fieldPosition="0">
        <references count="2">
          <reference field="7" count="1" selected="0">
            <x v="107"/>
          </reference>
          <reference field="24" count="1">
            <x v="4"/>
          </reference>
        </references>
      </pivotArea>
    </format>
    <format dxfId="1122">
      <pivotArea dataOnly="0" labelOnly="1" outline="0" fieldPosition="0">
        <references count="2">
          <reference field="7" count="1" selected="0">
            <x v="108"/>
          </reference>
          <reference field="24" count="1">
            <x v="4"/>
          </reference>
        </references>
      </pivotArea>
    </format>
    <format dxfId="1121">
      <pivotArea dataOnly="0" labelOnly="1" outline="0" fieldPosition="0">
        <references count="2">
          <reference field="7" count="1" selected="0">
            <x v="109"/>
          </reference>
          <reference field="24" count="1">
            <x v="4"/>
          </reference>
        </references>
      </pivotArea>
    </format>
    <format dxfId="1120">
      <pivotArea dataOnly="0" labelOnly="1" outline="0" fieldPosition="0">
        <references count="2">
          <reference field="7" count="1" selected="0">
            <x v="110"/>
          </reference>
          <reference field="24" count="1">
            <x v="4"/>
          </reference>
        </references>
      </pivotArea>
    </format>
    <format dxfId="1119">
      <pivotArea dataOnly="0" labelOnly="1" outline="0" fieldPosition="0">
        <references count="2">
          <reference field="7" count="1" selected="0">
            <x v="111"/>
          </reference>
          <reference field="24" count="1">
            <x v="4"/>
          </reference>
        </references>
      </pivotArea>
    </format>
    <format dxfId="1118">
      <pivotArea dataOnly="0" labelOnly="1" outline="0" fieldPosition="0">
        <references count="2">
          <reference field="7" count="1" selected="0">
            <x v="112"/>
          </reference>
          <reference field="24" count="1">
            <x v="4"/>
          </reference>
        </references>
      </pivotArea>
    </format>
    <format dxfId="1117">
      <pivotArea dataOnly="0" labelOnly="1" outline="0" fieldPosition="0">
        <references count="2">
          <reference field="7" count="1" selected="0">
            <x v="113"/>
          </reference>
          <reference field="24" count="1">
            <x v="4"/>
          </reference>
        </references>
      </pivotArea>
    </format>
    <format dxfId="1116">
      <pivotArea dataOnly="0" labelOnly="1" outline="0" fieldPosition="0">
        <references count="2">
          <reference field="7" count="1" selected="0">
            <x v="114"/>
          </reference>
          <reference field="24" count="1">
            <x v="4"/>
          </reference>
        </references>
      </pivotArea>
    </format>
    <format dxfId="1115">
      <pivotArea dataOnly="0" labelOnly="1" outline="0" fieldPosition="0">
        <references count="2">
          <reference field="7" count="1" selected="0">
            <x v="115"/>
          </reference>
          <reference field="24" count="1">
            <x v="4"/>
          </reference>
        </references>
      </pivotArea>
    </format>
    <format dxfId="1114">
      <pivotArea dataOnly="0" labelOnly="1" outline="0" fieldPosition="0">
        <references count="2">
          <reference field="7" count="1" selected="0">
            <x v="116"/>
          </reference>
          <reference field="24" count="1">
            <x v="4"/>
          </reference>
        </references>
      </pivotArea>
    </format>
    <format dxfId="1113">
      <pivotArea dataOnly="0" labelOnly="1" outline="0" fieldPosition="0">
        <references count="2">
          <reference field="7" count="1" selected="0">
            <x v="117"/>
          </reference>
          <reference field="24" count="1">
            <x v="4"/>
          </reference>
        </references>
      </pivotArea>
    </format>
    <format dxfId="1112">
      <pivotArea dataOnly="0" labelOnly="1" outline="0" fieldPosition="0">
        <references count="2">
          <reference field="7" count="1" selected="0">
            <x v="118"/>
          </reference>
          <reference field="24" count="1">
            <x v="5"/>
          </reference>
        </references>
      </pivotArea>
    </format>
    <format dxfId="1111">
      <pivotArea dataOnly="0" labelOnly="1" outline="0" fieldPosition="0">
        <references count="2">
          <reference field="7" count="1" selected="0">
            <x v="119"/>
          </reference>
          <reference field="24" count="1">
            <x v="4"/>
          </reference>
        </references>
      </pivotArea>
    </format>
    <format dxfId="1110">
      <pivotArea dataOnly="0" labelOnly="1" outline="0" fieldPosition="0">
        <references count="2">
          <reference field="7" count="1" selected="0">
            <x v="120"/>
          </reference>
          <reference field="24" count="1">
            <x v="5"/>
          </reference>
        </references>
      </pivotArea>
    </format>
    <format dxfId="1109">
      <pivotArea dataOnly="0" labelOnly="1" outline="0" fieldPosition="0">
        <references count="2">
          <reference field="7" count="1" selected="0">
            <x v="121"/>
          </reference>
          <reference field="24" count="1">
            <x v="4"/>
          </reference>
        </references>
      </pivotArea>
    </format>
    <format dxfId="1108">
      <pivotArea dataOnly="0" labelOnly="1" outline="0" fieldPosition="0">
        <references count="2">
          <reference field="7" count="1" selected="0">
            <x v="122"/>
          </reference>
          <reference field="24" count="1">
            <x v="4"/>
          </reference>
        </references>
      </pivotArea>
    </format>
    <format dxfId="1107">
      <pivotArea dataOnly="0" labelOnly="1" outline="0" fieldPosition="0">
        <references count="2">
          <reference field="7" count="1" selected="0">
            <x v="123"/>
          </reference>
          <reference field="24" count="1">
            <x v="2"/>
          </reference>
        </references>
      </pivotArea>
    </format>
    <format dxfId="1106">
      <pivotArea dataOnly="0" labelOnly="1" outline="0" fieldPosition="0">
        <references count="2">
          <reference field="7" count="1" selected="0">
            <x v="124"/>
          </reference>
          <reference field="24" count="1">
            <x v="4"/>
          </reference>
        </references>
      </pivotArea>
    </format>
    <format dxfId="1105">
      <pivotArea dataOnly="0" labelOnly="1" outline="0" fieldPosition="0">
        <references count="2">
          <reference field="7" count="1" selected="0">
            <x v="125"/>
          </reference>
          <reference field="24" count="1">
            <x v="4"/>
          </reference>
        </references>
      </pivotArea>
    </format>
    <format dxfId="1104">
      <pivotArea dataOnly="0" labelOnly="1" outline="0" fieldPosition="0">
        <references count="2">
          <reference field="7" count="1" selected="0">
            <x v="126"/>
          </reference>
          <reference field="24" count="1">
            <x v="4"/>
          </reference>
        </references>
      </pivotArea>
    </format>
    <format dxfId="1103">
      <pivotArea dataOnly="0" labelOnly="1" outline="0" fieldPosition="0">
        <references count="2">
          <reference field="7" count="1" selected="0">
            <x v="127"/>
          </reference>
          <reference field="24" count="1">
            <x v="4"/>
          </reference>
        </references>
      </pivotArea>
    </format>
    <format dxfId="1102">
      <pivotArea dataOnly="0" labelOnly="1" outline="0" fieldPosition="0">
        <references count="2">
          <reference field="7" count="1" selected="0">
            <x v="128"/>
          </reference>
          <reference field="24" count="1">
            <x v="2"/>
          </reference>
        </references>
      </pivotArea>
    </format>
    <format dxfId="1101">
      <pivotArea dataOnly="0" labelOnly="1" outline="0" fieldPosition="0">
        <references count="2">
          <reference field="7" count="1" selected="0">
            <x v="129"/>
          </reference>
          <reference field="24" count="1">
            <x v="1"/>
          </reference>
        </references>
      </pivotArea>
    </format>
    <format dxfId="1100">
      <pivotArea dataOnly="0" labelOnly="1" outline="0" fieldPosition="0">
        <references count="2">
          <reference field="7" count="1" selected="0">
            <x v="130"/>
          </reference>
          <reference field="24" count="1">
            <x v="1"/>
          </reference>
        </references>
      </pivotArea>
    </format>
    <format dxfId="1099">
      <pivotArea dataOnly="0" labelOnly="1" outline="0" fieldPosition="0">
        <references count="2">
          <reference field="7" count="1" selected="0">
            <x v="131"/>
          </reference>
          <reference field="24" count="1">
            <x v="1"/>
          </reference>
        </references>
      </pivotArea>
    </format>
    <format dxfId="1098">
      <pivotArea dataOnly="0" labelOnly="1" outline="0" fieldPosition="0">
        <references count="2">
          <reference field="7" count="1" selected="0">
            <x v="132"/>
          </reference>
          <reference field="24" count="1">
            <x v="2"/>
          </reference>
        </references>
      </pivotArea>
    </format>
    <format dxfId="1097">
      <pivotArea dataOnly="0" labelOnly="1" outline="0" fieldPosition="0">
        <references count="2">
          <reference field="7" count="1" selected="0">
            <x v="133"/>
          </reference>
          <reference field="24" count="1">
            <x v="1"/>
          </reference>
        </references>
      </pivotArea>
    </format>
    <format dxfId="1096">
      <pivotArea dataOnly="0" labelOnly="1" outline="0" fieldPosition="0">
        <references count="2">
          <reference field="7" count="1" selected="0">
            <x v="81"/>
          </reference>
          <reference field="24" count="0"/>
        </references>
      </pivotArea>
    </format>
    <format dxfId="1095">
      <pivotArea dataOnly="0" labelOnly="1" outline="0" fieldPosition="0">
        <references count="2">
          <reference field="7" count="1" selected="0">
            <x v="82"/>
          </reference>
          <reference field="24" count="0"/>
        </references>
      </pivotArea>
    </format>
    <format dxfId="1094">
      <pivotArea dataOnly="0" labelOnly="1" outline="0" fieldPosition="0">
        <references count="2">
          <reference field="7" count="1" selected="0">
            <x v="83"/>
          </reference>
          <reference field="24" count="0"/>
        </references>
      </pivotArea>
    </format>
    <format dxfId="1093">
      <pivotArea dataOnly="0" labelOnly="1" outline="0" fieldPosition="0">
        <references count="2">
          <reference field="7" count="1" selected="0">
            <x v="87"/>
          </reference>
          <reference field="24" count="0"/>
        </references>
      </pivotArea>
    </format>
    <format dxfId="1092">
      <pivotArea dataOnly="0" labelOnly="1" outline="0" fieldPosition="0">
        <references count="2">
          <reference field="7" count="1" selected="0">
            <x v="88"/>
          </reference>
          <reference field="24" count="0"/>
        </references>
      </pivotArea>
    </format>
    <format dxfId="1091">
      <pivotArea dataOnly="0" labelOnly="1" outline="0" fieldPosition="0">
        <references count="2">
          <reference field="7" count="1" selected="0">
            <x v="89"/>
          </reference>
          <reference field="24" count="0"/>
        </references>
      </pivotArea>
    </format>
    <format dxfId="1090">
      <pivotArea dataOnly="0" labelOnly="1" outline="0" fieldPosition="0">
        <references count="2">
          <reference field="7" count="1" selected="0">
            <x v="92"/>
          </reference>
          <reference field="24" count="0"/>
        </references>
      </pivotArea>
    </format>
    <format dxfId="1089">
      <pivotArea dataOnly="0" labelOnly="1" outline="0" fieldPosition="0">
        <references count="2">
          <reference field="7" count="1" selected="0">
            <x v="93"/>
          </reference>
          <reference field="24" count="0"/>
        </references>
      </pivotArea>
    </format>
    <format dxfId="1088">
      <pivotArea dataOnly="0" labelOnly="1" outline="0" fieldPosition="0">
        <references count="2">
          <reference field="7" count="1" selected="0">
            <x v="95"/>
          </reference>
          <reference field="24" count="0"/>
        </references>
      </pivotArea>
    </format>
    <format dxfId="1087">
      <pivotArea dataOnly="0" labelOnly="1" outline="0" fieldPosition="0">
        <references count="2">
          <reference field="7" count="1" selected="0">
            <x v="99"/>
          </reference>
          <reference field="24" count="0"/>
        </references>
      </pivotArea>
    </format>
    <format dxfId="1086">
      <pivotArea dataOnly="0" labelOnly="1" outline="0" fieldPosition="0">
        <references count="2">
          <reference field="7" count="1" selected="0">
            <x v="118"/>
          </reference>
          <reference field="24" count="0"/>
        </references>
      </pivotArea>
    </format>
    <format dxfId="1085">
      <pivotArea dataOnly="0" labelOnly="1" outline="0" fieldPosition="0">
        <references count="2">
          <reference field="7" count="1" selected="0">
            <x v="120"/>
          </reference>
          <reference field="24" count="0"/>
        </references>
      </pivotArea>
    </format>
  </formats>
  <conditionalFormats count="1">
    <conditionalFormat priority="1">
      <pivotAreas count="1">
        <pivotArea type="data" outline="0" collapsedLevelsAreSubtotals="1" fieldPosition="0">
          <references count="1">
            <reference field="4294967294" count="1" selected="0">
              <x v="0"/>
            </reference>
          </references>
        </pivotArea>
      </pivotAreas>
    </conditionalFormat>
  </conditional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rowGrandTotals="0" itemPrintTitles="1" createdVersion="6" indent="0" outline="1" outlineData="1" multipleFieldFilters="0">
  <location ref="A3:B16" firstHeaderRow="1" firstDataRow="1" firstDataCol="1"/>
  <pivotFields count="28">
    <pivotField showAll="0"/>
    <pivotField showAll="0"/>
    <pivotField showAll="0"/>
    <pivotField showAll="0"/>
    <pivotField name=" PROCESO " axis="axisRow" showAll="0">
      <items count="31">
        <item m="1" x="19"/>
        <item m="1" x="22"/>
        <item m="1" x="14"/>
        <item m="1" x="13"/>
        <item m="1" x="15"/>
        <item m="1" x="18"/>
        <item m="1" x="21"/>
        <item m="1" x="29"/>
        <item m="1" x="25"/>
        <item m="1" x="16"/>
        <item x="1"/>
        <item x="7"/>
        <item m="1" x="17"/>
        <item m="1" x="20"/>
        <item x="2"/>
        <item m="1" x="26"/>
        <item x="12"/>
        <item x="8"/>
        <item m="1" x="27"/>
        <item m="1" x="24"/>
        <item m="1" x="28"/>
        <item x="3"/>
        <item m="1" x="23"/>
        <item x="0"/>
        <item x="4"/>
        <item x="5"/>
        <item x="6"/>
        <item x="9"/>
        <item x="10"/>
        <item x="11"/>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 showAll="0"/>
    <pivotField showAll="0"/>
    <pivotField dataField="1" showAll="0"/>
    <pivotField dragToRow="0" dragToCol="0" dragToPage="0" showAll="0" defaultSubtotal="0"/>
  </pivotFields>
  <rowFields count="1">
    <field x="4"/>
  </rowFields>
  <rowItems count="13">
    <i>
      <x v="10"/>
    </i>
    <i>
      <x v="11"/>
    </i>
    <i>
      <x v="14"/>
    </i>
    <i>
      <x v="16"/>
    </i>
    <i>
      <x v="17"/>
    </i>
    <i>
      <x v="21"/>
    </i>
    <i>
      <x v="23"/>
    </i>
    <i>
      <x v="24"/>
    </i>
    <i>
      <x v="25"/>
    </i>
    <i>
      <x v="26"/>
    </i>
    <i>
      <x v="27"/>
    </i>
    <i>
      <x v="28"/>
    </i>
    <i>
      <x v="29"/>
    </i>
  </rowItems>
  <colItems count="1">
    <i/>
  </colItems>
  <dataFields count="1">
    <dataField name="Suma de AVENCE PONDERADO" fld="26" baseField="4" baseItem="0" numFmtId="9"/>
  </dataFields>
  <formats count="16">
    <format dxfId="15">
      <pivotArea outline="0" collapsedLevelsAreSubtotals="1" fieldPosition="0"/>
    </format>
    <format dxfId="14">
      <pivotArea type="all" dataOnly="0" outline="0" fieldPosition="0"/>
    </format>
    <format dxfId="13">
      <pivotArea outline="0" collapsedLevelsAreSubtotals="1" fieldPosition="0"/>
    </format>
    <format dxfId="12">
      <pivotArea field="4" type="button" dataOnly="0" labelOnly="1" outline="0" axis="axisRow" fieldPosition="0"/>
    </format>
    <format dxfId="11">
      <pivotArea dataOnly="0" labelOnly="1" outline="0" axis="axisValues" fieldPosition="0"/>
    </format>
    <format dxfId="10">
      <pivotArea dataOnly="0" labelOnly="1" fieldPosition="0">
        <references count="1">
          <reference field="4" count="0"/>
        </references>
      </pivotArea>
    </format>
    <format dxfId="9">
      <pivotArea dataOnly="0" labelOnly="1" outline="0" axis="axisValues" fieldPosition="0"/>
    </format>
    <format dxfId="8">
      <pivotArea field="4" type="button" dataOnly="0" labelOnly="1" outline="0" axis="axisRow" fieldPosition="0"/>
    </format>
    <format dxfId="7">
      <pivotArea field="4" type="button" dataOnly="0" labelOnly="1" outline="0" axis="axisRow" fieldPosition="0"/>
    </format>
    <format dxfId="6">
      <pivotArea dataOnly="0" labelOnly="1" outline="0" axis="axisValues" fieldPosition="0"/>
    </format>
    <format dxfId="5">
      <pivotArea dataOnly="0" labelOnly="1" outline="0" axis="axisValues" fieldPosition="0"/>
    </format>
    <format dxfId="4">
      <pivotArea field="4" type="button" dataOnly="0" labelOnly="1" outline="0" axis="axisRow" fieldPosition="0"/>
    </format>
    <format dxfId="3">
      <pivotArea dataOnly="0" labelOnly="1" outline="0" axis="axisValues" fieldPosition="0"/>
    </format>
    <format dxfId="2">
      <pivotArea dataOnly="0" labelOnly="1" outline="0" axis="axisValues" fieldPosition="0"/>
    </format>
    <format dxfId="1">
      <pivotArea outline="0" collapsedLevelsAreSubtotals="1" fieldPosition="0"/>
    </format>
    <format dxfId="0">
      <pivotArea dataOnly="0" labelOnly="1" fieldPosition="0">
        <references count="1">
          <reference field="4" count="13">
            <x v="9"/>
            <x v="10"/>
            <x v="11"/>
            <x v="12"/>
            <x v="13"/>
            <x v="14"/>
            <x v="15"/>
            <x v="16"/>
            <x v="17"/>
            <x v="18"/>
            <x v="19"/>
            <x v="20"/>
            <x v="21"/>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Ejecución" cacheId="1"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28" rowHeaderCaption="ESTADO">
  <location ref="A37:B40" firstHeaderRow="1" firstDataRow="1" firstDataCol="1"/>
  <pivotFields count="28">
    <pivotField showAll="0"/>
    <pivotField showAll="0"/>
    <pivotField showAll="0"/>
    <pivotField showAll="0"/>
    <pivotField showAll="0">
      <items count="31">
        <item m="1" x="19"/>
        <item m="1" x="22"/>
        <item m="1" x="14"/>
        <item m="1" x="13"/>
        <item m="1" x="15"/>
        <item m="1" x="18"/>
        <item m="1" x="21"/>
        <item m="1" x="29"/>
        <item m="1" x="25"/>
        <item m="1" x="26"/>
        <item x="0"/>
        <item x="1"/>
        <item m="1" x="24"/>
        <item x="2"/>
        <item x="3"/>
        <item x="4"/>
        <item m="1" x="16"/>
        <item x="5"/>
        <item m="1" x="23"/>
        <item m="1" x="20"/>
        <item m="1" x="28"/>
        <item x="6"/>
        <item x="7"/>
        <item x="8"/>
        <item x="9"/>
        <item x="10"/>
        <item m="1" x="27"/>
        <item x="11"/>
        <item m="1" x="17"/>
        <item x="12"/>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 showAll="0">
      <items count="11">
        <item m="1" x="8"/>
        <item m="1" x="4"/>
        <item x="1"/>
        <item m="1" x="7"/>
        <item x="0"/>
        <item m="1" x="9"/>
        <item m="1" x="3"/>
        <item m="1" x="6"/>
        <item m="1" x="5"/>
        <item m="1" x="2"/>
        <item t="default"/>
      </items>
    </pivotField>
    <pivotField axis="axisRow" dataField="1" showAll="0">
      <items count="7">
        <item m="1" x="5"/>
        <item x="0"/>
        <item m="1" x="2"/>
        <item m="1" x="4"/>
        <item m="1" x="3"/>
        <item x="1"/>
        <item t="default"/>
      </items>
    </pivotField>
    <pivotField numFmtId="9" showAll="0"/>
    <pivotField dragToRow="0" dragToCol="0" dragToPage="0" showAll="0" defaultSubtotal="0"/>
  </pivotFields>
  <rowFields count="1">
    <field x="25"/>
  </rowFields>
  <rowItems count="3">
    <i>
      <x v="1"/>
    </i>
    <i>
      <x v="5"/>
    </i>
    <i t="grand">
      <x/>
    </i>
  </rowItems>
  <colItems count="1">
    <i/>
  </colItems>
  <dataFields count="1">
    <dataField name="No. De Producto" fld="25" subtotal="count" baseField="0" baseItem="0"/>
  </dataFields>
  <formats count="14">
    <format dxfId="29">
      <pivotArea type="all" dataOnly="0" outline="0" fieldPosition="0"/>
    </format>
    <format dxfId="28">
      <pivotArea outline="0" collapsedLevelsAreSubtotals="1" fieldPosition="0"/>
    </format>
    <format dxfId="27">
      <pivotArea field="25" type="button" dataOnly="0" labelOnly="1" outline="0" axis="axisRow" fieldPosition="0"/>
    </format>
    <format dxfId="26">
      <pivotArea dataOnly="0" labelOnly="1" outline="0" axis="axisValues" fieldPosition="0"/>
    </format>
    <format dxfId="25">
      <pivotArea dataOnly="0" labelOnly="1" fieldPosition="0">
        <references count="1">
          <reference field="25" count="0"/>
        </references>
      </pivotArea>
    </format>
    <format dxfId="24">
      <pivotArea dataOnly="0" labelOnly="1" grandRow="1" outline="0" fieldPosition="0"/>
    </format>
    <format dxfId="23">
      <pivotArea dataOnly="0" labelOnly="1" outline="0" axis="axisValues" fieldPosition="0"/>
    </format>
    <format dxfId="22">
      <pivotArea type="all" dataOnly="0" outline="0" fieldPosition="0"/>
    </format>
    <format dxfId="21">
      <pivotArea outline="0" collapsedLevelsAreSubtotals="1" fieldPosition="0"/>
    </format>
    <format dxfId="20">
      <pivotArea field="25" type="button" dataOnly="0" labelOnly="1" outline="0" axis="axisRow" fieldPosition="0"/>
    </format>
    <format dxfId="19">
      <pivotArea dataOnly="0" labelOnly="1" outline="0" axis="axisValues" fieldPosition="0"/>
    </format>
    <format dxfId="18">
      <pivotArea dataOnly="0" labelOnly="1" fieldPosition="0">
        <references count="1">
          <reference field="25" count="0"/>
        </references>
      </pivotArea>
    </format>
    <format dxfId="17">
      <pivotArea dataOnly="0" labelOnly="1" grandRow="1" outline="0" fieldPosition="0"/>
    </format>
    <format dxfId="16">
      <pivotArea dataOnly="0" labelOnly="1" outline="0" axis="axisValues" fieldPosition="0"/>
    </format>
  </formats>
  <chartFormats count="4">
    <chartFormat chart="7" format="0" series="1">
      <pivotArea type="data" outline="0" fieldPosition="0">
        <references count="1">
          <reference field="4294967294" count="1" selected="0">
            <x v="0"/>
          </reference>
        </references>
      </pivotArea>
    </chartFormat>
    <chartFormat chart="10"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6" format="6" series="1">
      <pivotArea type="data" outline="0" fieldPosition="0">
        <references count="1">
          <reference field="4294967294" count="1" selected="0">
            <x v="0"/>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roductos Periodo" cacheId="1"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chartFormat="33" rowHeaderCaption="PROCESO ">
  <location ref="A65:C78" firstHeaderRow="0" firstDataRow="1" firstDataCol="1"/>
  <pivotFields count="28">
    <pivotField showAll="0"/>
    <pivotField showAll="0"/>
    <pivotField showAll="0"/>
    <pivotField showAll="0"/>
    <pivotField axis="axisRow" showAll="0">
      <items count="31">
        <item m="1" x="19"/>
        <item m="1" x="22"/>
        <item m="1" x="14"/>
        <item m="1" x="13"/>
        <item m="1" x="15"/>
        <item m="1" x="18"/>
        <item m="1" x="21"/>
        <item m="1" x="29"/>
        <item m="1" x="25"/>
        <item m="1" x="16"/>
        <item x="1"/>
        <item x="7"/>
        <item m="1" x="17"/>
        <item m="1" x="20"/>
        <item x="2"/>
        <item m="1" x="26"/>
        <item x="12"/>
        <item x="8"/>
        <item m="1" x="27"/>
        <item m="1" x="24"/>
        <item m="1" x="28"/>
        <item x="3"/>
        <item m="1" x="23"/>
        <item x="0"/>
        <item x="4"/>
        <item x="5"/>
        <item x="6"/>
        <item x="9"/>
        <item x="10"/>
        <item x="11"/>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dataField="1" showAll="0" defaultSubtotal="0"/>
    <pivotField showAll="0">
      <items count="11">
        <item m="1" x="8"/>
        <item m="1" x="4"/>
        <item x="1"/>
        <item m="1" x="7"/>
        <item x="0"/>
        <item m="1" x="9"/>
        <item m="1" x="3"/>
        <item m="1" x="6"/>
        <item m="1" x="5"/>
        <item m="1" x="2"/>
        <item t="default"/>
      </items>
    </pivotField>
    <pivotField showAll="0">
      <items count="7">
        <item m="1" x="3"/>
        <item x="1"/>
        <item m="1" x="5"/>
        <item m="1" x="4"/>
        <item x="0"/>
        <item m="1" x="2"/>
        <item t="default"/>
      </items>
    </pivotField>
    <pivotField dataField="1" numFmtId="9" showAll="0"/>
    <pivotField dragToRow="0" dragToCol="0" dragToPage="0" showAll="0" defaultSubtotal="0"/>
  </pivotFields>
  <rowFields count="1">
    <field x="4"/>
  </rowFields>
  <rowItems count="13">
    <i>
      <x v="10"/>
    </i>
    <i>
      <x v="11"/>
    </i>
    <i>
      <x v="14"/>
    </i>
    <i>
      <x v="16"/>
    </i>
    <i>
      <x v="17"/>
    </i>
    <i>
      <x v="21"/>
    </i>
    <i>
      <x v="23"/>
    </i>
    <i>
      <x v="24"/>
    </i>
    <i>
      <x v="25"/>
    </i>
    <i>
      <x v="26"/>
    </i>
    <i>
      <x v="27"/>
    </i>
    <i>
      <x v="28"/>
    </i>
    <i>
      <x v="29"/>
    </i>
  </rowItems>
  <colFields count="1">
    <field x="-2"/>
  </colFields>
  <colItems count="2">
    <i>
      <x/>
    </i>
    <i i="1">
      <x v="1"/>
    </i>
  </colItems>
  <dataFields count="2">
    <dataField name="Avance Ponderado 4to tri." fld="26" baseField="4" baseItem="4" numFmtId="9"/>
    <dataField name="Promedio de Cumplimiento" fld="23" subtotal="average" baseField="4" baseItem="0" numFmtId="9"/>
  </dataFields>
  <formats count="23">
    <format dxfId="52">
      <pivotArea collapsedLevelsAreSubtotals="1" fieldPosition="0">
        <references count="2">
          <reference field="4294967294" count="1" selected="0">
            <x v="0"/>
          </reference>
          <reference field="4" count="1">
            <x v="1"/>
          </reference>
        </references>
      </pivotArea>
    </format>
    <format dxfId="51">
      <pivotArea outline="0" collapsedLevelsAreSubtotals="1" fieldPosition="0">
        <references count="1">
          <reference field="4294967294" count="1" selected="0">
            <x v="0"/>
          </reference>
        </references>
      </pivotArea>
    </format>
    <format dxfId="50">
      <pivotArea field="4" type="button" dataOnly="0" labelOnly="1" outline="0" axis="axisRow" fieldPosition="0"/>
    </format>
    <format dxfId="49">
      <pivotArea type="all" dataOnly="0" outline="0" fieldPosition="0"/>
    </format>
    <format dxfId="48">
      <pivotArea outline="0" collapsedLevelsAreSubtotals="1" fieldPosition="0"/>
    </format>
    <format dxfId="47">
      <pivotArea field="4" type="button" dataOnly="0" labelOnly="1" outline="0" axis="axisRow" fieldPosition="0"/>
    </format>
    <format dxfId="46">
      <pivotArea dataOnly="0" labelOnly="1" fieldPosition="0">
        <references count="1">
          <reference field="4" count="0"/>
        </references>
      </pivotArea>
    </format>
    <format dxfId="45">
      <pivotArea dataOnly="0" labelOnly="1" grandRow="1" outline="0" fieldPosition="0"/>
    </format>
    <format dxfId="44">
      <pivotArea dataOnly="0" labelOnly="1" outline="0" fieldPosition="0">
        <references count="1">
          <reference field="4294967294" count="1">
            <x v="0"/>
          </reference>
        </references>
      </pivotArea>
    </format>
    <format dxfId="43">
      <pivotArea type="all" dataOnly="0" outline="0" fieldPosition="0"/>
    </format>
    <format dxfId="42">
      <pivotArea outline="0" collapsedLevelsAreSubtotals="1" fieldPosition="0"/>
    </format>
    <format dxfId="41">
      <pivotArea field="4" type="button" dataOnly="0" labelOnly="1" outline="0" axis="axisRow" fieldPosition="0"/>
    </format>
    <format dxfId="40">
      <pivotArea dataOnly="0" labelOnly="1" fieldPosition="0">
        <references count="1">
          <reference field="4" count="0"/>
        </references>
      </pivotArea>
    </format>
    <format dxfId="39">
      <pivotArea dataOnly="0" labelOnly="1" outline="0" fieldPosition="0">
        <references count="1">
          <reference field="4294967294" count="1">
            <x v="0"/>
          </reference>
        </references>
      </pivotArea>
    </format>
    <format dxfId="38">
      <pivotArea type="all" dataOnly="0" outline="0" fieldPosition="0"/>
    </format>
    <format dxfId="37">
      <pivotArea outline="0" collapsedLevelsAreSubtotals="1" fieldPosition="0"/>
    </format>
    <format dxfId="36">
      <pivotArea field="4" type="button" dataOnly="0" labelOnly="1" outline="0" axis="axisRow" fieldPosition="0"/>
    </format>
    <format dxfId="35">
      <pivotArea dataOnly="0" labelOnly="1" fieldPosition="0">
        <references count="1">
          <reference field="4" count="0"/>
        </references>
      </pivotArea>
    </format>
    <format dxfId="34">
      <pivotArea dataOnly="0" labelOnly="1" outline="0" fieldPosition="0">
        <references count="1">
          <reference field="4294967294" count="1">
            <x v="0"/>
          </reference>
        </references>
      </pivotArea>
    </format>
    <format dxfId="33">
      <pivotArea dataOnly="0" labelOnly="1" fieldPosition="0">
        <references count="1">
          <reference field="4" count="0"/>
        </references>
      </pivotArea>
    </format>
    <format dxfId="32">
      <pivotArea dataOnly="0" labelOnly="1" outline="0" fieldPosition="0">
        <references count="1">
          <reference field="4294967294" count="1">
            <x v="0"/>
          </reference>
        </references>
      </pivotArea>
    </format>
    <format dxfId="31">
      <pivotArea outline="0" collapsedLevelsAreSubtotals="1" fieldPosition="0">
        <references count="1">
          <reference field="4294967294" count="1" selected="0">
            <x v="1"/>
          </reference>
        </references>
      </pivotArea>
    </format>
    <format dxfId="30">
      <pivotArea dataOnly="0" labelOnly="1" outline="0" fieldPosition="0">
        <references count="1">
          <reference field="4294967294" count="1">
            <x v="1"/>
          </reference>
        </references>
      </pivotArea>
    </format>
  </formats>
  <chartFormats count="9">
    <chartFormat chart="2" format="11" series="1">
      <pivotArea type="data" outline="0" fieldPosition="0">
        <references count="1">
          <reference field="4294967294" count="1" selected="0">
            <x v="0"/>
          </reference>
        </references>
      </pivotArea>
    </chartFormat>
    <chartFormat chart="7" format="18" series="1">
      <pivotArea type="data" outline="0" fieldPosition="0">
        <references count="1">
          <reference field="4294967294" count="1" selected="0">
            <x v="0"/>
          </reference>
        </references>
      </pivotArea>
    </chartFormat>
    <chartFormat chart="8" format="21" series="1">
      <pivotArea type="data" outline="0" fieldPosition="0">
        <references count="1">
          <reference field="4294967294" count="1" selected="0">
            <x v="0"/>
          </reference>
        </references>
      </pivotArea>
    </chartFormat>
    <chartFormat chart="1" format="18" series="1">
      <pivotArea type="data" outline="0" fieldPosition="0">
        <references count="1">
          <reference field="4294967294" count="1" selected="0">
            <x v="0"/>
          </reference>
        </references>
      </pivotArea>
    </chartFormat>
    <chartFormat chart="3" format="28" series="1">
      <pivotArea type="data" outline="0" fieldPosition="0">
        <references count="1">
          <reference field="4294967294" count="1" selected="0">
            <x v="0"/>
          </reference>
        </references>
      </pivotArea>
    </chartFormat>
    <chartFormat chart="26" format="30" series="1">
      <pivotArea type="data" outline="0" fieldPosition="0">
        <references count="1">
          <reference field="4294967294" count="1" selected="0">
            <x v="0"/>
          </reference>
        </references>
      </pivotArea>
    </chartFormat>
    <chartFormat chart="27" format="33" series="1">
      <pivotArea type="data" outline="0" fieldPosition="0">
        <references count="1">
          <reference field="4294967294" count="1" selected="0">
            <x v="0"/>
          </reference>
        </references>
      </pivotArea>
    </chartFormat>
    <chartFormat chart="1" format="25" series="1">
      <pivotArea type="data" outline="0" fieldPosition="0">
        <references count="1">
          <reference field="4294967294" count="1" selected="0">
            <x v="1"/>
          </reference>
        </references>
      </pivotArea>
    </chartFormat>
    <chartFormat chart="3" format="34" series="1">
      <pivotArea type="data" outline="0" fieldPosition="0">
        <references count="1">
          <reference field="4294967294" count="1" selected="0">
            <x v="1"/>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1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multipleFieldFilters="0" rowHeaderCaption="Producto">
  <location ref="A86:B144" firstHeaderRow="1" firstDataRow="1" firstDataCol="2" rowPageCount="1" colPageCount="1"/>
  <pivotFields count="28">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name="PROCESO  " axis="axisPage" compact="0" outline="0" subtotalTop="0" showAll="0" defaultSubtotal="0">
      <items count="30">
        <item m="1" x="19"/>
        <item m="1" x="22"/>
        <item m="1" x="14"/>
        <item m="1" x="13"/>
        <item m="1" x="15"/>
        <item m="1" x="18"/>
        <item m="1" x="21"/>
        <item m="1" x="29"/>
        <item m="1" x="25"/>
        <item m="1" x="16"/>
        <item x="1"/>
        <item x="7"/>
        <item m="1" x="17"/>
        <item m="1" x="20"/>
        <item x="2"/>
        <item m="1" x="26"/>
        <item x="12"/>
        <item x="8"/>
        <item m="1" x="27"/>
        <item m="1" x="24"/>
        <item m="1" x="28"/>
        <item x="3"/>
        <item m="1" x="23"/>
        <item x="0"/>
        <item x="4"/>
        <item x="5"/>
        <item x="6"/>
        <item x="9"/>
        <item x="10"/>
        <item x="11"/>
      </items>
    </pivotField>
    <pivotField compact="0" outline="0" showAll="0" defaultSubtotal="0"/>
    <pivotField compact="0" outline="0" subtotalTop="0" showAll="0" defaultSubtotal="0"/>
    <pivotField axis="axisRow" compact="0" outline="0" subtotalTop="0" showAll="0" defaultSubtotal="0">
      <items count="174">
        <item m="1" x="58"/>
        <item m="1" x="59"/>
        <item m="1" x="92"/>
        <item m="1" x="136"/>
        <item m="1" x="121"/>
        <item m="1" x="69"/>
        <item m="1" x="118"/>
        <item m="1" x="60"/>
        <item m="1" x="65"/>
        <item m="1" x="139"/>
        <item m="1" x="154"/>
        <item m="1" x="85"/>
        <item m="1" x="161"/>
        <item m="1" x="164"/>
        <item m="1" x="143"/>
        <item m="1" x="62"/>
        <item x="10"/>
        <item m="1" x="173"/>
        <item m="1" x="146"/>
        <item m="1" x="99"/>
        <item m="1" x="116"/>
        <item m="1" x="144"/>
        <item m="1" x="78"/>
        <item m="1" x="74"/>
        <item m="1" x="114"/>
        <item m="1" x="91"/>
        <item m="1" x="138"/>
        <item m="1" x="169"/>
        <item m="1" x="79"/>
        <item m="1" x="157"/>
        <item x="11"/>
        <item m="1" x="135"/>
        <item m="1" x="70"/>
        <item m="1" x="101"/>
        <item m="1" x="95"/>
        <item m="1" x="117"/>
        <item x="14"/>
        <item m="1" x="156"/>
        <item m="1" x="66"/>
        <item m="1" x="77"/>
        <item m="1" x="106"/>
        <item m="1" x="111"/>
        <item m="1" x="125"/>
        <item x="12"/>
        <item x="9"/>
        <item m="1" x="158"/>
        <item m="1" x="67"/>
        <item x="13"/>
        <item m="1" x="128"/>
        <item m="1" x="105"/>
        <item m="1" x="166"/>
        <item m="1" x="76"/>
        <item m="1" x="171"/>
        <item m="1" x="97"/>
        <item m="1" x="152"/>
        <item m="1" x="131"/>
        <item m="1" x="148"/>
        <item m="1" x="90"/>
        <item m="1" x="63"/>
        <item m="1" x="150"/>
        <item m="1" x="84"/>
        <item m="1" x="81"/>
        <item x="15"/>
        <item m="1" x="102"/>
        <item m="1" x="168"/>
        <item m="1" x="145"/>
        <item m="1" x="96"/>
        <item m="1" x="103"/>
        <item m="1" x="129"/>
        <item m="1" x="149"/>
        <item m="1" x="127"/>
        <item m="1" x="122"/>
        <item m="1" x="64"/>
        <item x="25"/>
        <item m="1" x="110"/>
        <item x="16"/>
        <item x="17"/>
        <item x="18"/>
        <item x="19"/>
        <item x="20"/>
        <item m="1" x="98"/>
        <item m="1" x="142"/>
        <item m="1" x="86"/>
        <item m="1" x="153"/>
        <item m="1" x="120"/>
        <item m="1" x="134"/>
        <item m="1" x="88"/>
        <item m="1" x="87"/>
        <item m="1" x="155"/>
        <item m="1" x="75"/>
        <item m="1" x="115"/>
        <item m="1" x="80"/>
        <item m="1" x="151"/>
        <item m="1" x="165"/>
        <item x="22"/>
        <item m="1" x="112"/>
        <item m="1" x="170"/>
        <item m="1" x="100"/>
        <item m="1" x="147"/>
        <item m="1" x="162"/>
        <item m="1" x="163"/>
        <item m="1" x="124"/>
        <item m="1" x="137"/>
        <item m="1" x="130"/>
        <item m="1" x="73"/>
        <item m="1" x="72"/>
        <item m="1" x="167"/>
        <item m="1" x="126"/>
        <item m="1" x="68"/>
        <item m="1" x="132"/>
        <item m="1" x="123"/>
        <item m="1" x="172"/>
        <item m="1" x="83"/>
        <item m="1" x="159"/>
        <item m="1" x="104"/>
        <item x="37"/>
        <item m="1" x="107"/>
        <item m="1" x="108"/>
        <item m="1" x="133"/>
        <item x="38"/>
        <item m="1" x="113"/>
        <item m="1" x="141"/>
        <item m="1" x="140"/>
        <item m="1" x="71"/>
        <item m="1" x="93"/>
        <item m="1" x="94"/>
        <item x="31"/>
        <item m="1" x="61"/>
        <item x="33"/>
        <item m="1" x="89"/>
        <item m="1" x="160"/>
        <item m="1" x="82"/>
        <item m="1" x="119"/>
        <item m="1" x="109"/>
        <item x="0"/>
        <item x="1"/>
        <item x="2"/>
        <item x="3"/>
        <item x="4"/>
        <item x="5"/>
        <item x="6"/>
        <item x="7"/>
        <item x="8"/>
        <item x="21"/>
        <item x="23"/>
        <item x="24"/>
        <item x="26"/>
        <item x="27"/>
        <item x="28"/>
        <item x="29"/>
        <item x="30"/>
        <item x="32"/>
        <item x="34"/>
        <item x="35"/>
        <item x="36"/>
        <item x="39"/>
        <item x="40"/>
        <item x="41"/>
        <item x="42"/>
        <item x="43"/>
        <item x="44"/>
        <item x="45"/>
        <item x="46"/>
        <item x="47"/>
        <item x="48"/>
        <item x="49"/>
        <item x="50"/>
        <item x="51"/>
        <item x="52"/>
        <item x="53"/>
        <item x="54"/>
        <item x="55"/>
        <item x="56"/>
        <item x="57"/>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axis="axisRow" compact="0" outline="0" subtotalTop="0" showAll="0" defaultSubtotal="0">
      <items count="10">
        <item m="1" x="8"/>
        <item x="0"/>
        <item m="1" x="6"/>
        <item m="1" x="3"/>
        <item m="1" x="7"/>
        <item m="1" x="2"/>
        <item m="1" x="9"/>
        <item m="1" x="4"/>
        <item m="1" x="5"/>
        <item x="1"/>
      </items>
    </pivotField>
    <pivotField compact="0" outline="0" subtotalTop="0" showAll="0" defaultSubtotal="0">
      <items count="6">
        <item m="1" x="3"/>
        <item x="1"/>
        <item m="1" x="5"/>
        <item m="1" x="4"/>
        <item x="0"/>
        <item m="1" x="2"/>
      </items>
    </pivotField>
    <pivotField compact="0" numFmtId="9" outline="0" subtotalTop="0" showAll="0" defaultSubtotal="0"/>
    <pivotField compact="0" outline="0" subtotalTop="0" dragToRow="0" dragToCol="0" dragToPage="0" showAll="0" defaultSubtotal="0"/>
  </pivotFields>
  <rowFields count="2">
    <field x="7"/>
    <field x="24"/>
  </rowFields>
  <rowItems count="58">
    <i>
      <x v="16"/>
      <x v="9"/>
    </i>
    <i>
      <x v="30"/>
      <x v="1"/>
    </i>
    <i>
      <x v="36"/>
      <x v="9"/>
    </i>
    <i>
      <x v="43"/>
      <x v="1"/>
    </i>
    <i>
      <x v="44"/>
      <x v="9"/>
    </i>
    <i>
      <x v="47"/>
      <x v="1"/>
    </i>
    <i>
      <x v="62"/>
      <x v="1"/>
    </i>
    <i>
      <x v="73"/>
      <x v="9"/>
    </i>
    <i>
      <x v="75"/>
      <x v="9"/>
    </i>
    <i>
      <x v="76"/>
      <x v="1"/>
    </i>
    <i>
      <x v="77"/>
      <x v="9"/>
    </i>
    <i>
      <x v="78"/>
      <x v="1"/>
    </i>
    <i>
      <x v="79"/>
      <x v="1"/>
    </i>
    <i>
      <x v="94"/>
      <x v="1"/>
    </i>
    <i>
      <x v="115"/>
      <x v="1"/>
    </i>
    <i>
      <x v="119"/>
      <x v="1"/>
    </i>
    <i>
      <x v="126"/>
      <x v="1"/>
    </i>
    <i>
      <x v="128"/>
      <x v="1"/>
    </i>
    <i>
      <x v="134"/>
      <x v="1"/>
    </i>
    <i>
      <x v="135"/>
      <x v="1"/>
    </i>
    <i>
      <x v="136"/>
      <x v="1"/>
    </i>
    <i>
      <x v="137"/>
      <x v="1"/>
    </i>
    <i>
      <x v="138"/>
      <x v="9"/>
    </i>
    <i>
      <x v="139"/>
      <x v="1"/>
    </i>
    <i>
      <x v="140"/>
      <x v="1"/>
    </i>
    <i>
      <x v="141"/>
      <x v="1"/>
    </i>
    <i>
      <x v="142"/>
      <x v="1"/>
    </i>
    <i>
      <x v="143"/>
      <x v="1"/>
    </i>
    <i>
      <x v="144"/>
      <x v="1"/>
    </i>
    <i>
      <x v="145"/>
      <x v="1"/>
    </i>
    <i>
      <x v="146"/>
      <x v="9"/>
    </i>
    <i>
      <x v="147"/>
      <x v="9"/>
    </i>
    <i>
      <x v="148"/>
      <x v="1"/>
    </i>
    <i>
      <x v="149"/>
      <x v="1"/>
    </i>
    <i>
      <x v="150"/>
      <x v="1"/>
    </i>
    <i>
      <x v="151"/>
      <x v="1"/>
    </i>
    <i>
      <x v="152"/>
      <x v="9"/>
    </i>
    <i>
      <x v="153"/>
      <x v="1"/>
    </i>
    <i>
      <x v="154"/>
      <x v="1"/>
    </i>
    <i>
      <x v="155"/>
      <x v="1"/>
    </i>
    <i>
      <x v="156"/>
      <x v="1"/>
    </i>
    <i>
      <x v="157"/>
      <x v="1"/>
    </i>
    <i>
      <x v="158"/>
      <x v="9"/>
    </i>
    <i>
      <x v="159"/>
      <x v="1"/>
    </i>
    <i>
      <x v="160"/>
      <x v="1"/>
    </i>
    <i>
      <x v="161"/>
      <x v="1"/>
    </i>
    <i>
      <x v="162"/>
      <x v="9"/>
    </i>
    <i>
      <x v="163"/>
      <x v="1"/>
    </i>
    <i>
      <x v="164"/>
      <x v="1"/>
    </i>
    <i>
      <x v="165"/>
      <x v="1"/>
    </i>
    <i>
      <x v="166"/>
      <x v="1"/>
    </i>
    <i>
      <x v="167"/>
      <x v="1"/>
    </i>
    <i>
      <x v="168"/>
      <x v="1"/>
    </i>
    <i>
      <x v="169"/>
      <x v="1"/>
    </i>
    <i>
      <x v="170"/>
      <x v="1"/>
    </i>
    <i>
      <x v="171"/>
      <x v="1"/>
    </i>
    <i>
      <x v="172"/>
      <x v="1"/>
    </i>
    <i>
      <x v="173"/>
      <x v="1"/>
    </i>
  </rowItems>
  <colItems count="1">
    <i/>
  </colItems>
  <pageFields count="1">
    <pageField fld="4" hier="-1"/>
  </pageFields>
  <formats count="984">
    <format dxfId="1036">
      <pivotArea field="4" type="button" dataOnly="0" labelOnly="1" outline="0" axis="axisPage" fieldPosition="0"/>
    </format>
    <format dxfId="1035">
      <pivotArea type="all" dataOnly="0" outline="0" fieldPosition="0"/>
    </format>
    <format dxfId="1034">
      <pivotArea outline="0" collapsedLevelsAreSubtotals="1" fieldPosition="0"/>
    </format>
    <format dxfId="1033">
      <pivotArea field="4" type="button" dataOnly="0" labelOnly="1" outline="0" axis="axisPage" fieldPosition="0"/>
    </format>
    <format dxfId="1032">
      <pivotArea dataOnly="0" labelOnly="1" grandRow="1" outline="0" fieldPosition="0"/>
    </format>
    <format dxfId="1031">
      <pivotArea type="all" dataOnly="0" outline="0" fieldPosition="0"/>
    </format>
    <format dxfId="1030">
      <pivotArea outline="0" collapsedLevelsAreSubtotals="1" fieldPosition="0"/>
    </format>
    <format dxfId="1029">
      <pivotArea field="4" type="button" dataOnly="0" labelOnly="1" outline="0" axis="axisPage" fieldPosition="0"/>
    </format>
    <format dxfId="1028">
      <pivotArea type="all" dataOnly="0" outline="0" fieldPosition="0"/>
    </format>
    <format dxfId="1027">
      <pivotArea outline="0" collapsedLevelsAreSubtotals="1" fieldPosition="0"/>
    </format>
    <format dxfId="1026">
      <pivotArea field="4" type="button" dataOnly="0" labelOnly="1" outline="0" axis="axisPage" fieldPosition="0"/>
    </format>
    <format dxfId="1025">
      <pivotArea field="7" type="button" dataOnly="0" labelOnly="1" outline="0" axis="axisRow" fieldPosition="0"/>
    </format>
    <format dxfId="1024">
      <pivotArea type="all" dataOnly="0" outline="0" fieldPosition="0"/>
    </format>
    <format dxfId="1023">
      <pivotArea field="7" type="button" dataOnly="0" labelOnly="1" outline="0" axis="axisRow" fieldPosition="0"/>
    </format>
    <format dxfId="1022">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21">
      <pivotArea dataOnly="0" labelOnly="1" fieldPosition="0">
        <references count="1">
          <reference field="7" count="24">
            <x v="50"/>
            <x v="51"/>
            <x v="52"/>
            <x v="53"/>
            <x v="54"/>
            <x v="55"/>
            <x v="56"/>
            <x v="57"/>
            <x v="58"/>
            <x v="59"/>
            <x v="60"/>
            <x v="61"/>
            <x v="62"/>
            <x v="63"/>
            <x v="64"/>
            <x v="65"/>
            <x v="66"/>
            <x v="67"/>
            <x v="68"/>
            <x v="69"/>
            <x v="70"/>
            <x v="71"/>
            <x v="72"/>
            <x v="73"/>
          </reference>
        </references>
      </pivotArea>
    </format>
    <format dxfId="1020">
      <pivotArea type="all" dataOnly="0" outline="0" fieldPosition="0"/>
    </format>
    <format dxfId="1019">
      <pivotArea field="7" type="button" dataOnly="0" labelOnly="1" outline="0" axis="axisRow" fieldPosition="0"/>
    </format>
    <format dxfId="1018">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17">
      <pivotArea dataOnly="0" labelOnly="1" fieldPosition="0">
        <references count="1">
          <reference field="7" count="24">
            <x v="50"/>
            <x v="51"/>
            <x v="52"/>
            <x v="53"/>
            <x v="54"/>
            <x v="55"/>
            <x v="56"/>
            <x v="57"/>
            <x v="58"/>
            <x v="59"/>
            <x v="60"/>
            <x v="61"/>
            <x v="62"/>
            <x v="63"/>
            <x v="64"/>
            <x v="65"/>
            <x v="66"/>
            <x v="67"/>
            <x v="68"/>
            <x v="69"/>
            <x v="70"/>
            <x v="71"/>
            <x v="72"/>
            <x v="73"/>
          </reference>
        </references>
      </pivotArea>
    </format>
    <format dxfId="1016">
      <pivotArea type="all" dataOnly="0" outline="0" fieldPosition="0"/>
    </format>
    <format dxfId="1015">
      <pivotArea field="7" type="button" dataOnly="0" labelOnly="1" outline="0" axis="axisRow" fieldPosition="0"/>
    </format>
    <format dxfId="1014">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13">
      <pivotArea dataOnly="0" labelOnly="1" fieldPosition="0">
        <references count="1">
          <reference field="7" count="24">
            <x v="50"/>
            <x v="51"/>
            <x v="52"/>
            <x v="53"/>
            <x v="54"/>
            <x v="55"/>
            <x v="56"/>
            <x v="57"/>
            <x v="58"/>
            <x v="59"/>
            <x v="60"/>
            <x v="61"/>
            <x v="62"/>
            <x v="63"/>
            <x v="64"/>
            <x v="65"/>
            <x v="66"/>
            <x v="67"/>
            <x v="68"/>
            <x v="69"/>
            <x v="70"/>
            <x v="71"/>
            <x v="72"/>
            <x v="73"/>
          </reference>
        </references>
      </pivotArea>
    </format>
    <format dxfId="1012">
      <pivotArea outline="0" collapsedLevelsAreSubtotals="1" fieldPosition="0"/>
    </format>
    <format dxfId="1011">
      <pivotArea outline="0" collapsedLevelsAreSubtotals="1" fieldPosition="0"/>
    </format>
    <format dxfId="1010">
      <pivotArea field="7" type="button" dataOnly="0" labelOnly="1" outline="0" axis="axisRow" fieldPosition="0"/>
    </format>
    <format dxfId="1009">
      <pivotArea collapsedLevelsAreSubtotals="1" fieldPosition="0">
        <references count="1">
          <reference field="7" count="7">
            <x v="11"/>
            <x v="37"/>
            <x v="38"/>
            <x v="51"/>
            <x v="52"/>
            <x v="54"/>
            <x v="72"/>
          </reference>
        </references>
      </pivotArea>
    </format>
    <format dxfId="1008">
      <pivotArea collapsedLevelsAreSubtotals="1" fieldPosition="0">
        <references count="1">
          <reference field="7" count="1">
            <x v="71"/>
          </reference>
        </references>
      </pivotArea>
    </format>
    <format dxfId="1007">
      <pivotArea collapsedLevelsAreSubtotals="1" fieldPosition="0">
        <references count="1">
          <reference field="7" count="1">
            <x v="48"/>
          </reference>
        </references>
      </pivotArea>
    </format>
    <format dxfId="1006">
      <pivotArea collapsedLevelsAreSubtotals="1" fieldPosition="0">
        <references count="1">
          <reference field="7" count="1">
            <x v="26"/>
          </reference>
        </references>
      </pivotArea>
    </format>
    <format dxfId="1005">
      <pivotArea collapsedLevelsAreSubtotals="1" fieldPosition="0">
        <references count="1">
          <reference field="7" count="2">
            <x v="20"/>
            <x v="21"/>
          </reference>
        </references>
      </pivotArea>
    </format>
    <format dxfId="1004">
      <pivotArea collapsedLevelsAreSubtotals="1" fieldPosition="0">
        <references count="1">
          <reference field="7" count="1">
            <x v="73"/>
          </reference>
        </references>
      </pivotArea>
    </format>
    <format dxfId="1003">
      <pivotArea type="all" dataOnly="0" outline="0" fieldPosition="0"/>
    </format>
    <format dxfId="1002">
      <pivotArea outline="0" collapsedLevelsAreSubtotals="1" fieldPosition="0"/>
    </format>
    <format dxfId="1001">
      <pivotArea field="7" type="button" dataOnly="0" labelOnly="1" outline="0" axis="axisRow" fieldPosition="0"/>
    </format>
    <format dxfId="1000">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99">
      <pivotArea dataOnly="0" labelOnly="1" fieldPosition="0">
        <references count="1">
          <reference field="7" count="24">
            <x v="50"/>
            <x v="51"/>
            <x v="52"/>
            <x v="53"/>
            <x v="54"/>
            <x v="55"/>
            <x v="56"/>
            <x v="57"/>
            <x v="58"/>
            <x v="59"/>
            <x v="60"/>
            <x v="61"/>
            <x v="62"/>
            <x v="63"/>
            <x v="64"/>
            <x v="65"/>
            <x v="66"/>
            <x v="67"/>
            <x v="68"/>
            <x v="69"/>
            <x v="70"/>
            <x v="71"/>
            <x v="72"/>
            <x v="73"/>
          </reference>
        </references>
      </pivotArea>
    </format>
    <format dxfId="998">
      <pivotArea field="7" type="button" dataOnly="0" labelOnly="1" outline="0" axis="axisRow" fieldPosition="0"/>
    </format>
    <format dxfId="997">
      <pivotArea dataOnly="0" labelOnly="1" outline="0"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96">
      <pivotArea dataOnly="0" labelOnly="1" outline="0" fieldPosition="0">
        <references count="1">
          <reference field="7" count="24">
            <x v="50"/>
            <x v="51"/>
            <x v="52"/>
            <x v="53"/>
            <x v="54"/>
            <x v="55"/>
            <x v="56"/>
            <x v="57"/>
            <x v="58"/>
            <x v="59"/>
            <x v="60"/>
            <x v="61"/>
            <x v="62"/>
            <x v="63"/>
            <x v="64"/>
            <x v="65"/>
            <x v="66"/>
            <x v="67"/>
            <x v="68"/>
            <x v="69"/>
            <x v="70"/>
            <x v="71"/>
            <x v="72"/>
            <x v="73"/>
          </reference>
        </references>
      </pivotArea>
    </format>
    <format dxfId="995">
      <pivotArea dataOnly="0" labelOnly="1" outline="0" fieldPosition="0">
        <references count="2">
          <reference field="7" count="1" selected="0">
            <x v="0"/>
          </reference>
          <reference field="24" count="1">
            <x v="4"/>
          </reference>
        </references>
      </pivotArea>
    </format>
    <format dxfId="994">
      <pivotArea dataOnly="0" labelOnly="1" outline="0" fieldPosition="0">
        <references count="2">
          <reference field="7" count="1" selected="0">
            <x v="1"/>
          </reference>
          <reference field="24" count="1">
            <x v="4"/>
          </reference>
        </references>
      </pivotArea>
    </format>
    <format dxfId="993">
      <pivotArea dataOnly="0" labelOnly="1" outline="0" fieldPosition="0">
        <references count="2">
          <reference field="7" count="1" selected="0">
            <x v="2"/>
          </reference>
          <reference field="24" count="1">
            <x v="4"/>
          </reference>
        </references>
      </pivotArea>
    </format>
    <format dxfId="992">
      <pivotArea dataOnly="0" labelOnly="1" outline="0" fieldPosition="0">
        <references count="2">
          <reference field="7" count="1" selected="0">
            <x v="3"/>
          </reference>
          <reference field="24" count="1">
            <x v="4"/>
          </reference>
        </references>
      </pivotArea>
    </format>
    <format dxfId="991">
      <pivotArea dataOnly="0" labelOnly="1" outline="0" fieldPosition="0">
        <references count="2">
          <reference field="7" count="1" selected="0">
            <x v="4"/>
          </reference>
          <reference field="24" count="1">
            <x v="0"/>
          </reference>
        </references>
      </pivotArea>
    </format>
    <format dxfId="990">
      <pivotArea dataOnly="0" labelOnly="1" outline="0" fieldPosition="0">
        <references count="2">
          <reference field="7" count="1" selected="0">
            <x v="5"/>
          </reference>
          <reference field="24" count="1">
            <x v="4"/>
          </reference>
        </references>
      </pivotArea>
    </format>
    <format dxfId="989">
      <pivotArea dataOnly="0" labelOnly="1" outline="0" fieldPosition="0">
        <references count="2">
          <reference field="7" count="1" selected="0">
            <x v="6"/>
          </reference>
          <reference field="24" count="1">
            <x v="4"/>
          </reference>
        </references>
      </pivotArea>
    </format>
    <format dxfId="988">
      <pivotArea dataOnly="0" labelOnly="1" outline="0" fieldPosition="0">
        <references count="2">
          <reference field="7" count="1" selected="0">
            <x v="7"/>
          </reference>
          <reference field="24" count="1">
            <x v="4"/>
          </reference>
        </references>
      </pivotArea>
    </format>
    <format dxfId="987">
      <pivotArea dataOnly="0" labelOnly="1" outline="0" fieldPosition="0">
        <references count="2">
          <reference field="7" count="1" selected="0">
            <x v="8"/>
          </reference>
          <reference field="24" count="1">
            <x v="2"/>
          </reference>
        </references>
      </pivotArea>
    </format>
    <format dxfId="986">
      <pivotArea dataOnly="0" labelOnly="1" outline="0" fieldPosition="0">
        <references count="2">
          <reference field="7" count="1" selected="0">
            <x v="9"/>
          </reference>
          <reference field="24" count="1">
            <x v="1"/>
          </reference>
        </references>
      </pivotArea>
    </format>
    <format dxfId="985">
      <pivotArea dataOnly="0" labelOnly="1" outline="0" fieldPosition="0">
        <references count="2">
          <reference field="7" count="1" selected="0">
            <x v="10"/>
          </reference>
          <reference field="24" count="1">
            <x v="4"/>
          </reference>
        </references>
      </pivotArea>
    </format>
    <format dxfId="984">
      <pivotArea dataOnly="0" labelOnly="1" outline="0" fieldPosition="0">
        <references count="2">
          <reference field="7" count="1" selected="0">
            <x v="11"/>
          </reference>
          <reference field="24" count="1">
            <x v="1"/>
          </reference>
        </references>
      </pivotArea>
    </format>
    <format dxfId="983">
      <pivotArea dataOnly="0" labelOnly="1" outline="0" fieldPosition="0">
        <references count="2">
          <reference field="7" count="1" selected="0">
            <x v="12"/>
          </reference>
          <reference field="24" count="1">
            <x v="4"/>
          </reference>
        </references>
      </pivotArea>
    </format>
    <format dxfId="982">
      <pivotArea dataOnly="0" labelOnly="1" outline="0" fieldPosition="0">
        <references count="2">
          <reference field="7" count="1" selected="0">
            <x v="13"/>
          </reference>
          <reference field="24" count="1">
            <x v="4"/>
          </reference>
        </references>
      </pivotArea>
    </format>
    <format dxfId="981">
      <pivotArea dataOnly="0" labelOnly="1" outline="0" fieldPosition="0">
        <references count="2">
          <reference field="7" count="1" selected="0">
            <x v="14"/>
          </reference>
          <reference field="24" count="1">
            <x v="1"/>
          </reference>
        </references>
      </pivotArea>
    </format>
    <format dxfId="980">
      <pivotArea dataOnly="0" labelOnly="1" outline="0" fieldPosition="0">
        <references count="2">
          <reference field="7" count="1" selected="0">
            <x v="15"/>
          </reference>
          <reference field="24" count="1">
            <x v="1"/>
          </reference>
        </references>
      </pivotArea>
    </format>
    <format dxfId="979">
      <pivotArea dataOnly="0" labelOnly="1" outline="0" fieldPosition="0">
        <references count="2">
          <reference field="7" count="1" selected="0">
            <x v="16"/>
          </reference>
          <reference field="24" count="1">
            <x v="1"/>
          </reference>
        </references>
      </pivotArea>
    </format>
    <format dxfId="978">
      <pivotArea dataOnly="0" labelOnly="1" outline="0" fieldPosition="0">
        <references count="2">
          <reference field="7" count="1" selected="0">
            <x v="17"/>
          </reference>
          <reference field="24" count="1">
            <x v="2"/>
          </reference>
        </references>
      </pivotArea>
    </format>
    <format dxfId="977">
      <pivotArea dataOnly="0" labelOnly="1" outline="0" fieldPosition="0">
        <references count="2">
          <reference field="7" count="1" selected="0">
            <x v="18"/>
          </reference>
          <reference field="24" count="1">
            <x v="4"/>
          </reference>
        </references>
      </pivotArea>
    </format>
    <format dxfId="976">
      <pivotArea dataOnly="0" labelOnly="1" outline="0" fieldPosition="0">
        <references count="2">
          <reference field="7" count="1" selected="0">
            <x v="19"/>
          </reference>
          <reference field="24" count="1">
            <x v="4"/>
          </reference>
        </references>
      </pivotArea>
    </format>
    <format dxfId="975">
      <pivotArea dataOnly="0" labelOnly="1" outline="0" fieldPosition="0">
        <references count="2">
          <reference field="7" count="1" selected="0">
            <x v="20"/>
          </reference>
          <reference field="24" count="1">
            <x v="4"/>
          </reference>
        </references>
      </pivotArea>
    </format>
    <format dxfId="974">
      <pivotArea dataOnly="0" labelOnly="1" outline="0" fieldPosition="0">
        <references count="2">
          <reference field="7" count="1" selected="0">
            <x v="21"/>
          </reference>
          <reference field="24" count="1">
            <x v="1"/>
          </reference>
        </references>
      </pivotArea>
    </format>
    <format dxfId="973">
      <pivotArea dataOnly="0" labelOnly="1" outline="0" fieldPosition="0">
        <references count="2">
          <reference field="7" count="1" selected="0">
            <x v="22"/>
          </reference>
          <reference field="24" count="1">
            <x v="2"/>
          </reference>
        </references>
      </pivotArea>
    </format>
    <format dxfId="972">
      <pivotArea dataOnly="0" labelOnly="1" outline="0" fieldPosition="0">
        <references count="2">
          <reference field="7" count="1" selected="0">
            <x v="23"/>
          </reference>
          <reference field="24" count="1">
            <x v="1"/>
          </reference>
        </references>
      </pivotArea>
    </format>
    <format dxfId="971">
      <pivotArea dataOnly="0" labelOnly="1" outline="0" fieldPosition="0">
        <references count="2">
          <reference field="7" count="1" selected="0">
            <x v="24"/>
          </reference>
          <reference field="24" count="1">
            <x v="1"/>
          </reference>
        </references>
      </pivotArea>
    </format>
    <format dxfId="970">
      <pivotArea dataOnly="0" labelOnly="1" outline="0" fieldPosition="0">
        <references count="2">
          <reference field="7" count="1" selected="0">
            <x v="25"/>
          </reference>
          <reference field="24" count="1">
            <x v="4"/>
          </reference>
        </references>
      </pivotArea>
    </format>
    <format dxfId="969">
      <pivotArea dataOnly="0" labelOnly="1" outline="0" fieldPosition="0">
        <references count="2">
          <reference field="7" count="1" selected="0">
            <x v="26"/>
          </reference>
          <reference field="24" count="1">
            <x v="1"/>
          </reference>
        </references>
      </pivotArea>
    </format>
    <format dxfId="968">
      <pivotArea dataOnly="0" labelOnly="1" outline="0" fieldPosition="0">
        <references count="2">
          <reference field="7" count="1" selected="0">
            <x v="27"/>
          </reference>
          <reference field="24" count="1">
            <x v="4"/>
          </reference>
        </references>
      </pivotArea>
    </format>
    <format dxfId="967">
      <pivotArea dataOnly="0" labelOnly="1" outline="0" fieldPosition="0">
        <references count="2">
          <reference field="7" count="1" selected="0">
            <x v="28"/>
          </reference>
          <reference field="24" count="1">
            <x v="1"/>
          </reference>
        </references>
      </pivotArea>
    </format>
    <format dxfId="966">
      <pivotArea dataOnly="0" labelOnly="1" outline="0" fieldPosition="0">
        <references count="2">
          <reference field="7" count="1" selected="0">
            <x v="29"/>
          </reference>
          <reference field="24" count="1">
            <x v="4"/>
          </reference>
        </references>
      </pivotArea>
    </format>
    <format dxfId="965">
      <pivotArea dataOnly="0" labelOnly="1" outline="0" fieldPosition="0">
        <references count="2">
          <reference field="7" count="1" selected="0">
            <x v="30"/>
          </reference>
          <reference field="24" count="1">
            <x v="4"/>
          </reference>
        </references>
      </pivotArea>
    </format>
    <format dxfId="964">
      <pivotArea dataOnly="0" labelOnly="1" outline="0" fieldPosition="0">
        <references count="2">
          <reference field="7" count="1" selected="0">
            <x v="31"/>
          </reference>
          <reference field="24" count="1">
            <x v="4"/>
          </reference>
        </references>
      </pivotArea>
    </format>
    <format dxfId="963">
      <pivotArea dataOnly="0" labelOnly="1" outline="0" fieldPosition="0">
        <references count="2">
          <reference field="7" count="1" selected="0">
            <x v="32"/>
          </reference>
          <reference field="24" count="1">
            <x v="4"/>
          </reference>
        </references>
      </pivotArea>
    </format>
    <format dxfId="962">
      <pivotArea dataOnly="0" labelOnly="1" outline="0" fieldPosition="0">
        <references count="2">
          <reference field="7" count="1" selected="0">
            <x v="33"/>
          </reference>
          <reference field="24" count="1">
            <x v="4"/>
          </reference>
        </references>
      </pivotArea>
    </format>
    <format dxfId="961">
      <pivotArea dataOnly="0" labelOnly="1" outline="0" fieldPosition="0">
        <references count="2">
          <reference field="7" count="1" selected="0">
            <x v="34"/>
          </reference>
          <reference field="24" count="1">
            <x v="4"/>
          </reference>
        </references>
      </pivotArea>
    </format>
    <format dxfId="960">
      <pivotArea dataOnly="0" labelOnly="1" outline="0" fieldPosition="0">
        <references count="2">
          <reference field="7" count="1" selected="0">
            <x v="35"/>
          </reference>
          <reference field="24" count="1">
            <x v="4"/>
          </reference>
        </references>
      </pivotArea>
    </format>
    <format dxfId="959">
      <pivotArea dataOnly="0" labelOnly="1" outline="0" fieldPosition="0">
        <references count="2">
          <reference field="7" count="1" selected="0">
            <x v="36"/>
          </reference>
          <reference field="24" count="1">
            <x v="1"/>
          </reference>
        </references>
      </pivotArea>
    </format>
    <format dxfId="958">
      <pivotArea dataOnly="0" labelOnly="1" outline="0" fieldPosition="0">
        <references count="2">
          <reference field="7" count="1" selected="0">
            <x v="37"/>
          </reference>
          <reference field="24" count="1">
            <x v="1"/>
          </reference>
        </references>
      </pivotArea>
    </format>
    <format dxfId="957">
      <pivotArea dataOnly="0" labelOnly="1" outline="0" fieldPosition="0">
        <references count="2">
          <reference field="7" count="1" selected="0">
            <x v="38"/>
          </reference>
          <reference field="24" count="1">
            <x v="4"/>
          </reference>
        </references>
      </pivotArea>
    </format>
    <format dxfId="956">
      <pivotArea dataOnly="0" labelOnly="1" outline="0" fieldPosition="0">
        <references count="2">
          <reference field="7" count="1" selected="0">
            <x v="39"/>
          </reference>
          <reference field="24" count="1">
            <x v="1"/>
          </reference>
        </references>
      </pivotArea>
    </format>
    <format dxfId="955">
      <pivotArea dataOnly="0" labelOnly="1" outline="0" fieldPosition="0">
        <references count="2">
          <reference field="7" count="1" selected="0">
            <x v="40"/>
          </reference>
          <reference field="24" count="1">
            <x v="4"/>
          </reference>
        </references>
      </pivotArea>
    </format>
    <format dxfId="954">
      <pivotArea dataOnly="0" labelOnly="1" outline="0" fieldPosition="0">
        <references count="2">
          <reference field="7" count="1" selected="0">
            <x v="41"/>
          </reference>
          <reference field="24" count="1">
            <x v="4"/>
          </reference>
        </references>
      </pivotArea>
    </format>
    <format dxfId="953">
      <pivotArea dataOnly="0" labelOnly="1" outline="0" fieldPosition="0">
        <references count="2">
          <reference field="7" count="1" selected="0">
            <x v="42"/>
          </reference>
          <reference field="24" count="1">
            <x v="4"/>
          </reference>
        </references>
      </pivotArea>
    </format>
    <format dxfId="952">
      <pivotArea dataOnly="0" labelOnly="1" outline="0" fieldPosition="0">
        <references count="2">
          <reference field="7" count="1" selected="0">
            <x v="43"/>
          </reference>
          <reference field="24" count="1">
            <x v="4"/>
          </reference>
        </references>
      </pivotArea>
    </format>
    <format dxfId="951">
      <pivotArea dataOnly="0" labelOnly="1" outline="0" fieldPosition="0">
        <references count="2">
          <reference field="7" count="1" selected="0">
            <x v="44"/>
          </reference>
          <reference field="24" count="1">
            <x v="4"/>
          </reference>
        </references>
      </pivotArea>
    </format>
    <format dxfId="950">
      <pivotArea dataOnly="0" labelOnly="1" outline="0" fieldPosition="0">
        <references count="2">
          <reference field="7" count="1" selected="0">
            <x v="45"/>
          </reference>
          <reference field="24" count="1">
            <x v="4"/>
          </reference>
        </references>
      </pivotArea>
    </format>
    <format dxfId="949">
      <pivotArea dataOnly="0" labelOnly="1" outline="0" fieldPosition="0">
        <references count="2">
          <reference field="7" count="1" selected="0">
            <x v="46"/>
          </reference>
          <reference field="24" count="1">
            <x v="4"/>
          </reference>
        </references>
      </pivotArea>
    </format>
    <format dxfId="948">
      <pivotArea dataOnly="0" labelOnly="1" outline="0" fieldPosition="0">
        <references count="2">
          <reference field="7" count="1" selected="0">
            <x v="47"/>
          </reference>
          <reference field="24" count="1">
            <x v="4"/>
          </reference>
        </references>
      </pivotArea>
    </format>
    <format dxfId="947">
      <pivotArea dataOnly="0" labelOnly="1" outline="0" fieldPosition="0">
        <references count="2">
          <reference field="7" count="1" selected="0">
            <x v="48"/>
          </reference>
          <reference field="24" count="1">
            <x v="1"/>
          </reference>
        </references>
      </pivotArea>
    </format>
    <format dxfId="946">
      <pivotArea dataOnly="0" labelOnly="1" outline="0" fieldPosition="0">
        <references count="2">
          <reference field="7" count="1" selected="0">
            <x v="49"/>
          </reference>
          <reference field="24" count="1">
            <x v="4"/>
          </reference>
        </references>
      </pivotArea>
    </format>
    <format dxfId="945">
      <pivotArea dataOnly="0" labelOnly="1" outline="0" fieldPosition="0">
        <references count="2">
          <reference field="7" count="1" selected="0">
            <x v="50"/>
          </reference>
          <reference field="24" count="1">
            <x v="4"/>
          </reference>
        </references>
      </pivotArea>
    </format>
    <format dxfId="944">
      <pivotArea dataOnly="0" labelOnly="1" outline="0" fieldPosition="0">
        <references count="2">
          <reference field="7" count="1" selected="0">
            <x v="51"/>
          </reference>
          <reference field="24" count="1">
            <x v="4"/>
          </reference>
        </references>
      </pivotArea>
    </format>
    <format dxfId="943">
      <pivotArea dataOnly="0" labelOnly="1" outline="0" fieldPosition="0">
        <references count="2">
          <reference field="7" count="1" selected="0">
            <x v="52"/>
          </reference>
          <reference field="24" count="1">
            <x v="1"/>
          </reference>
        </references>
      </pivotArea>
    </format>
    <format dxfId="942">
      <pivotArea dataOnly="0" labelOnly="1" outline="0" fieldPosition="0">
        <references count="2">
          <reference field="7" count="1" selected="0">
            <x v="53"/>
          </reference>
          <reference field="24" count="1">
            <x v="4"/>
          </reference>
        </references>
      </pivotArea>
    </format>
    <format dxfId="941">
      <pivotArea dataOnly="0" labelOnly="1" outline="0" fieldPosition="0">
        <references count="2">
          <reference field="7" count="1" selected="0">
            <x v="54"/>
          </reference>
          <reference field="24" count="1">
            <x v="1"/>
          </reference>
        </references>
      </pivotArea>
    </format>
    <format dxfId="940">
      <pivotArea dataOnly="0" labelOnly="1" outline="0" fieldPosition="0">
        <references count="2">
          <reference field="7" count="1" selected="0">
            <x v="55"/>
          </reference>
          <reference field="24" count="1">
            <x v="4"/>
          </reference>
        </references>
      </pivotArea>
    </format>
    <format dxfId="939">
      <pivotArea dataOnly="0" labelOnly="1" outline="0" fieldPosition="0">
        <references count="2">
          <reference field="7" count="1" selected="0">
            <x v="56"/>
          </reference>
          <reference field="24" count="1">
            <x v="4"/>
          </reference>
        </references>
      </pivotArea>
    </format>
    <format dxfId="938">
      <pivotArea dataOnly="0" labelOnly="1" outline="0" fieldPosition="0">
        <references count="2">
          <reference field="7" count="1" selected="0">
            <x v="57"/>
          </reference>
          <reference field="24" count="1">
            <x v="1"/>
          </reference>
        </references>
      </pivotArea>
    </format>
    <format dxfId="937">
      <pivotArea dataOnly="0" labelOnly="1" outline="0" fieldPosition="0">
        <references count="2">
          <reference field="7" count="1" selected="0">
            <x v="58"/>
          </reference>
          <reference field="24" count="1">
            <x v="4"/>
          </reference>
        </references>
      </pivotArea>
    </format>
    <format dxfId="936">
      <pivotArea dataOnly="0" labelOnly="1" outline="0" fieldPosition="0">
        <references count="2">
          <reference field="7" count="1" selected="0">
            <x v="59"/>
          </reference>
          <reference field="24" count="1">
            <x v="4"/>
          </reference>
        </references>
      </pivotArea>
    </format>
    <format dxfId="935">
      <pivotArea dataOnly="0" labelOnly="1" outline="0" fieldPosition="0">
        <references count="2">
          <reference field="7" count="1" selected="0">
            <x v="60"/>
          </reference>
          <reference field="24" count="1">
            <x v="4"/>
          </reference>
        </references>
      </pivotArea>
    </format>
    <format dxfId="934">
      <pivotArea dataOnly="0" labelOnly="1" outline="0" fieldPosition="0">
        <references count="2">
          <reference field="7" count="1" selected="0">
            <x v="61"/>
          </reference>
          <reference field="24" count="1">
            <x v="4"/>
          </reference>
        </references>
      </pivotArea>
    </format>
    <format dxfId="933">
      <pivotArea dataOnly="0" labelOnly="1" outline="0" fieldPosition="0">
        <references count="2">
          <reference field="7" count="1" selected="0">
            <x v="62"/>
          </reference>
          <reference field="24" count="1">
            <x v="4"/>
          </reference>
        </references>
      </pivotArea>
    </format>
    <format dxfId="932">
      <pivotArea dataOnly="0" labelOnly="1" outline="0" fieldPosition="0">
        <references count="2">
          <reference field="7" count="1" selected="0">
            <x v="63"/>
          </reference>
          <reference field="24" count="1">
            <x v="4"/>
          </reference>
        </references>
      </pivotArea>
    </format>
    <format dxfId="931">
      <pivotArea dataOnly="0" labelOnly="1" outline="0" fieldPosition="0">
        <references count="2">
          <reference field="7" count="1" selected="0">
            <x v="64"/>
          </reference>
          <reference field="24" count="1">
            <x v="4"/>
          </reference>
        </references>
      </pivotArea>
    </format>
    <format dxfId="930">
      <pivotArea dataOnly="0" labelOnly="1" outline="0" fieldPosition="0">
        <references count="2">
          <reference field="7" count="1" selected="0">
            <x v="65"/>
          </reference>
          <reference field="24" count="1">
            <x v="1"/>
          </reference>
        </references>
      </pivotArea>
    </format>
    <format dxfId="929">
      <pivotArea dataOnly="0" labelOnly="1" outline="0" fieldPosition="0">
        <references count="2">
          <reference field="7" count="1" selected="0">
            <x v="66"/>
          </reference>
          <reference field="24" count="1">
            <x v="4"/>
          </reference>
        </references>
      </pivotArea>
    </format>
    <format dxfId="928">
      <pivotArea dataOnly="0" labelOnly="1" outline="0" fieldPosition="0">
        <references count="2">
          <reference field="7" count="1" selected="0">
            <x v="67"/>
          </reference>
          <reference field="24" count="1">
            <x v="1"/>
          </reference>
        </references>
      </pivotArea>
    </format>
    <format dxfId="927">
      <pivotArea dataOnly="0" labelOnly="1" outline="0" fieldPosition="0">
        <references count="2">
          <reference field="7" count="1" selected="0">
            <x v="68"/>
          </reference>
          <reference field="24" count="1">
            <x v="1"/>
          </reference>
        </references>
      </pivotArea>
    </format>
    <format dxfId="926">
      <pivotArea dataOnly="0" labelOnly="1" outline="0" fieldPosition="0">
        <references count="2">
          <reference field="7" count="1" selected="0">
            <x v="69"/>
          </reference>
          <reference field="24" count="1">
            <x v="4"/>
          </reference>
        </references>
      </pivotArea>
    </format>
    <format dxfId="925">
      <pivotArea dataOnly="0" labelOnly="1" outline="0" fieldPosition="0">
        <references count="2">
          <reference field="7" count="1" selected="0">
            <x v="70"/>
          </reference>
          <reference field="24" count="1">
            <x v="4"/>
          </reference>
        </references>
      </pivotArea>
    </format>
    <format dxfId="924">
      <pivotArea dataOnly="0" labelOnly="1" outline="0" fieldPosition="0">
        <references count="2">
          <reference field="7" count="1" selected="0">
            <x v="71"/>
          </reference>
          <reference field="24" count="1">
            <x v="1"/>
          </reference>
        </references>
      </pivotArea>
    </format>
    <format dxfId="923">
      <pivotArea dataOnly="0" labelOnly="1" outline="0" fieldPosition="0">
        <references count="2">
          <reference field="7" count="1" selected="0">
            <x v="72"/>
          </reference>
          <reference field="24" count="1">
            <x v="1"/>
          </reference>
        </references>
      </pivotArea>
    </format>
    <format dxfId="922">
      <pivotArea dataOnly="0" labelOnly="1" outline="0" fieldPosition="0">
        <references count="2">
          <reference field="7" count="1" selected="0">
            <x v="73"/>
          </reference>
          <reference field="24" count="1">
            <x v="1"/>
          </reference>
        </references>
      </pivotArea>
    </format>
    <format dxfId="921">
      <pivotArea dataOnly="0" labelOnly="1" outline="0" fieldPosition="0">
        <references count="2">
          <reference field="7" count="1" selected="0">
            <x v="0"/>
          </reference>
          <reference field="24" count="1">
            <x v="4"/>
          </reference>
        </references>
      </pivotArea>
    </format>
    <format dxfId="920">
      <pivotArea dataOnly="0" labelOnly="1" outline="0" fieldPosition="0">
        <references count="2">
          <reference field="7" count="1" selected="0">
            <x v="1"/>
          </reference>
          <reference field="24" count="1">
            <x v="4"/>
          </reference>
        </references>
      </pivotArea>
    </format>
    <format dxfId="919">
      <pivotArea dataOnly="0" labelOnly="1" outline="0" fieldPosition="0">
        <references count="2">
          <reference field="7" count="1" selected="0">
            <x v="2"/>
          </reference>
          <reference field="24" count="1">
            <x v="4"/>
          </reference>
        </references>
      </pivotArea>
    </format>
    <format dxfId="918">
      <pivotArea dataOnly="0" labelOnly="1" outline="0" fieldPosition="0">
        <references count="2">
          <reference field="7" count="1" selected="0">
            <x v="3"/>
          </reference>
          <reference field="24" count="1">
            <x v="4"/>
          </reference>
        </references>
      </pivotArea>
    </format>
    <format dxfId="917">
      <pivotArea dataOnly="0" labelOnly="1" outline="0" fieldPosition="0">
        <references count="2">
          <reference field="7" count="1" selected="0">
            <x v="4"/>
          </reference>
          <reference field="24" count="1">
            <x v="0"/>
          </reference>
        </references>
      </pivotArea>
    </format>
    <format dxfId="916">
      <pivotArea dataOnly="0" labelOnly="1" outline="0" fieldPosition="0">
        <references count="2">
          <reference field="7" count="1" selected="0">
            <x v="5"/>
          </reference>
          <reference field="24" count="1">
            <x v="4"/>
          </reference>
        </references>
      </pivotArea>
    </format>
    <format dxfId="915">
      <pivotArea dataOnly="0" labelOnly="1" outline="0" fieldPosition="0">
        <references count="2">
          <reference field="7" count="1" selected="0">
            <x v="6"/>
          </reference>
          <reference field="24" count="1">
            <x v="4"/>
          </reference>
        </references>
      </pivotArea>
    </format>
    <format dxfId="914">
      <pivotArea dataOnly="0" labelOnly="1" outline="0" fieldPosition="0">
        <references count="2">
          <reference field="7" count="1" selected="0">
            <x v="7"/>
          </reference>
          <reference field="24" count="1">
            <x v="4"/>
          </reference>
        </references>
      </pivotArea>
    </format>
    <format dxfId="913">
      <pivotArea dataOnly="0" labelOnly="1" outline="0" fieldPosition="0">
        <references count="2">
          <reference field="7" count="1" selected="0">
            <x v="8"/>
          </reference>
          <reference field="24" count="1">
            <x v="2"/>
          </reference>
        </references>
      </pivotArea>
    </format>
    <format dxfId="912">
      <pivotArea dataOnly="0" labelOnly="1" outline="0" fieldPosition="0">
        <references count="2">
          <reference field="7" count="1" selected="0">
            <x v="9"/>
          </reference>
          <reference field="24" count="1">
            <x v="1"/>
          </reference>
        </references>
      </pivotArea>
    </format>
    <format dxfId="911">
      <pivotArea dataOnly="0" labelOnly="1" outline="0" fieldPosition="0">
        <references count="2">
          <reference field="7" count="1" selected="0">
            <x v="10"/>
          </reference>
          <reference field="24" count="1">
            <x v="4"/>
          </reference>
        </references>
      </pivotArea>
    </format>
    <format dxfId="910">
      <pivotArea dataOnly="0" labelOnly="1" outline="0" fieldPosition="0">
        <references count="2">
          <reference field="7" count="1" selected="0">
            <x v="11"/>
          </reference>
          <reference field="24" count="1">
            <x v="3"/>
          </reference>
        </references>
      </pivotArea>
    </format>
    <format dxfId="909">
      <pivotArea dataOnly="0" labelOnly="1" outline="0" fieldPosition="0">
        <references count="2">
          <reference field="7" count="1" selected="0">
            <x v="12"/>
          </reference>
          <reference field="24" count="1">
            <x v="4"/>
          </reference>
        </references>
      </pivotArea>
    </format>
    <format dxfId="908">
      <pivotArea dataOnly="0" labelOnly="1" outline="0" fieldPosition="0">
        <references count="2">
          <reference field="7" count="1" selected="0">
            <x v="13"/>
          </reference>
          <reference field="24" count="1">
            <x v="4"/>
          </reference>
        </references>
      </pivotArea>
    </format>
    <format dxfId="907">
      <pivotArea dataOnly="0" labelOnly="1" outline="0" fieldPosition="0">
        <references count="2">
          <reference field="7" count="1" selected="0">
            <x v="14"/>
          </reference>
          <reference field="24" count="1">
            <x v="3"/>
          </reference>
        </references>
      </pivotArea>
    </format>
    <format dxfId="906">
      <pivotArea dataOnly="0" labelOnly="1" outline="0" fieldPosition="0">
        <references count="2">
          <reference field="7" count="1" selected="0">
            <x v="15"/>
          </reference>
          <reference field="24" count="1">
            <x v="3"/>
          </reference>
        </references>
      </pivotArea>
    </format>
    <format dxfId="905">
      <pivotArea dataOnly="0" labelOnly="1" outline="0" fieldPosition="0">
        <references count="2">
          <reference field="7" count="1" selected="0">
            <x v="16"/>
          </reference>
          <reference field="24" count="1">
            <x v="1"/>
          </reference>
        </references>
      </pivotArea>
    </format>
    <format dxfId="904">
      <pivotArea dataOnly="0" labelOnly="1" outline="0" fieldPosition="0">
        <references count="2">
          <reference field="7" count="1" selected="0">
            <x v="17"/>
          </reference>
          <reference field="24" count="1">
            <x v="2"/>
          </reference>
        </references>
      </pivotArea>
    </format>
    <format dxfId="903">
      <pivotArea dataOnly="0" labelOnly="1" outline="0" fieldPosition="0">
        <references count="2">
          <reference field="7" count="1" selected="0">
            <x v="18"/>
          </reference>
          <reference field="24" count="1">
            <x v="4"/>
          </reference>
        </references>
      </pivotArea>
    </format>
    <format dxfId="902">
      <pivotArea dataOnly="0" labelOnly="1" outline="0" fieldPosition="0">
        <references count="2">
          <reference field="7" count="1" selected="0">
            <x v="19"/>
          </reference>
          <reference field="24" count="1">
            <x v="4"/>
          </reference>
        </references>
      </pivotArea>
    </format>
    <format dxfId="901">
      <pivotArea dataOnly="0" labelOnly="1" outline="0" fieldPosition="0">
        <references count="2">
          <reference field="7" count="1" selected="0">
            <x v="20"/>
          </reference>
          <reference field="24" count="1">
            <x v="4"/>
          </reference>
        </references>
      </pivotArea>
    </format>
    <format dxfId="900">
      <pivotArea dataOnly="0" labelOnly="1" outline="0" fieldPosition="0">
        <references count="2">
          <reference field="7" count="1" selected="0">
            <x v="21"/>
          </reference>
          <reference field="24" count="1">
            <x v="3"/>
          </reference>
        </references>
      </pivotArea>
    </format>
    <format dxfId="899">
      <pivotArea dataOnly="0" labelOnly="1" outline="0" fieldPosition="0">
        <references count="2">
          <reference field="7" count="1" selected="0">
            <x v="22"/>
          </reference>
          <reference field="24" count="1">
            <x v="2"/>
          </reference>
        </references>
      </pivotArea>
    </format>
    <format dxfId="898">
      <pivotArea dataOnly="0" labelOnly="1" outline="0" fieldPosition="0">
        <references count="2">
          <reference field="7" count="1" selected="0">
            <x v="23"/>
          </reference>
          <reference field="24" count="1">
            <x v="1"/>
          </reference>
        </references>
      </pivotArea>
    </format>
    <format dxfId="897">
      <pivotArea dataOnly="0" labelOnly="1" outline="0" fieldPosition="0">
        <references count="2">
          <reference field="7" count="1" selected="0">
            <x v="24"/>
          </reference>
          <reference field="24" count="1">
            <x v="1"/>
          </reference>
        </references>
      </pivotArea>
    </format>
    <format dxfId="896">
      <pivotArea dataOnly="0" labelOnly="1" outline="0" fieldPosition="0">
        <references count="2">
          <reference field="7" count="1" selected="0">
            <x v="25"/>
          </reference>
          <reference field="24" count="1">
            <x v="4"/>
          </reference>
        </references>
      </pivotArea>
    </format>
    <format dxfId="895">
      <pivotArea dataOnly="0" labelOnly="1" outline="0" fieldPosition="0">
        <references count="2">
          <reference field="7" count="1" selected="0">
            <x v="26"/>
          </reference>
          <reference field="24" count="1">
            <x v="3"/>
          </reference>
        </references>
      </pivotArea>
    </format>
    <format dxfId="894">
      <pivotArea dataOnly="0" labelOnly="1" outline="0" fieldPosition="0">
        <references count="2">
          <reference field="7" count="1" selected="0">
            <x v="27"/>
          </reference>
          <reference field="24" count="1">
            <x v="4"/>
          </reference>
        </references>
      </pivotArea>
    </format>
    <format dxfId="893">
      <pivotArea dataOnly="0" labelOnly="1" outline="0" fieldPosition="0">
        <references count="2">
          <reference field="7" count="1" selected="0">
            <x v="28"/>
          </reference>
          <reference field="24" count="1">
            <x v="1"/>
          </reference>
        </references>
      </pivotArea>
    </format>
    <format dxfId="892">
      <pivotArea dataOnly="0" labelOnly="1" outline="0" fieldPosition="0">
        <references count="2">
          <reference field="7" count="1" selected="0">
            <x v="29"/>
          </reference>
          <reference field="24" count="1">
            <x v="4"/>
          </reference>
        </references>
      </pivotArea>
    </format>
    <format dxfId="891">
      <pivotArea dataOnly="0" labelOnly="1" outline="0" fieldPosition="0">
        <references count="2">
          <reference field="7" count="1" selected="0">
            <x v="30"/>
          </reference>
          <reference field="24" count="1">
            <x v="4"/>
          </reference>
        </references>
      </pivotArea>
    </format>
    <format dxfId="890">
      <pivotArea dataOnly="0" labelOnly="1" outline="0" fieldPosition="0">
        <references count="2">
          <reference field="7" count="1" selected="0">
            <x v="31"/>
          </reference>
          <reference field="24" count="1">
            <x v="4"/>
          </reference>
        </references>
      </pivotArea>
    </format>
    <format dxfId="889">
      <pivotArea dataOnly="0" labelOnly="1" outline="0" fieldPosition="0">
        <references count="2">
          <reference field="7" count="1" selected="0">
            <x v="32"/>
          </reference>
          <reference field="24" count="1">
            <x v="4"/>
          </reference>
        </references>
      </pivotArea>
    </format>
    <format dxfId="888">
      <pivotArea dataOnly="0" labelOnly="1" outline="0" fieldPosition="0">
        <references count="2">
          <reference field="7" count="1" selected="0">
            <x v="33"/>
          </reference>
          <reference field="24" count="1">
            <x v="4"/>
          </reference>
        </references>
      </pivotArea>
    </format>
    <format dxfId="887">
      <pivotArea dataOnly="0" labelOnly="1" outline="0" fieldPosition="0">
        <references count="2">
          <reference field="7" count="1" selected="0">
            <x v="34"/>
          </reference>
          <reference field="24" count="1">
            <x v="4"/>
          </reference>
        </references>
      </pivotArea>
    </format>
    <format dxfId="886">
      <pivotArea dataOnly="0" labelOnly="1" outline="0" fieldPosition="0">
        <references count="2">
          <reference field="7" count="1" selected="0">
            <x v="35"/>
          </reference>
          <reference field="24" count="1">
            <x v="4"/>
          </reference>
        </references>
      </pivotArea>
    </format>
    <format dxfId="885">
      <pivotArea dataOnly="0" labelOnly="1" outline="0" fieldPosition="0">
        <references count="2">
          <reference field="7" count="1" selected="0">
            <x v="36"/>
          </reference>
          <reference field="24" count="1">
            <x v="1"/>
          </reference>
        </references>
      </pivotArea>
    </format>
    <format dxfId="884">
      <pivotArea dataOnly="0" labelOnly="1" outline="0" fieldPosition="0">
        <references count="2">
          <reference field="7" count="1" selected="0">
            <x v="37"/>
          </reference>
          <reference field="24" count="1">
            <x v="1"/>
          </reference>
        </references>
      </pivotArea>
    </format>
    <format dxfId="883">
      <pivotArea dataOnly="0" labelOnly="1" outline="0" fieldPosition="0">
        <references count="2">
          <reference field="7" count="1" selected="0">
            <x v="38"/>
          </reference>
          <reference field="24" count="1">
            <x v="4"/>
          </reference>
        </references>
      </pivotArea>
    </format>
    <format dxfId="882">
      <pivotArea dataOnly="0" labelOnly="1" outline="0" fieldPosition="0">
        <references count="2">
          <reference field="7" count="1" selected="0">
            <x v="39"/>
          </reference>
          <reference field="24" count="1">
            <x v="3"/>
          </reference>
        </references>
      </pivotArea>
    </format>
    <format dxfId="881">
      <pivotArea dataOnly="0" labelOnly="1" outline="0" fieldPosition="0">
        <references count="2">
          <reference field="7" count="1" selected="0">
            <x v="40"/>
          </reference>
          <reference field="24" count="1">
            <x v="4"/>
          </reference>
        </references>
      </pivotArea>
    </format>
    <format dxfId="880">
      <pivotArea dataOnly="0" labelOnly="1" outline="0" fieldPosition="0">
        <references count="2">
          <reference field="7" count="1" selected="0">
            <x v="41"/>
          </reference>
          <reference field="24" count="1">
            <x v="4"/>
          </reference>
        </references>
      </pivotArea>
    </format>
    <format dxfId="879">
      <pivotArea dataOnly="0" labelOnly="1" outline="0" fieldPosition="0">
        <references count="2">
          <reference field="7" count="1" selected="0">
            <x v="42"/>
          </reference>
          <reference field="24" count="1">
            <x v="4"/>
          </reference>
        </references>
      </pivotArea>
    </format>
    <format dxfId="878">
      <pivotArea dataOnly="0" labelOnly="1" outline="0" fieldPosition="0">
        <references count="2">
          <reference field="7" count="1" selected="0">
            <x v="43"/>
          </reference>
          <reference field="24" count="1">
            <x v="4"/>
          </reference>
        </references>
      </pivotArea>
    </format>
    <format dxfId="877">
      <pivotArea dataOnly="0" labelOnly="1" outline="0" fieldPosition="0">
        <references count="2">
          <reference field="7" count="1" selected="0">
            <x v="44"/>
          </reference>
          <reference field="24" count="1">
            <x v="4"/>
          </reference>
        </references>
      </pivotArea>
    </format>
    <format dxfId="876">
      <pivotArea dataOnly="0" labelOnly="1" outline="0" fieldPosition="0">
        <references count="2">
          <reference field="7" count="1" selected="0">
            <x v="45"/>
          </reference>
          <reference field="24" count="1">
            <x v="4"/>
          </reference>
        </references>
      </pivotArea>
    </format>
    <format dxfId="875">
      <pivotArea dataOnly="0" labelOnly="1" outline="0" fieldPosition="0">
        <references count="2">
          <reference field="7" count="1" selected="0">
            <x v="46"/>
          </reference>
          <reference field="24" count="1">
            <x v="4"/>
          </reference>
        </references>
      </pivotArea>
    </format>
    <format dxfId="874">
      <pivotArea dataOnly="0" labelOnly="1" outline="0" fieldPosition="0">
        <references count="2">
          <reference field="7" count="1" selected="0">
            <x v="47"/>
          </reference>
          <reference field="24" count="1">
            <x v="4"/>
          </reference>
        </references>
      </pivotArea>
    </format>
    <format dxfId="873">
      <pivotArea dataOnly="0" labelOnly="1" outline="0" fieldPosition="0">
        <references count="2">
          <reference field="7" count="1" selected="0">
            <x v="48"/>
          </reference>
          <reference field="24" count="1">
            <x v="1"/>
          </reference>
        </references>
      </pivotArea>
    </format>
    <format dxfId="872">
      <pivotArea dataOnly="0" labelOnly="1" outline="0" fieldPosition="0">
        <references count="2">
          <reference field="7" count="1" selected="0">
            <x v="49"/>
          </reference>
          <reference field="24" count="1">
            <x v="4"/>
          </reference>
        </references>
      </pivotArea>
    </format>
    <format dxfId="871">
      <pivotArea dataOnly="0" labelOnly="1" outline="0" fieldPosition="0">
        <references count="2">
          <reference field="7" count="1" selected="0">
            <x v="50"/>
          </reference>
          <reference field="24" count="1">
            <x v="4"/>
          </reference>
        </references>
      </pivotArea>
    </format>
    <format dxfId="870">
      <pivotArea dataOnly="0" labelOnly="1" outline="0" fieldPosition="0">
        <references count="2">
          <reference field="7" count="1" selected="0">
            <x v="51"/>
          </reference>
          <reference field="24" count="1">
            <x v="4"/>
          </reference>
        </references>
      </pivotArea>
    </format>
    <format dxfId="869">
      <pivotArea dataOnly="0" labelOnly="1" outline="0" fieldPosition="0">
        <references count="2">
          <reference field="7" count="1" selected="0">
            <x v="52"/>
          </reference>
          <reference field="24" count="1">
            <x v="3"/>
          </reference>
        </references>
      </pivotArea>
    </format>
    <format dxfId="868">
      <pivotArea dataOnly="0" labelOnly="1" outline="0" fieldPosition="0">
        <references count="2">
          <reference field="7" count="1" selected="0">
            <x v="53"/>
          </reference>
          <reference field="24" count="1">
            <x v="4"/>
          </reference>
        </references>
      </pivotArea>
    </format>
    <format dxfId="867">
      <pivotArea dataOnly="0" labelOnly="1" outline="0" fieldPosition="0">
        <references count="2">
          <reference field="7" count="1" selected="0">
            <x v="54"/>
          </reference>
          <reference field="24" count="1">
            <x v="3"/>
          </reference>
        </references>
      </pivotArea>
    </format>
    <format dxfId="866">
      <pivotArea dataOnly="0" labelOnly="1" outline="0" fieldPosition="0">
        <references count="2">
          <reference field="7" count="1" selected="0">
            <x v="55"/>
          </reference>
          <reference field="24" count="1">
            <x v="4"/>
          </reference>
        </references>
      </pivotArea>
    </format>
    <format dxfId="865">
      <pivotArea dataOnly="0" labelOnly="1" outline="0" fieldPosition="0">
        <references count="2">
          <reference field="7" count="1" selected="0">
            <x v="56"/>
          </reference>
          <reference field="24" count="1">
            <x v="4"/>
          </reference>
        </references>
      </pivotArea>
    </format>
    <format dxfId="864">
      <pivotArea dataOnly="0" labelOnly="1" outline="0" fieldPosition="0">
        <references count="2">
          <reference field="7" count="1" selected="0">
            <x v="57"/>
          </reference>
          <reference field="24" count="1">
            <x v="1"/>
          </reference>
        </references>
      </pivotArea>
    </format>
    <format dxfId="863">
      <pivotArea dataOnly="0" labelOnly="1" outline="0" fieldPosition="0">
        <references count="2">
          <reference field="7" count="1" selected="0">
            <x v="58"/>
          </reference>
          <reference field="24" count="1">
            <x v="4"/>
          </reference>
        </references>
      </pivotArea>
    </format>
    <format dxfId="862">
      <pivotArea dataOnly="0" labelOnly="1" outline="0" fieldPosition="0">
        <references count="2">
          <reference field="7" count="1" selected="0">
            <x v="59"/>
          </reference>
          <reference field="24" count="1">
            <x v="4"/>
          </reference>
        </references>
      </pivotArea>
    </format>
    <format dxfId="861">
      <pivotArea dataOnly="0" labelOnly="1" outline="0" fieldPosition="0">
        <references count="2">
          <reference field="7" count="1" selected="0">
            <x v="60"/>
          </reference>
          <reference field="24" count="1">
            <x v="4"/>
          </reference>
        </references>
      </pivotArea>
    </format>
    <format dxfId="860">
      <pivotArea dataOnly="0" labelOnly="1" outline="0" fieldPosition="0">
        <references count="2">
          <reference field="7" count="1" selected="0">
            <x v="61"/>
          </reference>
          <reference field="24" count="1">
            <x v="4"/>
          </reference>
        </references>
      </pivotArea>
    </format>
    <format dxfId="859">
      <pivotArea dataOnly="0" labelOnly="1" outline="0" fieldPosition="0">
        <references count="2">
          <reference field="7" count="1" selected="0">
            <x v="62"/>
          </reference>
          <reference field="24" count="1">
            <x v="4"/>
          </reference>
        </references>
      </pivotArea>
    </format>
    <format dxfId="858">
      <pivotArea dataOnly="0" labelOnly="1" outline="0" fieldPosition="0">
        <references count="2">
          <reference field="7" count="1" selected="0">
            <x v="63"/>
          </reference>
          <reference field="24" count="1">
            <x v="4"/>
          </reference>
        </references>
      </pivotArea>
    </format>
    <format dxfId="857">
      <pivotArea dataOnly="0" labelOnly="1" outline="0" fieldPosition="0">
        <references count="2">
          <reference field="7" count="1" selected="0">
            <x v="64"/>
          </reference>
          <reference field="24" count="1">
            <x v="4"/>
          </reference>
        </references>
      </pivotArea>
    </format>
    <format dxfId="856">
      <pivotArea dataOnly="0" labelOnly="1" outline="0" fieldPosition="0">
        <references count="2">
          <reference field="7" count="1" selected="0">
            <x v="65"/>
          </reference>
          <reference field="24" count="1">
            <x v="1"/>
          </reference>
        </references>
      </pivotArea>
    </format>
    <format dxfId="855">
      <pivotArea dataOnly="0" labelOnly="1" outline="0" fieldPosition="0">
        <references count="2">
          <reference field="7" count="1" selected="0">
            <x v="66"/>
          </reference>
          <reference field="24" count="1">
            <x v="4"/>
          </reference>
        </references>
      </pivotArea>
    </format>
    <format dxfId="854">
      <pivotArea dataOnly="0" labelOnly="1" outline="0" fieldPosition="0">
        <references count="2">
          <reference field="7" count="1" selected="0">
            <x v="67"/>
          </reference>
          <reference field="24" count="1">
            <x v="1"/>
          </reference>
        </references>
      </pivotArea>
    </format>
    <format dxfId="853">
      <pivotArea dataOnly="0" labelOnly="1" outline="0" fieldPosition="0">
        <references count="2">
          <reference field="7" count="1" selected="0">
            <x v="68"/>
          </reference>
          <reference field="24" count="1">
            <x v="4"/>
          </reference>
        </references>
      </pivotArea>
    </format>
    <format dxfId="852">
      <pivotArea dataOnly="0" labelOnly="1" outline="0" fieldPosition="0">
        <references count="2">
          <reference field="7" count="1" selected="0">
            <x v="69"/>
          </reference>
          <reference field="24" count="1">
            <x v="4"/>
          </reference>
        </references>
      </pivotArea>
    </format>
    <format dxfId="851">
      <pivotArea dataOnly="0" labelOnly="1" outline="0" fieldPosition="0">
        <references count="2">
          <reference field="7" count="1" selected="0">
            <x v="70"/>
          </reference>
          <reference field="24" count="1">
            <x v="4"/>
          </reference>
        </references>
      </pivotArea>
    </format>
    <format dxfId="850">
      <pivotArea dataOnly="0" labelOnly="1" outline="0" fieldPosition="0">
        <references count="2">
          <reference field="7" count="1" selected="0">
            <x v="71"/>
          </reference>
          <reference field="24" count="1">
            <x v="1"/>
          </reference>
        </references>
      </pivotArea>
    </format>
    <format dxfId="849">
      <pivotArea dataOnly="0" labelOnly="1" outline="0" fieldPosition="0">
        <references count="2">
          <reference field="7" count="1" selected="0">
            <x v="72"/>
          </reference>
          <reference field="24" count="1">
            <x v="3"/>
          </reference>
        </references>
      </pivotArea>
    </format>
    <format dxfId="848">
      <pivotArea dataOnly="0" labelOnly="1" outline="0" fieldPosition="0">
        <references count="2">
          <reference field="7" count="1" selected="0">
            <x v="73"/>
          </reference>
          <reference field="24" count="1">
            <x v="3"/>
          </reference>
        </references>
      </pivotArea>
    </format>
    <format dxfId="847">
      <pivotArea dataOnly="0" labelOnly="1" outline="0" fieldPosition="0">
        <references count="2">
          <reference field="7" count="1" selected="0">
            <x v="0"/>
          </reference>
          <reference field="24" count="1">
            <x v="4"/>
          </reference>
        </references>
      </pivotArea>
    </format>
    <format dxfId="846">
      <pivotArea dataOnly="0" labelOnly="1" outline="0" fieldPosition="0">
        <references count="2">
          <reference field="7" count="1" selected="0">
            <x v="1"/>
          </reference>
          <reference field="24" count="1">
            <x v="4"/>
          </reference>
        </references>
      </pivotArea>
    </format>
    <format dxfId="845">
      <pivotArea dataOnly="0" labelOnly="1" outline="0" fieldPosition="0">
        <references count="2">
          <reference field="7" count="1" selected="0">
            <x v="2"/>
          </reference>
          <reference field="24" count="1">
            <x v="4"/>
          </reference>
        </references>
      </pivotArea>
    </format>
    <format dxfId="844">
      <pivotArea dataOnly="0" labelOnly="1" outline="0" fieldPosition="0">
        <references count="2">
          <reference field="7" count="1" selected="0">
            <x v="3"/>
          </reference>
          <reference field="24" count="1">
            <x v="4"/>
          </reference>
        </references>
      </pivotArea>
    </format>
    <format dxfId="843">
      <pivotArea dataOnly="0" labelOnly="1" outline="0" fieldPosition="0">
        <references count="2">
          <reference field="7" count="1" selected="0">
            <x v="4"/>
          </reference>
          <reference field="24" count="1">
            <x v="0"/>
          </reference>
        </references>
      </pivotArea>
    </format>
    <format dxfId="842">
      <pivotArea dataOnly="0" labelOnly="1" outline="0" fieldPosition="0">
        <references count="2">
          <reference field="7" count="1" selected="0">
            <x v="5"/>
          </reference>
          <reference field="24" count="1">
            <x v="4"/>
          </reference>
        </references>
      </pivotArea>
    </format>
    <format dxfId="841">
      <pivotArea dataOnly="0" labelOnly="1" outline="0" fieldPosition="0">
        <references count="2">
          <reference field="7" count="1" selected="0">
            <x v="6"/>
          </reference>
          <reference field="24" count="1">
            <x v="4"/>
          </reference>
        </references>
      </pivotArea>
    </format>
    <format dxfId="840">
      <pivotArea dataOnly="0" labelOnly="1" outline="0" fieldPosition="0">
        <references count="2">
          <reference field="7" count="1" selected="0">
            <x v="7"/>
          </reference>
          <reference field="24" count="1">
            <x v="4"/>
          </reference>
        </references>
      </pivotArea>
    </format>
    <format dxfId="839">
      <pivotArea dataOnly="0" labelOnly="1" outline="0" fieldPosition="0">
        <references count="2">
          <reference field="7" count="1" selected="0">
            <x v="8"/>
          </reference>
          <reference field="24" count="1">
            <x v="2"/>
          </reference>
        </references>
      </pivotArea>
    </format>
    <format dxfId="838">
      <pivotArea dataOnly="0" labelOnly="1" outline="0" fieldPosition="0">
        <references count="2">
          <reference field="7" count="1" selected="0">
            <x v="9"/>
          </reference>
          <reference field="24" count="1">
            <x v="1"/>
          </reference>
        </references>
      </pivotArea>
    </format>
    <format dxfId="837">
      <pivotArea dataOnly="0" labelOnly="1" outline="0" fieldPosition="0">
        <references count="2">
          <reference field="7" count="1" selected="0">
            <x v="10"/>
          </reference>
          <reference field="24" count="1">
            <x v="4"/>
          </reference>
        </references>
      </pivotArea>
    </format>
    <format dxfId="836">
      <pivotArea dataOnly="0" labelOnly="1" outline="0" fieldPosition="0">
        <references count="2">
          <reference field="7" count="1" selected="0">
            <x v="11"/>
          </reference>
          <reference field="24" count="1">
            <x v="3"/>
          </reference>
        </references>
      </pivotArea>
    </format>
    <format dxfId="835">
      <pivotArea dataOnly="0" labelOnly="1" outline="0" fieldPosition="0">
        <references count="2">
          <reference field="7" count="1" selected="0">
            <x v="12"/>
          </reference>
          <reference field="24" count="1">
            <x v="4"/>
          </reference>
        </references>
      </pivotArea>
    </format>
    <format dxfId="834">
      <pivotArea dataOnly="0" labelOnly="1" outline="0" fieldPosition="0">
        <references count="2">
          <reference field="7" count="1" selected="0">
            <x v="13"/>
          </reference>
          <reference field="24" count="1">
            <x v="4"/>
          </reference>
        </references>
      </pivotArea>
    </format>
    <format dxfId="833">
      <pivotArea dataOnly="0" labelOnly="1" outline="0" fieldPosition="0">
        <references count="2">
          <reference field="7" count="1" selected="0">
            <x v="14"/>
          </reference>
          <reference field="24" count="1">
            <x v="3"/>
          </reference>
        </references>
      </pivotArea>
    </format>
    <format dxfId="832">
      <pivotArea dataOnly="0" labelOnly="1" outline="0" fieldPosition="0">
        <references count="2">
          <reference field="7" count="1" selected="0">
            <x v="15"/>
          </reference>
          <reference field="24" count="1">
            <x v="3"/>
          </reference>
        </references>
      </pivotArea>
    </format>
    <format dxfId="831">
      <pivotArea dataOnly="0" labelOnly="1" outline="0" fieldPosition="0">
        <references count="2">
          <reference field="7" count="1" selected="0">
            <x v="16"/>
          </reference>
          <reference field="24" count="1">
            <x v="1"/>
          </reference>
        </references>
      </pivotArea>
    </format>
    <format dxfId="830">
      <pivotArea dataOnly="0" labelOnly="1" outline="0" fieldPosition="0">
        <references count="2">
          <reference field="7" count="1" selected="0">
            <x v="17"/>
          </reference>
          <reference field="24" count="1">
            <x v="2"/>
          </reference>
        </references>
      </pivotArea>
    </format>
    <format dxfId="829">
      <pivotArea dataOnly="0" labelOnly="1" outline="0" fieldPosition="0">
        <references count="2">
          <reference field="7" count="1" selected="0">
            <x v="18"/>
          </reference>
          <reference field="24" count="1">
            <x v="4"/>
          </reference>
        </references>
      </pivotArea>
    </format>
    <format dxfId="828">
      <pivotArea dataOnly="0" labelOnly="1" outline="0" fieldPosition="0">
        <references count="2">
          <reference field="7" count="1" selected="0">
            <x v="19"/>
          </reference>
          <reference field="24" count="1">
            <x v="4"/>
          </reference>
        </references>
      </pivotArea>
    </format>
    <format dxfId="827">
      <pivotArea dataOnly="0" labelOnly="1" outline="0" fieldPosition="0">
        <references count="2">
          <reference field="7" count="1" selected="0">
            <x v="20"/>
          </reference>
          <reference field="24" count="1">
            <x v="4"/>
          </reference>
        </references>
      </pivotArea>
    </format>
    <format dxfId="826">
      <pivotArea dataOnly="0" labelOnly="1" outline="0" fieldPosition="0">
        <references count="2">
          <reference field="7" count="1" selected="0">
            <x v="21"/>
          </reference>
          <reference field="24" count="1">
            <x v="3"/>
          </reference>
        </references>
      </pivotArea>
    </format>
    <format dxfId="825">
      <pivotArea dataOnly="0" labelOnly="1" outline="0" fieldPosition="0">
        <references count="2">
          <reference field="7" count="1" selected="0">
            <x v="22"/>
          </reference>
          <reference field="24" count="1">
            <x v="2"/>
          </reference>
        </references>
      </pivotArea>
    </format>
    <format dxfId="824">
      <pivotArea dataOnly="0" labelOnly="1" outline="0" fieldPosition="0">
        <references count="2">
          <reference field="7" count="1" selected="0">
            <x v="23"/>
          </reference>
          <reference field="24" count="1">
            <x v="1"/>
          </reference>
        </references>
      </pivotArea>
    </format>
    <format dxfId="823">
      <pivotArea dataOnly="0" labelOnly="1" outline="0" fieldPosition="0">
        <references count="2">
          <reference field="7" count="1" selected="0">
            <x v="24"/>
          </reference>
          <reference field="24" count="1">
            <x v="1"/>
          </reference>
        </references>
      </pivotArea>
    </format>
    <format dxfId="822">
      <pivotArea dataOnly="0" labelOnly="1" outline="0" fieldPosition="0">
        <references count="2">
          <reference field="7" count="1" selected="0">
            <x v="25"/>
          </reference>
          <reference field="24" count="1">
            <x v="4"/>
          </reference>
        </references>
      </pivotArea>
    </format>
    <format dxfId="821">
      <pivotArea dataOnly="0" labelOnly="1" outline="0" fieldPosition="0">
        <references count="2">
          <reference field="7" count="1" selected="0">
            <x v="26"/>
          </reference>
          <reference field="24" count="1">
            <x v="3"/>
          </reference>
        </references>
      </pivotArea>
    </format>
    <format dxfId="820">
      <pivotArea dataOnly="0" labelOnly="1" outline="0" fieldPosition="0">
        <references count="2">
          <reference field="7" count="1" selected="0">
            <x v="27"/>
          </reference>
          <reference field="24" count="1">
            <x v="4"/>
          </reference>
        </references>
      </pivotArea>
    </format>
    <format dxfId="819">
      <pivotArea dataOnly="0" labelOnly="1" outline="0" fieldPosition="0">
        <references count="2">
          <reference field="7" count="1" selected="0">
            <x v="28"/>
          </reference>
          <reference field="24" count="1">
            <x v="1"/>
          </reference>
        </references>
      </pivotArea>
    </format>
    <format dxfId="818">
      <pivotArea dataOnly="0" labelOnly="1" outline="0" fieldPosition="0">
        <references count="2">
          <reference field="7" count="1" selected="0">
            <x v="29"/>
          </reference>
          <reference field="24" count="1">
            <x v="4"/>
          </reference>
        </references>
      </pivotArea>
    </format>
    <format dxfId="817">
      <pivotArea dataOnly="0" labelOnly="1" outline="0" fieldPosition="0">
        <references count="2">
          <reference field="7" count="1" selected="0">
            <x v="30"/>
          </reference>
          <reference field="24" count="1">
            <x v="4"/>
          </reference>
        </references>
      </pivotArea>
    </format>
    <format dxfId="816">
      <pivotArea dataOnly="0" labelOnly="1" outline="0" fieldPosition="0">
        <references count="2">
          <reference field="7" count="1" selected="0">
            <x v="31"/>
          </reference>
          <reference field="24" count="1">
            <x v="4"/>
          </reference>
        </references>
      </pivotArea>
    </format>
    <format dxfId="815">
      <pivotArea dataOnly="0" labelOnly="1" outline="0" fieldPosition="0">
        <references count="2">
          <reference field="7" count="1" selected="0">
            <x v="32"/>
          </reference>
          <reference field="24" count="1">
            <x v="4"/>
          </reference>
        </references>
      </pivotArea>
    </format>
    <format dxfId="814">
      <pivotArea dataOnly="0" labelOnly="1" outline="0" fieldPosition="0">
        <references count="2">
          <reference field="7" count="1" selected="0">
            <x v="33"/>
          </reference>
          <reference field="24" count="1">
            <x v="4"/>
          </reference>
        </references>
      </pivotArea>
    </format>
    <format dxfId="813">
      <pivotArea dataOnly="0" labelOnly="1" outline="0" fieldPosition="0">
        <references count="2">
          <reference field="7" count="1" selected="0">
            <x v="34"/>
          </reference>
          <reference field="24" count="1">
            <x v="4"/>
          </reference>
        </references>
      </pivotArea>
    </format>
    <format dxfId="812">
      <pivotArea dataOnly="0" labelOnly="1" outline="0" fieldPosition="0">
        <references count="2">
          <reference field="7" count="1" selected="0">
            <x v="35"/>
          </reference>
          <reference field="24" count="1">
            <x v="4"/>
          </reference>
        </references>
      </pivotArea>
    </format>
    <format dxfId="811">
      <pivotArea dataOnly="0" labelOnly="1" outline="0" fieldPosition="0">
        <references count="2">
          <reference field="7" count="1" selected="0">
            <x v="36"/>
          </reference>
          <reference field="24" count="1">
            <x v="1"/>
          </reference>
        </references>
      </pivotArea>
    </format>
    <format dxfId="810">
      <pivotArea dataOnly="0" labelOnly="1" outline="0" fieldPosition="0">
        <references count="2">
          <reference field="7" count="1" selected="0">
            <x v="37"/>
          </reference>
          <reference field="24" count="1">
            <x v="1"/>
          </reference>
        </references>
      </pivotArea>
    </format>
    <format dxfId="809">
      <pivotArea dataOnly="0" labelOnly="1" outline="0" fieldPosition="0">
        <references count="2">
          <reference field="7" count="1" selected="0">
            <x v="38"/>
          </reference>
          <reference field="24" count="1">
            <x v="4"/>
          </reference>
        </references>
      </pivotArea>
    </format>
    <format dxfId="808">
      <pivotArea dataOnly="0" labelOnly="1" outline="0" fieldPosition="0">
        <references count="2">
          <reference field="7" count="1" selected="0">
            <x v="39"/>
          </reference>
          <reference field="24" count="1">
            <x v="3"/>
          </reference>
        </references>
      </pivotArea>
    </format>
    <format dxfId="807">
      <pivotArea dataOnly="0" labelOnly="1" outline="0" fieldPosition="0">
        <references count="2">
          <reference field="7" count="1" selected="0">
            <x v="40"/>
          </reference>
          <reference field="24" count="1">
            <x v="4"/>
          </reference>
        </references>
      </pivotArea>
    </format>
    <format dxfId="806">
      <pivotArea dataOnly="0" labelOnly="1" outline="0" fieldPosition="0">
        <references count="2">
          <reference field="7" count="1" selected="0">
            <x v="41"/>
          </reference>
          <reference field="24" count="1">
            <x v="4"/>
          </reference>
        </references>
      </pivotArea>
    </format>
    <format dxfId="805">
      <pivotArea dataOnly="0" labelOnly="1" outline="0" fieldPosition="0">
        <references count="2">
          <reference field="7" count="1" selected="0">
            <x v="42"/>
          </reference>
          <reference field="24" count="1">
            <x v="4"/>
          </reference>
        </references>
      </pivotArea>
    </format>
    <format dxfId="804">
      <pivotArea dataOnly="0" labelOnly="1" outline="0" fieldPosition="0">
        <references count="2">
          <reference field="7" count="1" selected="0">
            <x v="43"/>
          </reference>
          <reference field="24" count="1">
            <x v="4"/>
          </reference>
        </references>
      </pivotArea>
    </format>
    <format dxfId="803">
      <pivotArea dataOnly="0" labelOnly="1" outline="0" fieldPosition="0">
        <references count="2">
          <reference field="7" count="1" selected="0">
            <x v="44"/>
          </reference>
          <reference field="24" count="1">
            <x v="4"/>
          </reference>
        </references>
      </pivotArea>
    </format>
    <format dxfId="802">
      <pivotArea dataOnly="0" labelOnly="1" outline="0" fieldPosition="0">
        <references count="2">
          <reference field="7" count="1" selected="0">
            <x v="45"/>
          </reference>
          <reference field="24" count="1">
            <x v="4"/>
          </reference>
        </references>
      </pivotArea>
    </format>
    <format dxfId="801">
      <pivotArea dataOnly="0" labelOnly="1" outline="0" fieldPosition="0">
        <references count="2">
          <reference field="7" count="1" selected="0">
            <x v="46"/>
          </reference>
          <reference field="24" count="1">
            <x v="4"/>
          </reference>
        </references>
      </pivotArea>
    </format>
    <format dxfId="800">
      <pivotArea dataOnly="0" labelOnly="1" outline="0" fieldPosition="0">
        <references count="2">
          <reference field="7" count="1" selected="0">
            <x v="47"/>
          </reference>
          <reference field="24" count="1">
            <x v="4"/>
          </reference>
        </references>
      </pivotArea>
    </format>
    <format dxfId="799">
      <pivotArea dataOnly="0" labelOnly="1" outline="0" fieldPosition="0">
        <references count="2">
          <reference field="7" count="1" selected="0">
            <x v="48"/>
          </reference>
          <reference field="24" count="1">
            <x v="1"/>
          </reference>
        </references>
      </pivotArea>
    </format>
    <format dxfId="798">
      <pivotArea dataOnly="0" labelOnly="1" outline="0" fieldPosition="0">
        <references count="2">
          <reference field="7" count="1" selected="0">
            <x v="49"/>
          </reference>
          <reference field="24" count="1">
            <x v="4"/>
          </reference>
        </references>
      </pivotArea>
    </format>
    <format dxfId="797">
      <pivotArea dataOnly="0" labelOnly="1" outline="0" fieldPosition="0">
        <references count="2">
          <reference field="7" count="1" selected="0">
            <x v="50"/>
          </reference>
          <reference field="24" count="1">
            <x v="4"/>
          </reference>
        </references>
      </pivotArea>
    </format>
    <format dxfId="796">
      <pivotArea dataOnly="0" labelOnly="1" outline="0" fieldPosition="0">
        <references count="2">
          <reference field="7" count="1" selected="0">
            <x v="51"/>
          </reference>
          <reference field="24" count="1">
            <x v="4"/>
          </reference>
        </references>
      </pivotArea>
    </format>
    <format dxfId="795">
      <pivotArea dataOnly="0" labelOnly="1" outline="0" fieldPosition="0">
        <references count="2">
          <reference field="7" count="1" selected="0">
            <x v="52"/>
          </reference>
          <reference field="24" count="1">
            <x v="3"/>
          </reference>
        </references>
      </pivotArea>
    </format>
    <format dxfId="794">
      <pivotArea dataOnly="0" labelOnly="1" outline="0" fieldPosition="0">
        <references count="2">
          <reference field="7" count="1" selected="0">
            <x v="53"/>
          </reference>
          <reference field="24" count="1">
            <x v="4"/>
          </reference>
        </references>
      </pivotArea>
    </format>
    <format dxfId="793">
      <pivotArea dataOnly="0" labelOnly="1" outline="0" fieldPosition="0">
        <references count="2">
          <reference field="7" count="1" selected="0">
            <x v="54"/>
          </reference>
          <reference field="24" count="1">
            <x v="3"/>
          </reference>
        </references>
      </pivotArea>
    </format>
    <format dxfId="792">
      <pivotArea dataOnly="0" labelOnly="1" outline="0" fieldPosition="0">
        <references count="2">
          <reference field="7" count="1" selected="0">
            <x v="55"/>
          </reference>
          <reference field="24" count="1">
            <x v="4"/>
          </reference>
        </references>
      </pivotArea>
    </format>
    <format dxfId="791">
      <pivotArea dataOnly="0" labelOnly="1" outline="0" fieldPosition="0">
        <references count="2">
          <reference field="7" count="1" selected="0">
            <x v="56"/>
          </reference>
          <reference field="24" count="1">
            <x v="4"/>
          </reference>
        </references>
      </pivotArea>
    </format>
    <format dxfId="790">
      <pivotArea dataOnly="0" labelOnly="1" outline="0" fieldPosition="0">
        <references count="2">
          <reference field="7" count="1" selected="0">
            <x v="57"/>
          </reference>
          <reference field="24" count="1">
            <x v="1"/>
          </reference>
        </references>
      </pivotArea>
    </format>
    <format dxfId="789">
      <pivotArea dataOnly="0" labelOnly="1" outline="0" fieldPosition="0">
        <references count="2">
          <reference field="7" count="1" selected="0">
            <x v="58"/>
          </reference>
          <reference field="24" count="1">
            <x v="4"/>
          </reference>
        </references>
      </pivotArea>
    </format>
    <format dxfId="788">
      <pivotArea dataOnly="0" labelOnly="1" outline="0" fieldPosition="0">
        <references count="2">
          <reference field="7" count="1" selected="0">
            <x v="59"/>
          </reference>
          <reference field="24" count="1">
            <x v="4"/>
          </reference>
        </references>
      </pivotArea>
    </format>
    <format dxfId="787">
      <pivotArea dataOnly="0" labelOnly="1" outline="0" fieldPosition="0">
        <references count="2">
          <reference field="7" count="1" selected="0">
            <x v="60"/>
          </reference>
          <reference field="24" count="1">
            <x v="4"/>
          </reference>
        </references>
      </pivotArea>
    </format>
    <format dxfId="786">
      <pivotArea dataOnly="0" labelOnly="1" outline="0" fieldPosition="0">
        <references count="2">
          <reference field="7" count="1" selected="0">
            <x v="61"/>
          </reference>
          <reference field="24" count="1">
            <x v="4"/>
          </reference>
        </references>
      </pivotArea>
    </format>
    <format dxfId="785">
      <pivotArea dataOnly="0" labelOnly="1" outline="0" fieldPosition="0">
        <references count="2">
          <reference field="7" count="1" selected="0">
            <x v="62"/>
          </reference>
          <reference field="24" count="1">
            <x v="4"/>
          </reference>
        </references>
      </pivotArea>
    </format>
    <format dxfId="784">
      <pivotArea dataOnly="0" labelOnly="1" outline="0" fieldPosition="0">
        <references count="2">
          <reference field="7" count="1" selected="0">
            <x v="63"/>
          </reference>
          <reference field="24" count="1">
            <x v="4"/>
          </reference>
        </references>
      </pivotArea>
    </format>
    <format dxfId="783">
      <pivotArea dataOnly="0" labelOnly="1" outline="0" fieldPosition="0">
        <references count="2">
          <reference field="7" count="1" selected="0">
            <x v="64"/>
          </reference>
          <reference field="24" count="1">
            <x v="4"/>
          </reference>
        </references>
      </pivotArea>
    </format>
    <format dxfId="782">
      <pivotArea dataOnly="0" labelOnly="1" outline="0" fieldPosition="0">
        <references count="2">
          <reference field="7" count="1" selected="0">
            <x v="65"/>
          </reference>
          <reference field="24" count="1">
            <x v="1"/>
          </reference>
        </references>
      </pivotArea>
    </format>
    <format dxfId="781">
      <pivotArea dataOnly="0" labelOnly="1" outline="0" fieldPosition="0">
        <references count="2">
          <reference field="7" count="1" selected="0">
            <x v="66"/>
          </reference>
          <reference field="24" count="1">
            <x v="4"/>
          </reference>
        </references>
      </pivotArea>
    </format>
    <format dxfId="780">
      <pivotArea dataOnly="0" labelOnly="1" outline="0" fieldPosition="0">
        <references count="2">
          <reference field="7" count="1" selected="0">
            <x v="67"/>
          </reference>
          <reference field="24" count="1">
            <x v="1"/>
          </reference>
        </references>
      </pivotArea>
    </format>
    <format dxfId="779">
      <pivotArea dataOnly="0" labelOnly="1" outline="0" fieldPosition="0">
        <references count="2">
          <reference field="7" count="1" selected="0">
            <x v="68"/>
          </reference>
          <reference field="24" count="1">
            <x v="4"/>
          </reference>
        </references>
      </pivotArea>
    </format>
    <format dxfId="778">
      <pivotArea dataOnly="0" labelOnly="1" outline="0" fieldPosition="0">
        <references count="2">
          <reference field="7" count="1" selected="0">
            <x v="69"/>
          </reference>
          <reference field="24" count="1">
            <x v="4"/>
          </reference>
        </references>
      </pivotArea>
    </format>
    <format dxfId="777">
      <pivotArea dataOnly="0" labelOnly="1" outline="0" fieldPosition="0">
        <references count="2">
          <reference field="7" count="1" selected="0">
            <x v="70"/>
          </reference>
          <reference field="24" count="1">
            <x v="4"/>
          </reference>
        </references>
      </pivotArea>
    </format>
    <format dxfId="776">
      <pivotArea dataOnly="0" labelOnly="1" outline="0" fieldPosition="0">
        <references count="2">
          <reference field="7" count="1" selected="0">
            <x v="71"/>
          </reference>
          <reference field="24" count="1">
            <x v="1"/>
          </reference>
        </references>
      </pivotArea>
    </format>
    <format dxfId="775">
      <pivotArea dataOnly="0" labelOnly="1" outline="0" fieldPosition="0">
        <references count="2">
          <reference field="7" count="1" selected="0">
            <x v="72"/>
          </reference>
          <reference field="24" count="1">
            <x v="3"/>
          </reference>
        </references>
      </pivotArea>
    </format>
    <format dxfId="774">
      <pivotArea dataOnly="0" labelOnly="1" outline="0" fieldPosition="0">
        <references count="2">
          <reference field="7" count="1" selected="0">
            <x v="73"/>
          </reference>
          <reference field="24" count="1">
            <x v="3"/>
          </reference>
        </references>
      </pivotArea>
    </format>
    <format dxfId="773">
      <pivotArea field="24" type="button" dataOnly="0" labelOnly="1" outline="0" axis="axisRow" fieldPosition="1"/>
    </format>
    <format dxfId="772">
      <pivotArea field="7" type="button" dataOnly="0" labelOnly="1" outline="0" axis="axisRow" fieldPosition="0"/>
    </format>
    <format dxfId="771">
      <pivotArea field="24" type="button" dataOnly="0" labelOnly="1" outline="0" axis="axisRow" fieldPosition="1"/>
    </format>
    <format dxfId="770">
      <pivotArea dataOnly="0" labelOnly="1" outline="0" fieldPosition="0">
        <references count="1">
          <reference field="7" count="14">
            <x v="0"/>
            <x v="12"/>
            <x v="13"/>
            <x v="39"/>
            <x v="45"/>
            <x v="46"/>
            <x v="49"/>
            <x v="58"/>
            <x v="60"/>
            <x v="61"/>
            <x v="63"/>
            <x v="68"/>
            <x v="69"/>
            <x v="70"/>
          </reference>
        </references>
      </pivotArea>
    </format>
    <format dxfId="769">
      <pivotArea dataOnly="0" labelOnly="1" outline="0" fieldPosition="0">
        <references count="1">
          <reference field="7" count="14">
            <x v="0"/>
            <x v="12"/>
            <x v="13"/>
            <x v="39"/>
            <x v="45"/>
            <x v="46"/>
            <x v="49"/>
            <x v="58"/>
            <x v="60"/>
            <x v="61"/>
            <x v="63"/>
            <x v="68"/>
            <x v="69"/>
            <x v="70"/>
          </reference>
        </references>
      </pivotArea>
    </format>
    <format dxfId="768">
      <pivotArea dataOnly="0" labelOnly="1" outline="0" fieldPosition="0">
        <references count="1">
          <reference field="7" count="1">
            <x v="70"/>
          </reference>
        </references>
      </pivotArea>
    </format>
    <format dxfId="767">
      <pivotArea dataOnly="0" labelOnly="1" outline="0" fieldPosition="0">
        <references count="1">
          <reference field="7" count="1">
            <x v="70"/>
          </reference>
        </references>
      </pivotArea>
    </format>
    <format dxfId="766">
      <pivotArea dataOnly="0" labelOnly="1" outline="0" fieldPosition="0">
        <references count="2">
          <reference field="7" count="1" selected="0">
            <x v="0"/>
          </reference>
          <reference field="24" count="1">
            <x v="4"/>
          </reference>
        </references>
      </pivotArea>
    </format>
    <format dxfId="765">
      <pivotArea dataOnly="0" labelOnly="1" outline="0" fieldPosition="0">
        <references count="2">
          <reference field="7" count="1" selected="0">
            <x v="1"/>
          </reference>
          <reference field="24" count="1">
            <x v="4"/>
          </reference>
        </references>
      </pivotArea>
    </format>
    <format dxfId="764">
      <pivotArea dataOnly="0" labelOnly="1" outline="0" fieldPosition="0">
        <references count="2">
          <reference field="7" count="1" selected="0">
            <x v="2"/>
          </reference>
          <reference field="24" count="1">
            <x v="4"/>
          </reference>
        </references>
      </pivotArea>
    </format>
    <format dxfId="763">
      <pivotArea dataOnly="0" labelOnly="1" outline="0" fieldPosition="0">
        <references count="2">
          <reference field="7" count="1" selected="0">
            <x v="3"/>
          </reference>
          <reference field="24" count="1">
            <x v="0"/>
          </reference>
        </references>
      </pivotArea>
    </format>
    <format dxfId="762">
      <pivotArea dataOnly="0" labelOnly="1" outline="0" fieldPosition="0">
        <references count="2">
          <reference field="7" count="1" selected="0">
            <x v="4"/>
          </reference>
          <reference field="24" count="1">
            <x v="1"/>
          </reference>
        </references>
      </pivotArea>
    </format>
    <format dxfId="761">
      <pivotArea dataOnly="0" labelOnly="1" outline="0" fieldPosition="0">
        <references count="2">
          <reference field="7" count="1" selected="0">
            <x v="5"/>
          </reference>
          <reference field="24" count="1">
            <x v="4"/>
          </reference>
        </references>
      </pivotArea>
    </format>
    <format dxfId="760">
      <pivotArea dataOnly="0" labelOnly="1" outline="0" fieldPosition="0">
        <references count="2">
          <reference field="7" count="1" selected="0">
            <x v="6"/>
          </reference>
          <reference field="24" count="1">
            <x v="4"/>
          </reference>
        </references>
      </pivotArea>
    </format>
    <format dxfId="759">
      <pivotArea dataOnly="0" labelOnly="1" outline="0" fieldPosition="0">
        <references count="2">
          <reference field="7" count="1" selected="0">
            <x v="7"/>
          </reference>
          <reference field="24" count="1">
            <x v="2"/>
          </reference>
        </references>
      </pivotArea>
    </format>
    <format dxfId="758">
      <pivotArea dataOnly="0" labelOnly="1" outline="0" fieldPosition="0">
        <references count="2">
          <reference field="7" count="1" selected="0">
            <x v="8"/>
          </reference>
          <reference field="24" count="1">
            <x v="4"/>
          </reference>
        </references>
      </pivotArea>
    </format>
    <format dxfId="757">
      <pivotArea dataOnly="0" labelOnly="1" outline="0" fieldPosition="0">
        <references count="2">
          <reference field="7" count="1" selected="0">
            <x v="9"/>
          </reference>
          <reference field="24" count="1">
            <x v="1"/>
          </reference>
        </references>
      </pivotArea>
    </format>
    <format dxfId="756">
      <pivotArea dataOnly="0" labelOnly="1" outline="0" fieldPosition="0">
        <references count="2">
          <reference field="7" count="1" selected="0">
            <x v="10"/>
          </reference>
          <reference field="24" count="1">
            <x v="4"/>
          </reference>
        </references>
      </pivotArea>
    </format>
    <format dxfId="755">
      <pivotArea dataOnly="0" labelOnly="1" outline="0" fieldPosition="0">
        <references count="2">
          <reference field="7" count="1" selected="0">
            <x v="11"/>
          </reference>
          <reference field="24" count="1">
            <x v="4"/>
          </reference>
        </references>
      </pivotArea>
    </format>
    <format dxfId="754">
      <pivotArea dataOnly="0" labelOnly="1" outline="0" fieldPosition="0">
        <references count="2">
          <reference field="7" count="1" selected="0">
            <x v="12"/>
          </reference>
          <reference field="24" count="1">
            <x v="4"/>
          </reference>
        </references>
      </pivotArea>
    </format>
    <format dxfId="753">
      <pivotArea dataOnly="0" labelOnly="1" outline="0" fieldPosition="0">
        <references count="2">
          <reference field="7" count="1" selected="0">
            <x v="13"/>
          </reference>
          <reference field="24" count="1">
            <x v="4"/>
          </reference>
        </references>
      </pivotArea>
    </format>
    <format dxfId="752">
      <pivotArea dataOnly="0" labelOnly="1" outline="0" fieldPosition="0">
        <references count="2">
          <reference field="7" count="1" selected="0">
            <x v="14"/>
          </reference>
          <reference field="24" count="1">
            <x v="1"/>
          </reference>
        </references>
      </pivotArea>
    </format>
    <format dxfId="751">
      <pivotArea dataOnly="0" labelOnly="1" outline="0" fieldPosition="0">
        <references count="2">
          <reference field="7" count="1" selected="0">
            <x v="15"/>
          </reference>
          <reference field="24" count="1">
            <x v="4"/>
          </reference>
        </references>
      </pivotArea>
    </format>
    <format dxfId="750">
      <pivotArea dataOnly="0" labelOnly="1" outline="0" fieldPosition="0">
        <references count="2">
          <reference field="7" count="1" selected="0">
            <x v="16"/>
          </reference>
          <reference field="24" count="1">
            <x v="4"/>
          </reference>
        </references>
      </pivotArea>
    </format>
    <format dxfId="749">
      <pivotArea dataOnly="0" labelOnly="1" outline="0" fieldPosition="0">
        <references count="2">
          <reference field="7" count="1" selected="0">
            <x v="17"/>
          </reference>
          <reference field="24" count="1">
            <x v="4"/>
          </reference>
        </references>
      </pivotArea>
    </format>
    <format dxfId="748">
      <pivotArea dataOnly="0" labelOnly="1" outline="0" fieldPosition="0">
        <references count="2">
          <reference field="7" count="1" selected="0">
            <x v="18"/>
          </reference>
          <reference field="24" count="1">
            <x v="4"/>
          </reference>
        </references>
      </pivotArea>
    </format>
    <format dxfId="747">
      <pivotArea dataOnly="0" labelOnly="1" outline="0" fieldPosition="0">
        <references count="2">
          <reference field="7" count="1" selected="0">
            <x v="19"/>
          </reference>
          <reference field="24" count="1">
            <x v="4"/>
          </reference>
        </references>
      </pivotArea>
    </format>
    <format dxfId="746">
      <pivotArea dataOnly="0" labelOnly="1" outline="0" fieldPosition="0">
        <references count="2">
          <reference field="7" count="1" selected="0">
            <x v="20"/>
          </reference>
          <reference field="24" count="1">
            <x v="4"/>
          </reference>
        </references>
      </pivotArea>
    </format>
    <format dxfId="745">
      <pivotArea dataOnly="0" labelOnly="1" outline="0" fieldPosition="0">
        <references count="2">
          <reference field="7" count="1" selected="0">
            <x v="21"/>
          </reference>
          <reference field="24" count="1">
            <x v="4"/>
          </reference>
        </references>
      </pivotArea>
    </format>
    <format dxfId="744">
      <pivotArea dataOnly="0" labelOnly="1" outline="0" fieldPosition="0">
        <references count="2">
          <reference field="7" count="1" selected="0">
            <x v="23"/>
          </reference>
          <reference field="24" count="1">
            <x v="4"/>
          </reference>
        </references>
      </pivotArea>
    </format>
    <format dxfId="743">
      <pivotArea dataOnly="0" labelOnly="1" outline="0" fieldPosition="0">
        <references count="2">
          <reference field="7" count="1" selected="0">
            <x v="24"/>
          </reference>
          <reference field="24" count="1">
            <x v="4"/>
          </reference>
        </references>
      </pivotArea>
    </format>
    <format dxfId="742">
      <pivotArea dataOnly="0" labelOnly="1" outline="0" fieldPosition="0">
        <references count="2">
          <reference field="7" count="1" selected="0">
            <x v="25"/>
          </reference>
          <reference field="24" count="1">
            <x v="4"/>
          </reference>
        </references>
      </pivotArea>
    </format>
    <format dxfId="741">
      <pivotArea dataOnly="0" labelOnly="1" outline="0" fieldPosition="0">
        <references count="2">
          <reference field="7" count="1" selected="0">
            <x v="26"/>
          </reference>
          <reference field="24" count="1">
            <x v="4"/>
          </reference>
        </references>
      </pivotArea>
    </format>
    <format dxfId="740">
      <pivotArea dataOnly="0" labelOnly="1" outline="0" fieldPosition="0">
        <references count="2">
          <reference field="7" count="1" selected="0">
            <x v="27"/>
          </reference>
          <reference field="24" count="1">
            <x v="4"/>
          </reference>
        </references>
      </pivotArea>
    </format>
    <format dxfId="739">
      <pivotArea dataOnly="0" labelOnly="1" outline="0" fieldPosition="0">
        <references count="2">
          <reference field="7" count="1" selected="0">
            <x v="28"/>
          </reference>
          <reference field="24" count="1">
            <x v="4"/>
          </reference>
        </references>
      </pivotArea>
    </format>
    <format dxfId="738">
      <pivotArea dataOnly="0" labelOnly="1" outline="0" fieldPosition="0">
        <references count="2">
          <reference field="7" count="1" selected="0">
            <x v="29"/>
          </reference>
          <reference field="24" count="1">
            <x v="4"/>
          </reference>
        </references>
      </pivotArea>
    </format>
    <format dxfId="737">
      <pivotArea dataOnly="0" labelOnly="1" outline="0" fieldPosition="0">
        <references count="2">
          <reference field="7" count="1" selected="0">
            <x v="30"/>
          </reference>
          <reference field="24" count="1">
            <x v="4"/>
          </reference>
        </references>
      </pivotArea>
    </format>
    <format dxfId="736">
      <pivotArea dataOnly="0" labelOnly="1" outline="0" fieldPosition="0">
        <references count="2">
          <reference field="7" count="1" selected="0">
            <x v="31"/>
          </reference>
          <reference field="24" count="1">
            <x v="4"/>
          </reference>
        </references>
      </pivotArea>
    </format>
    <format dxfId="735">
      <pivotArea dataOnly="0" labelOnly="1" outline="0" fieldPosition="0">
        <references count="2">
          <reference field="7" count="1" selected="0">
            <x v="32"/>
          </reference>
          <reference field="24" count="1">
            <x v="4"/>
          </reference>
        </references>
      </pivotArea>
    </format>
    <format dxfId="734">
      <pivotArea dataOnly="0" labelOnly="1" outline="0" fieldPosition="0">
        <references count="2">
          <reference field="7" count="1" selected="0">
            <x v="33"/>
          </reference>
          <reference field="24" count="1">
            <x v="4"/>
          </reference>
        </references>
      </pivotArea>
    </format>
    <format dxfId="733">
      <pivotArea dataOnly="0" labelOnly="1" outline="0" fieldPosition="0">
        <references count="2">
          <reference field="7" count="1" selected="0">
            <x v="34"/>
          </reference>
          <reference field="24" count="1">
            <x v="4"/>
          </reference>
        </references>
      </pivotArea>
    </format>
    <format dxfId="732">
      <pivotArea dataOnly="0" labelOnly="1" outline="0" fieldPosition="0">
        <references count="2">
          <reference field="7" count="1" selected="0">
            <x v="35"/>
          </reference>
          <reference field="24" count="1">
            <x v="4"/>
          </reference>
        </references>
      </pivotArea>
    </format>
    <format dxfId="731">
      <pivotArea dataOnly="0" labelOnly="1" outline="0" fieldPosition="0">
        <references count="2">
          <reference field="7" count="1" selected="0">
            <x v="36"/>
          </reference>
          <reference field="24" count="1">
            <x v="0"/>
          </reference>
        </references>
      </pivotArea>
    </format>
    <format dxfId="730">
      <pivotArea dataOnly="0" labelOnly="1" outline="0" fieldPosition="0">
        <references count="2">
          <reference field="7" count="1" selected="0">
            <x v="37"/>
          </reference>
          <reference field="24" count="1">
            <x v="4"/>
          </reference>
        </references>
      </pivotArea>
    </format>
    <format dxfId="729">
      <pivotArea dataOnly="0" labelOnly="1" outline="0" fieldPosition="0">
        <references count="2">
          <reference field="7" count="1" selected="0">
            <x v="38"/>
          </reference>
          <reference field="24" count="1">
            <x v="4"/>
          </reference>
        </references>
      </pivotArea>
    </format>
    <format dxfId="728">
      <pivotArea dataOnly="0" labelOnly="1" outline="0" fieldPosition="0">
        <references count="2">
          <reference field="7" count="1" selected="0">
            <x v="39"/>
          </reference>
          <reference field="24" count="1">
            <x v="4"/>
          </reference>
        </references>
      </pivotArea>
    </format>
    <format dxfId="727">
      <pivotArea dataOnly="0" labelOnly="1" outline="0" fieldPosition="0">
        <references count="2">
          <reference field="7" count="1" selected="0">
            <x v="40"/>
          </reference>
          <reference field="24" count="1">
            <x v="4"/>
          </reference>
        </references>
      </pivotArea>
    </format>
    <format dxfId="726">
      <pivotArea dataOnly="0" labelOnly="1" outline="0" fieldPosition="0">
        <references count="2">
          <reference field="7" count="1" selected="0">
            <x v="41"/>
          </reference>
          <reference field="24" count="1">
            <x v="4"/>
          </reference>
        </references>
      </pivotArea>
    </format>
    <format dxfId="725">
      <pivotArea dataOnly="0" labelOnly="1" outline="0" fieldPosition="0">
        <references count="2">
          <reference field="7" count="1" selected="0">
            <x v="42"/>
          </reference>
          <reference field="24" count="1">
            <x v="4"/>
          </reference>
        </references>
      </pivotArea>
    </format>
    <format dxfId="724">
      <pivotArea dataOnly="0" labelOnly="1" outline="0" fieldPosition="0">
        <references count="2">
          <reference field="7" count="1" selected="0">
            <x v="43"/>
          </reference>
          <reference field="24" count="1">
            <x v="0"/>
          </reference>
        </references>
      </pivotArea>
    </format>
    <format dxfId="723">
      <pivotArea dataOnly="0" labelOnly="1" outline="0" fieldPosition="0">
        <references count="2">
          <reference field="7" count="1" selected="0">
            <x v="44"/>
          </reference>
          <reference field="24" count="1">
            <x v="2"/>
          </reference>
        </references>
      </pivotArea>
    </format>
    <format dxfId="722">
      <pivotArea dataOnly="0" labelOnly="1" outline="0" fieldPosition="0">
        <references count="2">
          <reference field="7" count="1" selected="0">
            <x v="45"/>
          </reference>
          <reference field="24" count="1">
            <x v="4"/>
          </reference>
        </references>
      </pivotArea>
    </format>
    <format dxfId="721">
      <pivotArea dataOnly="0" labelOnly="1" outline="0" fieldPosition="0">
        <references count="2">
          <reference field="7" count="1" selected="0">
            <x v="46"/>
          </reference>
          <reference field="24" count="1">
            <x v="4"/>
          </reference>
        </references>
      </pivotArea>
    </format>
    <format dxfId="720">
      <pivotArea dataOnly="0" labelOnly="1" outline="0" fieldPosition="0">
        <references count="2">
          <reference field="7" count="1" selected="0">
            <x v="47"/>
          </reference>
          <reference field="24" count="1">
            <x v="0"/>
          </reference>
        </references>
      </pivotArea>
    </format>
    <format dxfId="719">
      <pivotArea dataOnly="0" labelOnly="1" outline="0" fieldPosition="0">
        <references count="2">
          <reference field="7" count="1" selected="0">
            <x v="48"/>
          </reference>
          <reference field="24" count="1">
            <x v="1"/>
          </reference>
        </references>
      </pivotArea>
    </format>
    <format dxfId="718">
      <pivotArea dataOnly="0" labelOnly="1" outline="0" fieldPosition="0">
        <references count="2">
          <reference field="7" count="1" selected="0">
            <x v="49"/>
          </reference>
          <reference field="24" count="1">
            <x v="4"/>
          </reference>
        </references>
      </pivotArea>
    </format>
    <format dxfId="717">
      <pivotArea dataOnly="0" labelOnly="1" outline="0" fieldPosition="0">
        <references count="2">
          <reference field="7" count="1" selected="0">
            <x v="50"/>
          </reference>
          <reference field="24" count="1">
            <x v="4"/>
          </reference>
        </references>
      </pivotArea>
    </format>
    <format dxfId="716">
      <pivotArea dataOnly="0" labelOnly="1" outline="0" fieldPosition="0">
        <references count="2">
          <reference field="7" count="1" selected="0">
            <x v="51"/>
          </reference>
          <reference field="24" count="1">
            <x v="4"/>
          </reference>
        </references>
      </pivotArea>
    </format>
    <format dxfId="715">
      <pivotArea dataOnly="0" labelOnly="1" outline="0" fieldPosition="0">
        <references count="2">
          <reference field="7" count="1" selected="0">
            <x v="52"/>
          </reference>
          <reference field="24" count="1">
            <x v="1"/>
          </reference>
        </references>
      </pivotArea>
    </format>
    <format dxfId="714">
      <pivotArea dataOnly="0" labelOnly="1" outline="0" fieldPosition="0">
        <references count="2">
          <reference field="7" count="1" selected="0">
            <x v="53"/>
          </reference>
          <reference field="24" count="1">
            <x v="0"/>
          </reference>
        </references>
      </pivotArea>
    </format>
    <format dxfId="713">
      <pivotArea dataOnly="0" labelOnly="1" outline="0" fieldPosition="0">
        <references count="2">
          <reference field="7" count="1" selected="0">
            <x v="54"/>
          </reference>
          <reference field="24" count="1">
            <x v="1"/>
          </reference>
        </references>
      </pivotArea>
    </format>
    <format dxfId="712">
      <pivotArea dataOnly="0" labelOnly="1" outline="0" fieldPosition="0">
        <references count="2">
          <reference field="7" count="1" selected="0">
            <x v="55"/>
          </reference>
          <reference field="24" count="1">
            <x v="1"/>
          </reference>
        </references>
      </pivotArea>
    </format>
    <format dxfId="711">
      <pivotArea dataOnly="0" labelOnly="1" outline="0" fieldPosition="0">
        <references count="2">
          <reference field="7" count="1" selected="0">
            <x v="56"/>
          </reference>
          <reference field="24" count="1">
            <x v="4"/>
          </reference>
        </references>
      </pivotArea>
    </format>
    <format dxfId="710">
      <pivotArea dataOnly="0" labelOnly="1" outline="0" fieldPosition="0">
        <references count="2">
          <reference field="7" count="1" selected="0">
            <x v="57"/>
          </reference>
          <reference field="24" count="1">
            <x v="4"/>
          </reference>
        </references>
      </pivotArea>
    </format>
    <format dxfId="709">
      <pivotArea dataOnly="0" labelOnly="1" outline="0" fieldPosition="0">
        <references count="2">
          <reference field="7" count="1" selected="0">
            <x v="58"/>
          </reference>
          <reference field="24" count="1">
            <x v="4"/>
          </reference>
        </references>
      </pivotArea>
    </format>
    <format dxfId="708">
      <pivotArea dataOnly="0" labelOnly="1" outline="0" fieldPosition="0">
        <references count="2">
          <reference field="7" count="1" selected="0">
            <x v="59"/>
          </reference>
          <reference field="24" count="1">
            <x v="4"/>
          </reference>
        </references>
      </pivotArea>
    </format>
    <format dxfId="707">
      <pivotArea dataOnly="0" labelOnly="1" outline="0" fieldPosition="0">
        <references count="2">
          <reference field="7" count="1" selected="0">
            <x v="60"/>
          </reference>
          <reference field="24" count="1">
            <x v="4"/>
          </reference>
        </references>
      </pivotArea>
    </format>
    <format dxfId="706">
      <pivotArea dataOnly="0" labelOnly="1" outline="0" fieldPosition="0">
        <references count="2">
          <reference field="7" count="1" selected="0">
            <x v="61"/>
          </reference>
          <reference field="24" count="1">
            <x v="4"/>
          </reference>
        </references>
      </pivotArea>
    </format>
    <format dxfId="705">
      <pivotArea dataOnly="0" labelOnly="1" outline="0" fieldPosition="0">
        <references count="2">
          <reference field="7" count="1" selected="0">
            <x v="62"/>
          </reference>
          <reference field="24" count="1">
            <x v="4"/>
          </reference>
        </references>
      </pivotArea>
    </format>
    <format dxfId="704">
      <pivotArea dataOnly="0" labelOnly="1" outline="0" fieldPosition="0">
        <references count="2">
          <reference field="7" count="1" selected="0">
            <x v="63"/>
          </reference>
          <reference field="24" count="1">
            <x v="4"/>
          </reference>
        </references>
      </pivotArea>
    </format>
    <format dxfId="703">
      <pivotArea dataOnly="0" labelOnly="1" outline="0" fieldPosition="0">
        <references count="2">
          <reference field="7" count="1" selected="0">
            <x v="64"/>
          </reference>
          <reference field="24" count="1">
            <x v="2"/>
          </reference>
        </references>
      </pivotArea>
    </format>
    <format dxfId="702">
      <pivotArea dataOnly="0" labelOnly="1" outline="0" fieldPosition="0">
        <references count="2">
          <reference field="7" count="1" selected="0">
            <x v="65"/>
          </reference>
          <reference field="24" count="1">
            <x v="1"/>
          </reference>
        </references>
      </pivotArea>
    </format>
    <format dxfId="701">
      <pivotArea dataOnly="0" labelOnly="1" outline="0" fieldPosition="0">
        <references count="2">
          <reference field="7" count="1" selected="0">
            <x v="66"/>
          </reference>
          <reference field="24" count="1">
            <x v="1"/>
          </reference>
        </references>
      </pivotArea>
    </format>
    <format dxfId="700">
      <pivotArea dataOnly="0" labelOnly="1" outline="0" fieldPosition="0">
        <references count="2">
          <reference field="7" count="1" selected="0">
            <x v="67"/>
          </reference>
          <reference field="24" count="1">
            <x v="1"/>
          </reference>
        </references>
      </pivotArea>
    </format>
    <format dxfId="699">
      <pivotArea dataOnly="0" labelOnly="1" outline="0" fieldPosition="0">
        <references count="2">
          <reference field="7" count="1" selected="0">
            <x v="68"/>
          </reference>
          <reference field="24" count="1">
            <x v="4"/>
          </reference>
        </references>
      </pivotArea>
    </format>
    <format dxfId="698">
      <pivotArea dataOnly="0" labelOnly="1" outline="0" fieldPosition="0">
        <references count="2">
          <reference field="7" count="1" selected="0">
            <x v="69"/>
          </reference>
          <reference field="24" count="1">
            <x v="2"/>
          </reference>
        </references>
      </pivotArea>
    </format>
    <format dxfId="697">
      <pivotArea dataOnly="0" labelOnly="1" outline="0" fieldPosition="0">
        <references count="2">
          <reference field="7" count="1" selected="0">
            <x v="70"/>
          </reference>
          <reference field="24" count="1">
            <x v="2"/>
          </reference>
        </references>
      </pivotArea>
    </format>
    <format dxfId="696">
      <pivotArea dataOnly="0" labelOnly="1" outline="0" fieldPosition="0">
        <references count="2">
          <reference field="7" count="1" selected="0">
            <x v="71"/>
          </reference>
          <reference field="24" count="1">
            <x v="1"/>
          </reference>
        </references>
      </pivotArea>
    </format>
    <format dxfId="695">
      <pivotArea dataOnly="0" labelOnly="1" outline="0" fieldPosition="0">
        <references count="2">
          <reference field="7" count="1" selected="0">
            <x v="72"/>
          </reference>
          <reference field="24" count="1">
            <x v="4"/>
          </reference>
        </references>
      </pivotArea>
    </format>
    <format dxfId="694">
      <pivotArea dataOnly="0" labelOnly="1" outline="0" fieldPosition="0">
        <references count="2">
          <reference field="7" count="1" selected="0">
            <x v="73"/>
          </reference>
          <reference field="24" count="1">
            <x v="4"/>
          </reference>
        </references>
      </pivotArea>
    </format>
    <format dxfId="693">
      <pivotArea dataOnly="0" labelOnly="1" outline="0" fieldPosition="0">
        <references count="2">
          <reference field="7" count="1" selected="0">
            <x v="74"/>
          </reference>
          <reference field="24" count="1">
            <x v="4"/>
          </reference>
        </references>
      </pivotArea>
    </format>
    <format dxfId="692">
      <pivotArea dataOnly="0" labelOnly="1" outline="0" fieldPosition="0">
        <references count="2">
          <reference field="7" count="1" selected="0">
            <x v="0"/>
          </reference>
          <reference field="24" count="1">
            <x v="4"/>
          </reference>
        </references>
      </pivotArea>
    </format>
    <format dxfId="691">
      <pivotArea dataOnly="0" labelOnly="1" outline="0" fieldPosition="0">
        <references count="2">
          <reference field="7" count="1" selected="0">
            <x v="1"/>
          </reference>
          <reference field="24" count="1">
            <x v="4"/>
          </reference>
        </references>
      </pivotArea>
    </format>
    <format dxfId="690">
      <pivotArea dataOnly="0" labelOnly="1" outline="0" fieldPosition="0">
        <references count="2">
          <reference field="7" count="1" selected="0">
            <x v="2"/>
          </reference>
          <reference field="24" count="1">
            <x v="4"/>
          </reference>
        </references>
      </pivotArea>
    </format>
    <format dxfId="689">
      <pivotArea dataOnly="0" labelOnly="1" outline="0" fieldPosition="0">
        <references count="2">
          <reference field="7" count="1" selected="0">
            <x v="3"/>
          </reference>
          <reference field="24" count="1">
            <x v="0"/>
          </reference>
        </references>
      </pivotArea>
    </format>
    <format dxfId="688">
      <pivotArea dataOnly="0" labelOnly="1" outline="0" fieldPosition="0">
        <references count="2">
          <reference field="7" count="1" selected="0">
            <x v="4"/>
          </reference>
          <reference field="24" count="1">
            <x v="1"/>
          </reference>
        </references>
      </pivotArea>
    </format>
    <format dxfId="687">
      <pivotArea dataOnly="0" labelOnly="1" outline="0" fieldPosition="0">
        <references count="2">
          <reference field="7" count="1" selected="0">
            <x v="5"/>
          </reference>
          <reference field="24" count="1">
            <x v="4"/>
          </reference>
        </references>
      </pivotArea>
    </format>
    <format dxfId="686">
      <pivotArea dataOnly="0" labelOnly="1" outline="0" fieldPosition="0">
        <references count="2">
          <reference field="7" count="1" selected="0">
            <x v="6"/>
          </reference>
          <reference field="24" count="1">
            <x v="4"/>
          </reference>
        </references>
      </pivotArea>
    </format>
    <format dxfId="685">
      <pivotArea dataOnly="0" labelOnly="1" outline="0" fieldPosition="0">
        <references count="2">
          <reference field="7" count="1" selected="0">
            <x v="7"/>
          </reference>
          <reference field="24" count="1">
            <x v="2"/>
          </reference>
        </references>
      </pivotArea>
    </format>
    <format dxfId="684">
      <pivotArea dataOnly="0" labelOnly="1" outline="0" fieldPosition="0">
        <references count="2">
          <reference field="7" count="1" selected="0">
            <x v="8"/>
          </reference>
          <reference field="24" count="1">
            <x v="4"/>
          </reference>
        </references>
      </pivotArea>
    </format>
    <format dxfId="683">
      <pivotArea dataOnly="0" labelOnly="1" outline="0" fieldPosition="0">
        <references count="2">
          <reference field="7" count="1" selected="0">
            <x v="9"/>
          </reference>
          <reference field="24" count="1">
            <x v="1"/>
          </reference>
        </references>
      </pivotArea>
    </format>
    <format dxfId="682">
      <pivotArea dataOnly="0" labelOnly="1" outline="0" fieldPosition="0">
        <references count="2">
          <reference field="7" count="1" selected="0">
            <x v="10"/>
          </reference>
          <reference field="24" count="1">
            <x v="4"/>
          </reference>
        </references>
      </pivotArea>
    </format>
    <format dxfId="681">
      <pivotArea dataOnly="0" labelOnly="1" outline="0" fieldPosition="0">
        <references count="2">
          <reference field="7" count="1" selected="0">
            <x v="11"/>
          </reference>
          <reference field="24" count="1">
            <x v="4"/>
          </reference>
        </references>
      </pivotArea>
    </format>
    <format dxfId="680">
      <pivotArea dataOnly="0" labelOnly="1" outline="0" fieldPosition="0">
        <references count="2">
          <reference field="7" count="1" selected="0">
            <x v="12"/>
          </reference>
          <reference field="24" count="1">
            <x v="4"/>
          </reference>
        </references>
      </pivotArea>
    </format>
    <format dxfId="679">
      <pivotArea dataOnly="0" labelOnly="1" outline="0" fieldPosition="0">
        <references count="2">
          <reference field="7" count="1" selected="0">
            <x v="13"/>
          </reference>
          <reference field="24" count="1">
            <x v="4"/>
          </reference>
        </references>
      </pivotArea>
    </format>
    <format dxfId="678">
      <pivotArea dataOnly="0" labelOnly="1" outline="0" fieldPosition="0">
        <references count="2">
          <reference field="7" count="1" selected="0">
            <x v="14"/>
          </reference>
          <reference field="24" count="1">
            <x v="1"/>
          </reference>
        </references>
      </pivotArea>
    </format>
    <format dxfId="677">
      <pivotArea dataOnly="0" labelOnly="1" outline="0" fieldPosition="0">
        <references count="2">
          <reference field="7" count="1" selected="0">
            <x v="15"/>
          </reference>
          <reference field="24" count="1">
            <x v="4"/>
          </reference>
        </references>
      </pivotArea>
    </format>
    <format dxfId="676">
      <pivotArea dataOnly="0" labelOnly="1" outline="0" fieldPosition="0">
        <references count="2">
          <reference field="7" count="1" selected="0">
            <x v="16"/>
          </reference>
          <reference field="24" count="1">
            <x v="4"/>
          </reference>
        </references>
      </pivotArea>
    </format>
    <format dxfId="675">
      <pivotArea dataOnly="0" labelOnly="1" outline="0" fieldPosition="0">
        <references count="2">
          <reference field="7" count="1" selected="0">
            <x v="17"/>
          </reference>
          <reference field="24" count="1">
            <x v="4"/>
          </reference>
        </references>
      </pivotArea>
    </format>
    <format dxfId="674">
      <pivotArea dataOnly="0" labelOnly="1" outline="0" fieldPosition="0">
        <references count="2">
          <reference field="7" count="1" selected="0">
            <x v="18"/>
          </reference>
          <reference field="24" count="1">
            <x v="4"/>
          </reference>
        </references>
      </pivotArea>
    </format>
    <format dxfId="673">
      <pivotArea dataOnly="0" labelOnly="1" outline="0" fieldPosition="0">
        <references count="2">
          <reference field="7" count="1" selected="0">
            <x v="19"/>
          </reference>
          <reference field="24" count="1">
            <x v="4"/>
          </reference>
        </references>
      </pivotArea>
    </format>
    <format dxfId="672">
      <pivotArea dataOnly="0" labelOnly="1" outline="0" fieldPosition="0">
        <references count="2">
          <reference field="7" count="1" selected="0">
            <x v="20"/>
          </reference>
          <reference field="24" count="1">
            <x v="4"/>
          </reference>
        </references>
      </pivotArea>
    </format>
    <format dxfId="671">
      <pivotArea dataOnly="0" labelOnly="1" outline="0" fieldPosition="0">
        <references count="2">
          <reference field="7" count="1" selected="0">
            <x v="21"/>
          </reference>
          <reference field="24" count="1">
            <x v="4"/>
          </reference>
        </references>
      </pivotArea>
    </format>
    <format dxfId="670">
      <pivotArea dataOnly="0" labelOnly="1" outline="0" fieldPosition="0">
        <references count="2">
          <reference field="7" count="1" selected="0">
            <x v="23"/>
          </reference>
          <reference field="24" count="1">
            <x v="4"/>
          </reference>
        </references>
      </pivotArea>
    </format>
    <format dxfId="669">
      <pivotArea dataOnly="0" labelOnly="1" outline="0" fieldPosition="0">
        <references count="2">
          <reference field="7" count="1" selected="0">
            <x v="24"/>
          </reference>
          <reference field="24" count="1">
            <x v="4"/>
          </reference>
        </references>
      </pivotArea>
    </format>
    <format dxfId="668">
      <pivotArea dataOnly="0" labelOnly="1" outline="0" fieldPosition="0">
        <references count="2">
          <reference field="7" count="1" selected="0">
            <x v="25"/>
          </reference>
          <reference field="24" count="1">
            <x v="4"/>
          </reference>
        </references>
      </pivotArea>
    </format>
    <format dxfId="667">
      <pivotArea dataOnly="0" labelOnly="1" outline="0" fieldPosition="0">
        <references count="2">
          <reference field="7" count="1" selected="0">
            <x v="26"/>
          </reference>
          <reference field="24" count="1">
            <x v="4"/>
          </reference>
        </references>
      </pivotArea>
    </format>
    <format dxfId="666">
      <pivotArea dataOnly="0" labelOnly="1" outline="0" fieldPosition="0">
        <references count="2">
          <reference field="7" count="1" selected="0">
            <x v="27"/>
          </reference>
          <reference field="24" count="1">
            <x v="4"/>
          </reference>
        </references>
      </pivotArea>
    </format>
    <format dxfId="665">
      <pivotArea dataOnly="0" labelOnly="1" outline="0" fieldPosition="0">
        <references count="2">
          <reference field="7" count="1" selected="0">
            <x v="28"/>
          </reference>
          <reference field="24" count="1">
            <x v="4"/>
          </reference>
        </references>
      </pivotArea>
    </format>
    <format dxfId="664">
      <pivotArea dataOnly="0" labelOnly="1" outline="0" fieldPosition="0">
        <references count="2">
          <reference field="7" count="1" selected="0">
            <x v="29"/>
          </reference>
          <reference field="24" count="1">
            <x v="4"/>
          </reference>
        </references>
      </pivotArea>
    </format>
    <format dxfId="663">
      <pivotArea dataOnly="0" labelOnly="1" outline="0" fieldPosition="0">
        <references count="2">
          <reference field="7" count="1" selected="0">
            <x v="30"/>
          </reference>
          <reference field="24" count="1">
            <x v="4"/>
          </reference>
        </references>
      </pivotArea>
    </format>
    <format dxfId="662">
      <pivotArea dataOnly="0" labelOnly="1" outline="0" fieldPosition="0">
        <references count="2">
          <reference field="7" count="1" selected="0">
            <x v="31"/>
          </reference>
          <reference field="24" count="1">
            <x v="4"/>
          </reference>
        </references>
      </pivotArea>
    </format>
    <format dxfId="661">
      <pivotArea dataOnly="0" labelOnly="1" outline="0" fieldPosition="0">
        <references count="2">
          <reference field="7" count="1" selected="0">
            <x v="32"/>
          </reference>
          <reference field="24" count="1">
            <x v="4"/>
          </reference>
        </references>
      </pivotArea>
    </format>
    <format dxfId="660">
      <pivotArea dataOnly="0" labelOnly="1" outline="0" fieldPosition="0">
        <references count="2">
          <reference field="7" count="1" selected="0">
            <x v="33"/>
          </reference>
          <reference field="24" count="1">
            <x v="4"/>
          </reference>
        </references>
      </pivotArea>
    </format>
    <format dxfId="659">
      <pivotArea dataOnly="0" labelOnly="1" outline="0" fieldPosition="0">
        <references count="2">
          <reference field="7" count="1" selected="0">
            <x v="34"/>
          </reference>
          <reference field="24" count="1">
            <x v="4"/>
          </reference>
        </references>
      </pivotArea>
    </format>
    <format dxfId="658">
      <pivotArea dataOnly="0" labelOnly="1" outline="0" fieldPosition="0">
        <references count="2">
          <reference field="7" count="1" selected="0">
            <x v="35"/>
          </reference>
          <reference field="24" count="1">
            <x v="4"/>
          </reference>
        </references>
      </pivotArea>
    </format>
    <format dxfId="657">
      <pivotArea dataOnly="0" labelOnly="1" outline="0" fieldPosition="0">
        <references count="2">
          <reference field="7" count="1" selected="0">
            <x v="36"/>
          </reference>
          <reference field="24" count="1">
            <x v="0"/>
          </reference>
        </references>
      </pivotArea>
    </format>
    <format dxfId="656">
      <pivotArea dataOnly="0" labelOnly="1" outline="0" fieldPosition="0">
        <references count="2">
          <reference field="7" count="1" selected="0">
            <x v="37"/>
          </reference>
          <reference field="24" count="1">
            <x v="4"/>
          </reference>
        </references>
      </pivotArea>
    </format>
    <format dxfId="655">
      <pivotArea dataOnly="0" labelOnly="1" outline="0" fieldPosition="0">
        <references count="2">
          <reference field="7" count="1" selected="0">
            <x v="38"/>
          </reference>
          <reference field="24" count="1">
            <x v="4"/>
          </reference>
        </references>
      </pivotArea>
    </format>
    <format dxfId="654">
      <pivotArea dataOnly="0" labelOnly="1" outline="0" fieldPosition="0">
        <references count="2">
          <reference field="7" count="1" selected="0">
            <x v="39"/>
          </reference>
          <reference field="24" count="1">
            <x v="4"/>
          </reference>
        </references>
      </pivotArea>
    </format>
    <format dxfId="653">
      <pivotArea dataOnly="0" labelOnly="1" outline="0" fieldPosition="0">
        <references count="2">
          <reference field="7" count="1" selected="0">
            <x v="40"/>
          </reference>
          <reference field="24" count="1">
            <x v="4"/>
          </reference>
        </references>
      </pivotArea>
    </format>
    <format dxfId="652">
      <pivotArea dataOnly="0" labelOnly="1" outline="0" fieldPosition="0">
        <references count="2">
          <reference field="7" count="1" selected="0">
            <x v="41"/>
          </reference>
          <reference field="24" count="1">
            <x v="4"/>
          </reference>
        </references>
      </pivotArea>
    </format>
    <format dxfId="651">
      <pivotArea dataOnly="0" labelOnly="1" outline="0" fieldPosition="0">
        <references count="2">
          <reference field="7" count="1" selected="0">
            <x v="42"/>
          </reference>
          <reference field="24" count="1">
            <x v="4"/>
          </reference>
        </references>
      </pivotArea>
    </format>
    <format dxfId="650">
      <pivotArea dataOnly="0" labelOnly="1" outline="0" fieldPosition="0">
        <references count="2">
          <reference field="7" count="1" selected="0">
            <x v="43"/>
          </reference>
          <reference field="24" count="1">
            <x v="0"/>
          </reference>
        </references>
      </pivotArea>
    </format>
    <format dxfId="649">
      <pivotArea dataOnly="0" labelOnly="1" outline="0" fieldPosition="0">
        <references count="2">
          <reference field="7" count="1" selected="0">
            <x v="44"/>
          </reference>
          <reference field="24" count="1">
            <x v="2"/>
          </reference>
        </references>
      </pivotArea>
    </format>
    <format dxfId="648">
      <pivotArea dataOnly="0" labelOnly="1" outline="0" fieldPosition="0">
        <references count="2">
          <reference field="7" count="1" selected="0">
            <x v="45"/>
          </reference>
          <reference field="24" count="1">
            <x v="4"/>
          </reference>
        </references>
      </pivotArea>
    </format>
    <format dxfId="647">
      <pivotArea dataOnly="0" labelOnly="1" outline="0" fieldPosition="0">
        <references count="2">
          <reference field="7" count="1" selected="0">
            <x v="46"/>
          </reference>
          <reference field="24" count="1">
            <x v="4"/>
          </reference>
        </references>
      </pivotArea>
    </format>
    <format dxfId="646">
      <pivotArea dataOnly="0" labelOnly="1" outline="0" fieldPosition="0">
        <references count="2">
          <reference field="7" count="1" selected="0">
            <x v="47"/>
          </reference>
          <reference field="24" count="1">
            <x v="0"/>
          </reference>
        </references>
      </pivotArea>
    </format>
    <format dxfId="645">
      <pivotArea dataOnly="0" labelOnly="1" outline="0" fieldPosition="0">
        <references count="2">
          <reference field="7" count="1" selected="0">
            <x v="48"/>
          </reference>
          <reference field="24" count="1">
            <x v="1"/>
          </reference>
        </references>
      </pivotArea>
    </format>
    <format dxfId="644">
      <pivotArea dataOnly="0" labelOnly="1" outline="0" fieldPosition="0">
        <references count="2">
          <reference field="7" count="1" selected="0">
            <x v="49"/>
          </reference>
          <reference field="24" count="1">
            <x v="4"/>
          </reference>
        </references>
      </pivotArea>
    </format>
    <format dxfId="643">
      <pivotArea dataOnly="0" labelOnly="1" outline="0" fieldPosition="0">
        <references count="2">
          <reference field="7" count="1" selected="0">
            <x v="50"/>
          </reference>
          <reference field="24" count="1">
            <x v="4"/>
          </reference>
        </references>
      </pivotArea>
    </format>
    <format dxfId="642">
      <pivotArea dataOnly="0" labelOnly="1" outline="0" fieldPosition="0">
        <references count="2">
          <reference field="7" count="1" selected="0">
            <x v="51"/>
          </reference>
          <reference field="24" count="1">
            <x v="4"/>
          </reference>
        </references>
      </pivotArea>
    </format>
    <format dxfId="641">
      <pivotArea dataOnly="0" labelOnly="1" outline="0" fieldPosition="0">
        <references count="2">
          <reference field="7" count="1" selected="0">
            <x v="52"/>
          </reference>
          <reference field="24" count="1">
            <x v="1"/>
          </reference>
        </references>
      </pivotArea>
    </format>
    <format dxfId="640">
      <pivotArea dataOnly="0" labelOnly="1" outline="0" fieldPosition="0">
        <references count="2">
          <reference field="7" count="1" selected="0">
            <x v="53"/>
          </reference>
          <reference field="24" count="1">
            <x v="0"/>
          </reference>
        </references>
      </pivotArea>
    </format>
    <format dxfId="639">
      <pivotArea dataOnly="0" labelOnly="1" outline="0" fieldPosition="0">
        <references count="2">
          <reference field="7" count="1" selected="0">
            <x v="54"/>
          </reference>
          <reference field="24" count="1">
            <x v="1"/>
          </reference>
        </references>
      </pivotArea>
    </format>
    <format dxfId="638">
      <pivotArea dataOnly="0" labelOnly="1" outline="0" fieldPosition="0">
        <references count="2">
          <reference field="7" count="1" selected="0">
            <x v="55"/>
          </reference>
          <reference field="24" count="1">
            <x v="1"/>
          </reference>
        </references>
      </pivotArea>
    </format>
    <format dxfId="637">
      <pivotArea dataOnly="0" labelOnly="1" outline="0" fieldPosition="0">
        <references count="2">
          <reference field="7" count="1" selected="0">
            <x v="56"/>
          </reference>
          <reference field="24" count="1">
            <x v="4"/>
          </reference>
        </references>
      </pivotArea>
    </format>
    <format dxfId="636">
      <pivotArea dataOnly="0" labelOnly="1" outline="0" fieldPosition="0">
        <references count="2">
          <reference field="7" count="1" selected="0">
            <x v="57"/>
          </reference>
          <reference field="24" count="1">
            <x v="4"/>
          </reference>
        </references>
      </pivotArea>
    </format>
    <format dxfId="635">
      <pivotArea dataOnly="0" labelOnly="1" outline="0" fieldPosition="0">
        <references count="2">
          <reference field="7" count="1" selected="0">
            <x v="58"/>
          </reference>
          <reference field="24" count="1">
            <x v="4"/>
          </reference>
        </references>
      </pivotArea>
    </format>
    <format dxfId="634">
      <pivotArea dataOnly="0" labelOnly="1" outline="0" fieldPosition="0">
        <references count="2">
          <reference field="7" count="1" selected="0">
            <x v="59"/>
          </reference>
          <reference field="24" count="1">
            <x v="4"/>
          </reference>
        </references>
      </pivotArea>
    </format>
    <format dxfId="633">
      <pivotArea dataOnly="0" labelOnly="1" outline="0" fieldPosition="0">
        <references count="2">
          <reference field="7" count="1" selected="0">
            <x v="60"/>
          </reference>
          <reference field="24" count="1">
            <x v="4"/>
          </reference>
        </references>
      </pivotArea>
    </format>
    <format dxfId="632">
      <pivotArea dataOnly="0" labelOnly="1" outline="0" fieldPosition="0">
        <references count="2">
          <reference field="7" count="1" selected="0">
            <x v="61"/>
          </reference>
          <reference field="24" count="1">
            <x v="4"/>
          </reference>
        </references>
      </pivotArea>
    </format>
    <format dxfId="631">
      <pivotArea dataOnly="0" labelOnly="1" outline="0" fieldPosition="0">
        <references count="2">
          <reference field="7" count="1" selected="0">
            <x v="62"/>
          </reference>
          <reference field="24" count="1">
            <x v="4"/>
          </reference>
        </references>
      </pivotArea>
    </format>
    <format dxfId="630">
      <pivotArea dataOnly="0" labelOnly="1" outline="0" fieldPosition="0">
        <references count="2">
          <reference field="7" count="1" selected="0">
            <x v="63"/>
          </reference>
          <reference field="24" count="1">
            <x v="4"/>
          </reference>
        </references>
      </pivotArea>
    </format>
    <format dxfId="629">
      <pivotArea dataOnly="0" labelOnly="1" outline="0" fieldPosition="0">
        <references count="2">
          <reference field="7" count="1" selected="0">
            <x v="64"/>
          </reference>
          <reference field="24" count="1">
            <x v="2"/>
          </reference>
        </references>
      </pivotArea>
    </format>
    <format dxfId="628">
      <pivotArea dataOnly="0" labelOnly="1" outline="0" fieldPosition="0">
        <references count="2">
          <reference field="7" count="1" selected="0">
            <x v="65"/>
          </reference>
          <reference field="24" count="1">
            <x v="1"/>
          </reference>
        </references>
      </pivotArea>
    </format>
    <format dxfId="627">
      <pivotArea dataOnly="0" labelOnly="1" outline="0" fieldPosition="0">
        <references count="2">
          <reference field="7" count="1" selected="0">
            <x v="66"/>
          </reference>
          <reference field="24" count="1">
            <x v="1"/>
          </reference>
        </references>
      </pivotArea>
    </format>
    <format dxfId="626">
      <pivotArea dataOnly="0" labelOnly="1" outline="0" fieldPosition="0">
        <references count="2">
          <reference field="7" count="1" selected="0">
            <x v="67"/>
          </reference>
          <reference field="24" count="1">
            <x v="1"/>
          </reference>
        </references>
      </pivotArea>
    </format>
    <format dxfId="625">
      <pivotArea dataOnly="0" labelOnly="1" outline="0" fieldPosition="0">
        <references count="2">
          <reference field="7" count="1" selected="0">
            <x v="68"/>
          </reference>
          <reference field="24" count="1">
            <x v="4"/>
          </reference>
        </references>
      </pivotArea>
    </format>
    <format dxfId="624">
      <pivotArea dataOnly="0" labelOnly="1" outline="0" fieldPosition="0">
        <references count="2">
          <reference field="7" count="1" selected="0">
            <x v="69"/>
          </reference>
          <reference field="24" count="1">
            <x v="2"/>
          </reference>
        </references>
      </pivotArea>
    </format>
    <format dxfId="623">
      <pivotArea dataOnly="0" labelOnly="1" outline="0" fieldPosition="0">
        <references count="2">
          <reference field="7" count="1" selected="0">
            <x v="70"/>
          </reference>
          <reference field="24" count="1">
            <x v="2"/>
          </reference>
        </references>
      </pivotArea>
    </format>
    <format dxfId="622">
      <pivotArea dataOnly="0" labelOnly="1" outline="0" fieldPosition="0">
        <references count="2">
          <reference field="7" count="1" selected="0">
            <x v="71"/>
          </reference>
          <reference field="24" count="1">
            <x v="1"/>
          </reference>
        </references>
      </pivotArea>
    </format>
    <format dxfId="621">
      <pivotArea dataOnly="0" labelOnly="1" outline="0" fieldPosition="0">
        <references count="2">
          <reference field="7" count="1" selected="0">
            <x v="72"/>
          </reference>
          <reference field="24" count="1">
            <x v="4"/>
          </reference>
        </references>
      </pivotArea>
    </format>
    <format dxfId="620">
      <pivotArea dataOnly="0" labelOnly="1" outline="0" fieldPosition="0">
        <references count="2">
          <reference field="7" count="1" selected="0">
            <x v="73"/>
          </reference>
          <reference field="24" count="1">
            <x v="4"/>
          </reference>
        </references>
      </pivotArea>
    </format>
    <format dxfId="619">
      <pivotArea dataOnly="0" labelOnly="1" outline="0" fieldPosition="0">
        <references count="2">
          <reference field="7" count="1" selected="0">
            <x v="74"/>
          </reference>
          <reference field="24" count="1">
            <x v="4"/>
          </reference>
        </references>
      </pivotArea>
    </format>
    <format dxfId="618">
      <pivotArea dataOnly="0" labelOnly="1" outline="0" fieldPosition="0">
        <references count="2">
          <reference field="7" count="1" selected="0">
            <x v="15"/>
          </reference>
          <reference field="24" count="1">
            <x v="2"/>
          </reference>
        </references>
      </pivotArea>
    </format>
    <format dxfId="617">
      <pivotArea dataOnly="0" labelOnly="1" outline="0" fieldPosition="0">
        <references count="2">
          <reference field="7" count="1" selected="0">
            <x v="51"/>
          </reference>
          <reference field="24" count="1">
            <x v="1"/>
          </reference>
        </references>
      </pivotArea>
    </format>
    <format dxfId="616">
      <pivotArea dataOnly="0" labelOnly="1" outline="0" fieldPosition="0">
        <references count="1">
          <reference field="7" count="1">
            <x v="74"/>
          </reference>
        </references>
      </pivotArea>
    </format>
    <format dxfId="615">
      <pivotArea outline="0" collapsedLevelsAreSubtotals="1" fieldPosition="0"/>
    </format>
    <format dxfId="614">
      <pivotArea outline="0" fieldPosition="0">
        <references count="2">
          <reference field="7" count="2" selected="0">
            <x v="2"/>
            <x v="16"/>
          </reference>
          <reference field="24" count="1" selected="0">
            <x v="4"/>
          </reference>
        </references>
      </pivotArea>
    </format>
    <format dxfId="613">
      <pivotArea outline="0" fieldPosition="0">
        <references count="2">
          <reference field="7" count="4" selected="0">
            <x v="30"/>
            <x v="36"/>
            <x v="43"/>
            <x v="44"/>
          </reference>
          <reference field="24" count="2" selected="0">
            <x v="0"/>
            <x v="4"/>
          </reference>
        </references>
      </pivotArea>
    </format>
    <format dxfId="612">
      <pivotArea outline="0" fieldPosition="0">
        <references count="2">
          <reference field="7" count="1" selected="0">
            <x v="47"/>
          </reference>
          <reference field="24" count="1" selected="0">
            <x v="4"/>
          </reference>
        </references>
      </pivotArea>
    </format>
    <format dxfId="611">
      <pivotArea outline="0" fieldPosition="0">
        <references count="2">
          <reference field="7" count="1" selected="0">
            <x v="68"/>
          </reference>
          <reference field="24" count="1" selected="0">
            <x v="4"/>
          </reference>
        </references>
      </pivotArea>
    </format>
    <format dxfId="610">
      <pivotArea outline="0" fieldPosition="0">
        <references count="2">
          <reference field="7" count="5" selected="0">
            <x v="75"/>
            <x v="76"/>
            <x v="77"/>
            <x v="78"/>
            <x v="79"/>
          </reference>
          <reference field="24" count="1" selected="0">
            <x v="4"/>
          </reference>
        </references>
      </pivotArea>
    </format>
    <format dxfId="609">
      <pivotArea outline="0" fieldPosition="0">
        <references count="2">
          <reference field="7" count="2" selected="0">
            <x v="82"/>
            <x v="83"/>
          </reference>
          <reference field="24" count="2" selected="0">
            <x v="1"/>
            <x v="4"/>
          </reference>
        </references>
      </pivotArea>
    </format>
    <format dxfId="608">
      <pivotArea outline="0" fieldPosition="0">
        <references count="2">
          <reference field="7" count="1" selected="0">
            <x v="117"/>
          </reference>
          <reference field="24" count="1" selected="0">
            <x v="4"/>
          </reference>
        </references>
      </pivotArea>
    </format>
    <format dxfId="607">
      <pivotArea outline="0" fieldPosition="0">
        <references count="2">
          <reference field="7" count="8" selected="0">
            <x v="121"/>
            <x v="122"/>
            <x v="123"/>
            <x v="124"/>
            <x v="125"/>
            <x v="126"/>
            <x v="127"/>
            <x v="128"/>
          </reference>
          <reference field="24" count="4" selected="0">
            <x v="0"/>
            <x v="1"/>
            <x v="4"/>
            <x v="5"/>
          </reference>
        </references>
      </pivotArea>
    </format>
    <format dxfId="606">
      <pivotArea dataOnly="0" labelOnly="1" outline="0" fieldPosition="0">
        <references count="2">
          <reference field="7" count="1" selected="0">
            <x v="46"/>
          </reference>
          <reference field="24" count="1">
            <x v="4"/>
          </reference>
        </references>
      </pivotArea>
    </format>
    <format dxfId="605">
      <pivotArea dataOnly="0" labelOnly="1" outline="0" fieldPosition="0">
        <references count="2">
          <reference field="7" count="1" selected="0">
            <x v="68"/>
          </reference>
          <reference field="24" count="1">
            <x v="4"/>
          </reference>
        </references>
      </pivotArea>
    </format>
    <format dxfId="604">
      <pivotArea dataOnly="0" labelOnly="1" outline="0" fieldPosition="0">
        <references count="2">
          <reference field="7" count="1" selected="0">
            <x v="101"/>
          </reference>
          <reference field="24" count="1">
            <x v="4"/>
          </reference>
        </references>
      </pivotArea>
    </format>
    <format dxfId="603">
      <pivotArea dataOnly="0" labelOnly="1" outline="0" fieldPosition="0">
        <references count="2">
          <reference field="7" count="1" selected="0">
            <x v="102"/>
          </reference>
          <reference field="24" count="1">
            <x v="4"/>
          </reference>
        </references>
      </pivotArea>
    </format>
    <format dxfId="602">
      <pivotArea dataOnly="0" labelOnly="1" outline="0" fieldPosition="0">
        <references count="2">
          <reference field="7" count="1" selected="0">
            <x v="103"/>
          </reference>
          <reference field="24" count="1">
            <x v="1"/>
          </reference>
        </references>
      </pivotArea>
    </format>
    <format dxfId="601">
      <pivotArea dataOnly="0" labelOnly="1" outline="0" fieldPosition="0">
        <references count="2">
          <reference field="7" count="1" selected="0">
            <x v="104"/>
          </reference>
          <reference field="24" count="1">
            <x v="4"/>
          </reference>
        </references>
      </pivotArea>
    </format>
    <format dxfId="600">
      <pivotArea dataOnly="0" labelOnly="1" outline="0" fieldPosition="0">
        <references count="2">
          <reference field="7" count="1" selected="0">
            <x v="105"/>
          </reference>
          <reference field="24" count="1">
            <x v="0"/>
          </reference>
        </references>
      </pivotArea>
    </format>
    <format dxfId="599">
      <pivotArea dataOnly="0" labelOnly="1" outline="0" fieldPosition="0">
        <references count="2">
          <reference field="7" count="1" selected="0">
            <x v="106"/>
          </reference>
          <reference field="24" count="1">
            <x v="4"/>
          </reference>
        </references>
      </pivotArea>
    </format>
    <format dxfId="598">
      <pivotArea dataOnly="0" labelOnly="1" outline="0" fieldPosition="0">
        <references count="2">
          <reference field="7" count="1" selected="0">
            <x v="107"/>
          </reference>
          <reference field="24" count="1">
            <x v="4"/>
          </reference>
        </references>
      </pivotArea>
    </format>
    <format dxfId="597">
      <pivotArea dataOnly="0" labelOnly="1" outline="0" fieldPosition="0">
        <references count="2">
          <reference field="7" count="1" selected="0">
            <x v="108"/>
          </reference>
          <reference field="24" count="1">
            <x v="5"/>
          </reference>
        </references>
      </pivotArea>
    </format>
    <format dxfId="596">
      <pivotArea dataOnly="0" labelOnly="1" outline="0" fieldPosition="0">
        <references count="2">
          <reference field="7" count="1" selected="0">
            <x v="109"/>
          </reference>
          <reference field="24" count="1">
            <x v="4"/>
          </reference>
        </references>
      </pivotArea>
    </format>
    <format dxfId="595">
      <pivotArea dataOnly="0" labelOnly="1" outline="0" fieldPosition="0">
        <references count="2">
          <reference field="7" count="1" selected="0">
            <x v="110"/>
          </reference>
          <reference field="24" count="1">
            <x v="4"/>
          </reference>
        </references>
      </pivotArea>
    </format>
    <format dxfId="594">
      <pivotArea dataOnly="0" labelOnly="1" outline="0" fieldPosition="0">
        <references count="2">
          <reference field="7" count="1" selected="0">
            <x v="111"/>
          </reference>
          <reference field="24" count="1">
            <x v="2"/>
          </reference>
        </references>
      </pivotArea>
    </format>
    <format dxfId="593">
      <pivotArea dataOnly="0" labelOnly="1" outline="0" fieldPosition="0">
        <references count="2">
          <reference field="7" count="1" selected="0">
            <x v="112"/>
          </reference>
          <reference field="24" count="1">
            <x v="4"/>
          </reference>
        </references>
      </pivotArea>
    </format>
    <format dxfId="592">
      <pivotArea dataOnly="0" labelOnly="1" outline="0" fieldPosition="0">
        <references count="2">
          <reference field="7" count="1" selected="0">
            <x v="113"/>
          </reference>
          <reference field="24" count="1">
            <x v="2"/>
          </reference>
        </references>
      </pivotArea>
    </format>
    <format dxfId="591">
      <pivotArea dataOnly="0" labelOnly="1" outline="0" fieldPosition="0">
        <references count="2">
          <reference field="7" count="1" selected="0">
            <x v="114"/>
          </reference>
          <reference field="24" count="1">
            <x v="4"/>
          </reference>
        </references>
      </pivotArea>
    </format>
    <format dxfId="590">
      <pivotArea dataOnly="0" labelOnly="1" outline="0" fieldPosition="0">
        <references count="2">
          <reference field="7" count="1" selected="0">
            <x v="46"/>
          </reference>
          <reference field="24" count="1">
            <x v="4"/>
          </reference>
        </references>
      </pivotArea>
    </format>
    <format dxfId="589">
      <pivotArea dataOnly="0" labelOnly="1" outline="0" fieldPosition="0">
        <references count="2">
          <reference field="7" count="1" selected="0">
            <x v="68"/>
          </reference>
          <reference field="24" count="1">
            <x v="4"/>
          </reference>
        </references>
      </pivotArea>
    </format>
    <format dxfId="588">
      <pivotArea dataOnly="0" labelOnly="1" outline="0" fieldPosition="0">
        <references count="2">
          <reference field="7" count="1" selected="0">
            <x v="101"/>
          </reference>
          <reference field="24" count="1">
            <x v="4"/>
          </reference>
        </references>
      </pivotArea>
    </format>
    <format dxfId="587">
      <pivotArea dataOnly="0" labelOnly="1" outline="0" fieldPosition="0">
        <references count="2">
          <reference field="7" count="1" selected="0">
            <x v="102"/>
          </reference>
          <reference field="24" count="1">
            <x v="4"/>
          </reference>
        </references>
      </pivotArea>
    </format>
    <format dxfId="586">
      <pivotArea dataOnly="0" labelOnly="1" outline="0" fieldPosition="0">
        <references count="2">
          <reference field="7" count="1" selected="0">
            <x v="103"/>
          </reference>
          <reference field="24" count="1">
            <x v="1"/>
          </reference>
        </references>
      </pivotArea>
    </format>
    <format dxfId="585">
      <pivotArea dataOnly="0" labelOnly="1" outline="0" fieldPosition="0">
        <references count="2">
          <reference field="7" count="1" selected="0">
            <x v="104"/>
          </reference>
          <reference field="24" count="1">
            <x v="4"/>
          </reference>
        </references>
      </pivotArea>
    </format>
    <format dxfId="584">
      <pivotArea dataOnly="0" labelOnly="1" outline="0" fieldPosition="0">
        <references count="2">
          <reference field="7" count="1" selected="0">
            <x v="105"/>
          </reference>
          <reference field="24" count="1">
            <x v="0"/>
          </reference>
        </references>
      </pivotArea>
    </format>
    <format dxfId="583">
      <pivotArea dataOnly="0" labelOnly="1" outline="0" fieldPosition="0">
        <references count="2">
          <reference field="7" count="1" selected="0">
            <x v="106"/>
          </reference>
          <reference field="24" count="1">
            <x v="4"/>
          </reference>
        </references>
      </pivotArea>
    </format>
    <format dxfId="582">
      <pivotArea dataOnly="0" labelOnly="1" outline="0" fieldPosition="0">
        <references count="2">
          <reference field="7" count="1" selected="0">
            <x v="107"/>
          </reference>
          <reference field="24" count="1">
            <x v="4"/>
          </reference>
        </references>
      </pivotArea>
    </format>
    <format dxfId="581">
      <pivotArea dataOnly="0" labelOnly="1" outline="0" fieldPosition="0">
        <references count="2">
          <reference field="7" count="1" selected="0">
            <x v="108"/>
          </reference>
          <reference field="24" count="1">
            <x v="5"/>
          </reference>
        </references>
      </pivotArea>
    </format>
    <format dxfId="580">
      <pivotArea dataOnly="0" labelOnly="1" outline="0" fieldPosition="0">
        <references count="2">
          <reference field="7" count="1" selected="0">
            <x v="109"/>
          </reference>
          <reference field="24" count="1">
            <x v="4"/>
          </reference>
        </references>
      </pivotArea>
    </format>
    <format dxfId="579">
      <pivotArea dataOnly="0" labelOnly="1" outline="0" fieldPosition="0">
        <references count="2">
          <reference field="7" count="1" selected="0">
            <x v="110"/>
          </reference>
          <reference field="24" count="1">
            <x v="4"/>
          </reference>
        </references>
      </pivotArea>
    </format>
    <format dxfId="578">
      <pivotArea dataOnly="0" labelOnly="1" outline="0" fieldPosition="0">
        <references count="2">
          <reference field="7" count="1" selected="0">
            <x v="111"/>
          </reference>
          <reference field="24" count="1">
            <x v="2"/>
          </reference>
        </references>
      </pivotArea>
    </format>
    <format dxfId="577">
      <pivotArea dataOnly="0" labelOnly="1" outline="0" fieldPosition="0">
        <references count="2">
          <reference field="7" count="1" selected="0">
            <x v="112"/>
          </reference>
          <reference field="24" count="1">
            <x v="4"/>
          </reference>
        </references>
      </pivotArea>
    </format>
    <format dxfId="576">
      <pivotArea dataOnly="0" labelOnly="1" outline="0" fieldPosition="0">
        <references count="2">
          <reference field="7" count="1" selected="0">
            <x v="113"/>
          </reference>
          <reference field="24" count="1">
            <x v="2"/>
          </reference>
        </references>
      </pivotArea>
    </format>
    <format dxfId="575">
      <pivotArea dataOnly="0" labelOnly="1" outline="0" fieldPosition="0">
        <references count="2">
          <reference field="7" count="1" selected="0">
            <x v="114"/>
          </reference>
          <reference field="24" count="1">
            <x v="4"/>
          </reference>
        </references>
      </pivotArea>
    </format>
    <format dxfId="574">
      <pivotArea dataOnly="0" labelOnly="1" outline="0" fieldPosition="0">
        <references count="1">
          <reference field="7" count="14">
            <x v="101"/>
            <x v="102"/>
            <x v="103"/>
            <x v="104"/>
            <x v="105"/>
            <x v="106"/>
            <x v="107"/>
            <x v="108"/>
            <x v="109"/>
            <x v="110"/>
            <x v="111"/>
            <x v="112"/>
            <x v="113"/>
            <x v="114"/>
          </reference>
        </references>
      </pivotArea>
    </format>
    <format dxfId="573">
      <pivotArea dataOnly="0" labelOnly="1" outline="0" fieldPosition="0">
        <references count="2">
          <reference field="7" count="1" selected="0">
            <x v="2"/>
          </reference>
          <reference field="24" count="1">
            <x v="4"/>
          </reference>
        </references>
      </pivotArea>
    </format>
    <format dxfId="572">
      <pivotArea dataOnly="0" labelOnly="1" outline="0" fieldPosition="0">
        <references count="2">
          <reference field="7" count="1" selected="0">
            <x v="16"/>
          </reference>
          <reference field="24" count="1">
            <x v="1"/>
          </reference>
        </references>
      </pivotArea>
    </format>
    <format dxfId="571">
      <pivotArea dataOnly="0" labelOnly="1" outline="0" fieldPosition="0">
        <references count="2">
          <reference field="7" count="1" selected="0">
            <x v="20"/>
          </reference>
          <reference field="24" count="1">
            <x v="4"/>
          </reference>
        </references>
      </pivotArea>
    </format>
    <format dxfId="570">
      <pivotArea dataOnly="0" labelOnly="1" outline="0" fieldPosition="0">
        <references count="2">
          <reference field="7" count="1" selected="0">
            <x v="27"/>
          </reference>
          <reference field="24" count="1">
            <x v="4"/>
          </reference>
        </references>
      </pivotArea>
    </format>
    <format dxfId="569">
      <pivotArea dataOnly="0" labelOnly="1" outline="0" fieldPosition="0">
        <references count="2">
          <reference field="7" count="1" selected="0">
            <x v="30"/>
          </reference>
          <reference field="24" count="1">
            <x v="4"/>
          </reference>
        </references>
      </pivotArea>
    </format>
    <format dxfId="568">
      <pivotArea dataOnly="0" labelOnly="1" outline="0" fieldPosition="0">
        <references count="2">
          <reference field="7" count="1" selected="0">
            <x v="36"/>
          </reference>
          <reference field="24" count="1">
            <x v="4"/>
          </reference>
        </references>
      </pivotArea>
    </format>
    <format dxfId="567">
      <pivotArea dataOnly="0" labelOnly="1" outline="0" fieldPosition="0">
        <references count="2">
          <reference field="7" count="1" selected="0">
            <x v="43"/>
          </reference>
          <reference field="24" count="1">
            <x v="1"/>
          </reference>
        </references>
      </pivotArea>
    </format>
    <format dxfId="566">
      <pivotArea dataOnly="0" labelOnly="1" outline="0" fieldPosition="0">
        <references count="2">
          <reference field="7" count="1" selected="0">
            <x v="44"/>
          </reference>
          <reference field="24" count="1">
            <x v="1"/>
          </reference>
        </references>
      </pivotArea>
    </format>
    <format dxfId="565">
      <pivotArea dataOnly="0" labelOnly="1" outline="0" fieldPosition="0">
        <references count="2">
          <reference field="7" count="1" selected="0">
            <x v="46"/>
          </reference>
          <reference field="24" count="1">
            <x v="4"/>
          </reference>
        </references>
      </pivotArea>
    </format>
    <format dxfId="564">
      <pivotArea dataOnly="0" labelOnly="1" outline="0" fieldPosition="0">
        <references count="2">
          <reference field="7" count="1" selected="0">
            <x v="47"/>
          </reference>
          <reference field="24" count="1">
            <x v="1"/>
          </reference>
        </references>
      </pivotArea>
    </format>
    <format dxfId="563">
      <pivotArea dataOnly="0" labelOnly="1" outline="0" fieldPosition="0">
        <references count="2">
          <reference field="7" count="1" selected="0">
            <x v="62"/>
          </reference>
          <reference field="24" count="1">
            <x v="4"/>
          </reference>
        </references>
      </pivotArea>
    </format>
    <format dxfId="562">
      <pivotArea dataOnly="0" labelOnly="1" outline="0" fieldPosition="0">
        <references count="2">
          <reference field="7" count="1" selected="0">
            <x v="68"/>
          </reference>
          <reference field="24" count="1">
            <x v="4"/>
          </reference>
        </references>
      </pivotArea>
    </format>
    <format dxfId="561">
      <pivotArea dataOnly="0" labelOnly="1" outline="0" fieldPosition="0">
        <references count="2">
          <reference field="7" count="1" selected="0">
            <x v="73"/>
          </reference>
          <reference field="24" count="1">
            <x v="1"/>
          </reference>
        </references>
      </pivotArea>
    </format>
    <format dxfId="560">
      <pivotArea dataOnly="0" labelOnly="1" outline="0" fieldPosition="0">
        <references count="2">
          <reference field="7" count="1" selected="0">
            <x v="75"/>
          </reference>
          <reference field="24" count="1">
            <x v="4"/>
          </reference>
        </references>
      </pivotArea>
    </format>
    <format dxfId="559">
      <pivotArea dataOnly="0" labelOnly="1" outline="0" fieldPosition="0">
        <references count="2">
          <reference field="7" count="1" selected="0">
            <x v="76"/>
          </reference>
          <reference field="24" count="1">
            <x v="4"/>
          </reference>
        </references>
      </pivotArea>
    </format>
    <format dxfId="558">
      <pivotArea dataOnly="0" labelOnly="1" outline="0" fieldPosition="0">
        <references count="2">
          <reference field="7" count="1" selected="0">
            <x v="77"/>
          </reference>
          <reference field="24" count="1">
            <x v="4"/>
          </reference>
        </references>
      </pivotArea>
    </format>
    <format dxfId="557">
      <pivotArea dataOnly="0" labelOnly="1" outline="0" fieldPosition="0">
        <references count="2">
          <reference field="7" count="1" selected="0">
            <x v="78"/>
          </reference>
          <reference field="24" count="1">
            <x v="4"/>
          </reference>
        </references>
      </pivotArea>
    </format>
    <format dxfId="556">
      <pivotArea dataOnly="0" labelOnly="1" outline="0" fieldPosition="0">
        <references count="2">
          <reference field="7" count="1" selected="0">
            <x v="79"/>
          </reference>
          <reference field="24" count="1">
            <x v="4"/>
          </reference>
        </references>
      </pivotArea>
    </format>
    <format dxfId="555">
      <pivotArea dataOnly="0" labelOnly="1" outline="0" fieldPosition="0">
        <references count="2">
          <reference field="7" count="1" selected="0">
            <x v="80"/>
          </reference>
          <reference field="24" count="1">
            <x v="0"/>
          </reference>
        </references>
      </pivotArea>
    </format>
    <format dxfId="554">
      <pivotArea dataOnly="0" labelOnly="1" outline="0" fieldPosition="0">
        <references count="2">
          <reference field="7" count="1" selected="0">
            <x v="81"/>
          </reference>
          <reference field="24" count="1">
            <x v="4"/>
          </reference>
        </references>
      </pivotArea>
    </format>
    <format dxfId="553">
      <pivotArea dataOnly="0" labelOnly="1" outline="0" fieldPosition="0">
        <references count="2">
          <reference field="7" count="1" selected="0">
            <x v="82"/>
          </reference>
          <reference field="24" count="1">
            <x v="4"/>
          </reference>
        </references>
      </pivotArea>
    </format>
    <format dxfId="552">
      <pivotArea dataOnly="0" labelOnly="1" outline="0" fieldPosition="0">
        <references count="2">
          <reference field="7" count="1" selected="0">
            <x v="83"/>
          </reference>
          <reference field="24" count="1">
            <x v="1"/>
          </reference>
        </references>
      </pivotArea>
    </format>
    <format dxfId="551">
      <pivotArea dataOnly="0" labelOnly="1" outline="0" fieldPosition="0">
        <references count="2">
          <reference field="7" count="1" selected="0">
            <x v="84"/>
          </reference>
          <reference field="24" count="1">
            <x v="4"/>
          </reference>
        </references>
      </pivotArea>
    </format>
    <format dxfId="550">
      <pivotArea dataOnly="0" labelOnly="1" outline="0" fieldPosition="0">
        <references count="2">
          <reference field="7" count="1" selected="0">
            <x v="85"/>
          </reference>
          <reference field="24" count="1">
            <x v="4"/>
          </reference>
        </references>
      </pivotArea>
    </format>
    <format dxfId="549">
      <pivotArea dataOnly="0" labelOnly="1" outline="0" fieldPosition="0">
        <references count="2">
          <reference field="7" count="1" selected="0">
            <x v="86"/>
          </reference>
          <reference field="24" count="1">
            <x v="4"/>
          </reference>
        </references>
      </pivotArea>
    </format>
    <format dxfId="548">
      <pivotArea dataOnly="0" labelOnly="1" outline="0" fieldPosition="0">
        <references count="2">
          <reference field="7" count="1" selected="0">
            <x v="87"/>
          </reference>
          <reference field="24" count="1">
            <x v="4"/>
          </reference>
        </references>
      </pivotArea>
    </format>
    <format dxfId="547">
      <pivotArea dataOnly="0" labelOnly="1" outline="0" fieldPosition="0">
        <references count="2">
          <reference field="7" count="1" selected="0">
            <x v="88"/>
          </reference>
          <reference field="24" count="1">
            <x v="5"/>
          </reference>
        </references>
      </pivotArea>
    </format>
    <format dxfId="546">
      <pivotArea dataOnly="0" labelOnly="1" outline="0" fieldPosition="0">
        <references count="2">
          <reference field="7" count="1" selected="0">
            <x v="89"/>
          </reference>
          <reference field="24" count="1">
            <x v="5"/>
          </reference>
        </references>
      </pivotArea>
    </format>
    <format dxfId="545">
      <pivotArea dataOnly="0" labelOnly="1" outline="0" fieldPosition="0">
        <references count="2">
          <reference field="7" count="1" selected="0">
            <x v="90"/>
          </reference>
          <reference field="24" count="1">
            <x v="4"/>
          </reference>
        </references>
      </pivotArea>
    </format>
    <format dxfId="544">
      <pivotArea dataOnly="0" labelOnly="1" outline="0" fieldPosition="0">
        <references count="2">
          <reference field="7" count="1" selected="0">
            <x v="91"/>
          </reference>
          <reference field="24" count="1">
            <x v="4"/>
          </reference>
        </references>
      </pivotArea>
    </format>
    <format dxfId="543">
      <pivotArea dataOnly="0" labelOnly="1" outline="0" fieldPosition="0">
        <references count="2">
          <reference field="7" count="1" selected="0">
            <x v="92"/>
          </reference>
          <reference field="24" count="1">
            <x v="4"/>
          </reference>
        </references>
      </pivotArea>
    </format>
    <format dxfId="542">
      <pivotArea dataOnly="0" labelOnly="1" outline="0" fieldPosition="0">
        <references count="2">
          <reference field="7" count="1" selected="0">
            <x v="93"/>
          </reference>
          <reference field="24" count="1">
            <x v="4"/>
          </reference>
        </references>
      </pivotArea>
    </format>
    <format dxfId="541">
      <pivotArea dataOnly="0" labelOnly="1" outline="0" fieldPosition="0">
        <references count="2">
          <reference field="7" count="1" selected="0">
            <x v="94"/>
          </reference>
          <reference field="24" count="1">
            <x v="4"/>
          </reference>
        </references>
      </pivotArea>
    </format>
    <format dxfId="540">
      <pivotArea dataOnly="0" labelOnly="1" outline="0" fieldPosition="0">
        <references count="2">
          <reference field="7" count="1" selected="0">
            <x v="95"/>
          </reference>
          <reference field="24" count="1">
            <x v="4"/>
          </reference>
        </references>
      </pivotArea>
    </format>
    <format dxfId="539">
      <pivotArea dataOnly="0" labelOnly="1" outline="0" fieldPosition="0">
        <references count="2">
          <reference field="7" count="1" selected="0">
            <x v="96"/>
          </reference>
          <reference field="24" count="1">
            <x v="4"/>
          </reference>
        </references>
      </pivotArea>
    </format>
    <format dxfId="538">
      <pivotArea dataOnly="0" labelOnly="1" outline="0" fieldPosition="0">
        <references count="2">
          <reference field="7" count="1" selected="0">
            <x v="97"/>
          </reference>
          <reference field="24" count="1">
            <x v="4"/>
          </reference>
        </references>
      </pivotArea>
    </format>
    <format dxfId="537">
      <pivotArea dataOnly="0" labelOnly="1" outline="0" fieldPosition="0">
        <references count="2">
          <reference field="7" count="1" selected="0">
            <x v="98"/>
          </reference>
          <reference field="24" count="1">
            <x v="3"/>
          </reference>
        </references>
      </pivotArea>
    </format>
    <format dxfId="536">
      <pivotArea dataOnly="0" labelOnly="1" outline="0" fieldPosition="0">
        <references count="2">
          <reference field="7" count="1" selected="0">
            <x v="99"/>
          </reference>
          <reference field="24" count="1">
            <x v="4"/>
          </reference>
        </references>
      </pivotArea>
    </format>
    <format dxfId="535">
      <pivotArea dataOnly="0" labelOnly="1" outline="0" fieldPosition="0">
        <references count="2">
          <reference field="7" count="1" selected="0">
            <x v="100"/>
          </reference>
          <reference field="24" count="1">
            <x v="1"/>
          </reference>
        </references>
      </pivotArea>
    </format>
    <format dxfId="534">
      <pivotArea dataOnly="0" labelOnly="1" outline="0" fieldPosition="0">
        <references count="2">
          <reference field="7" count="1" selected="0">
            <x v="101"/>
          </reference>
          <reference field="24" count="1">
            <x v="4"/>
          </reference>
        </references>
      </pivotArea>
    </format>
    <format dxfId="533">
      <pivotArea dataOnly="0" labelOnly="1" outline="0" fieldPosition="0">
        <references count="2">
          <reference field="7" count="1" selected="0">
            <x v="102"/>
          </reference>
          <reference field="24" count="1">
            <x v="4"/>
          </reference>
        </references>
      </pivotArea>
    </format>
    <format dxfId="532">
      <pivotArea dataOnly="0" labelOnly="1" outline="0" fieldPosition="0">
        <references count="2">
          <reference field="7" count="1" selected="0">
            <x v="103"/>
          </reference>
          <reference field="24" count="1">
            <x v="1"/>
          </reference>
        </references>
      </pivotArea>
    </format>
    <format dxfId="531">
      <pivotArea dataOnly="0" labelOnly="1" outline="0" fieldPosition="0">
        <references count="2">
          <reference field="7" count="1" selected="0">
            <x v="104"/>
          </reference>
          <reference field="24" count="1">
            <x v="4"/>
          </reference>
        </references>
      </pivotArea>
    </format>
    <format dxfId="530">
      <pivotArea dataOnly="0" labelOnly="1" outline="0" fieldPosition="0">
        <references count="2">
          <reference field="7" count="1" selected="0">
            <x v="105"/>
          </reference>
          <reference field="24" count="1">
            <x v="0"/>
          </reference>
        </references>
      </pivotArea>
    </format>
    <format dxfId="529">
      <pivotArea dataOnly="0" labelOnly="1" outline="0" fieldPosition="0">
        <references count="2">
          <reference field="7" count="1" selected="0">
            <x v="106"/>
          </reference>
          <reference field="24" count="1">
            <x v="4"/>
          </reference>
        </references>
      </pivotArea>
    </format>
    <format dxfId="528">
      <pivotArea dataOnly="0" labelOnly="1" outline="0" fieldPosition="0">
        <references count="2">
          <reference field="7" count="1" selected="0">
            <x v="107"/>
          </reference>
          <reference field="24" count="1">
            <x v="4"/>
          </reference>
        </references>
      </pivotArea>
    </format>
    <format dxfId="527">
      <pivotArea dataOnly="0" labelOnly="1" outline="0" fieldPosition="0">
        <references count="2">
          <reference field="7" count="1" selected="0">
            <x v="108"/>
          </reference>
          <reference field="24" count="1">
            <x v="5"/>
          </reference>
        </references>
      </pivotArea>
    </format>
    <format dxfId="526">
      <pivotArea dataOnly="0" labelOnly="1" outline="0" fieldPosition="0">
        <references count="2">
          <reference field="7" count="1" selected="0">
            <x v="109"/>
          </reference>
          <reference field="24" count="1">
            <x v="4"/>
          </reference>
        </references>
      </pivotArea>
    </format>
    <format dxfId="525">
      <pivotArea dataOnly="0" labelOnly="1" outline="0" fieldPosition="0">
        <references count="2">
          <reference field="7" count="1" selected="0">
            <x v="110"/>
          </reference>
          <reference field="24" count="1">
            <x v="4"/>
          </reference>
        </references>
      </pivotArea>
    </format>
    <format dxfId="524">
      <pivotArea dataOnly="0" labelOnly="1" outline="0" fieldPosition="0">
        <references count="2">
          <reference field="7" count="1" selected="0">
            <x v="111"/>
          </reference>
          <reference field="24" count="1">
            <x v="2"/>
          </reference>
        </references>
      </pivotArea>
    </format>
    <format dxfId="523">
      <pivotArea dataOnly="0" labelOnly="1" outline="0" fieldPosition="0">
        <references count="2">
          <reference field="7" count="1" selected="0">
            <x v="112"/>
          </reference>
          <reference field="24" count="1">
            <x v="4"/>
          </reference>
        </references>
      </pivotArea>
    </format>
    <format dxfId="522">
      <pivotArea dataOnly="0" labelOnly="1" outline="0" fieldPosition="0">
        <references count="2">
          <reference field="7" count="1" selected="0">
            <x v="113"/>
          </reference>
          <reference field="24" count="1">
            <x v="2"/>
          </reference>
        </references>
      </pivotArea>
    </format>
    <format dxfId="521">
      <pivotArea dataOnly="0" labelOnly="1" outline="0" fieldPosition="0">
        <references count="2">
          <reference field="7" count="1" selected="0">
            <x v="114"/>
          </reference>
          <reference field="24" count="1">
            <x v="4"/>
          </reference>
        </references>
      </pivotArea>
    </format>
    <format dxfId="520">
      <pivotArea dataOnly="0" labelOnly="1" outline="0" fieldPosition="0">
        <references count="2">
          <reference field="7" count="1" selected="0">
            <x v="115"/>
          </reference>
          <reference field="24" count="1">
            <x v="4"/>
          </reference>
        </references>
      </pivotArea>
    </format>
    <format dxfId="519">
      <pivotArea dataOnly="0" labelOnly="1" outline="0" fieldPosition="0">
        <references count="2">
          <reference field="7" count="1" selected="0">
            <x v="116"/>
          </reference>
          <reference field="24" count="1">
            <x v="1"/>
          </reference>
        </references>
      </pivotArea>
    </format>
    <format dxfId="518">
      <pivotArea dataOnly="0" labelOnly="1" outline="0" fieldPosition="0">
        <references count="2">
          <reference field="7" count="1" selected="0">
            <x v="117"/>
          </reference>
          <reference field="24" count="1">
            <x v="1"/>
          </reference>
        </references>
      </pivotArea>
    </format>
    <format dxfId="517">
      <pivotArea dataOnly="0" labelOnly="1" outline="0" fieldPosition="0">
        <references count="2">
          <reference field="7" count="1" selected="0">
            <x v="118"/>
          </reference>
          <reference field="24" count="1">
            <x v="1"/>
          </reference>
        </references>
      </pivotArea>
    </format>
    <format dxfId="516">
      <pivotArea dataOnly="0" labelOnly="1" outline="0" fieldPosition="0">
        <references count="2">
          <reference field="7" count="1" selected="0">
            <x v="119"/>
          </reference>
          <reference field="24" count="1">
            <x v="0"/>
          </reference>
        </references>
      </pivotArea>
    </format>
    <format dxfId="515">
      <pivotArea dataOnly="0" labelOnly="1" outline="0" fieldPosition="0">
        <references count="2">
          <reference field="7" count="1" selected="0">
            <x v="120"/>
          </reference>
          <reference field="24" count="1">
            <x v="4"/>
          </reference>
        </references>
      </pivotArea>
    </format>
    <format dxfId="514">
      <pivotArea dataOnly="0" labelOnly="1" outline="0" fieldPosition="0">
        <references count="2">
          <reference field="7" count="1" selected="0">
            <x v="121"/>
          </reference>
          <reference field="24" count="1">
            <x v="2"/>
          </reference>
        </references>
      </pivotArea>
    </format>
    <format dxfId="513">
      <pivotArea dataOnly="0" labelOnly="1" outline="0" fieldPosition="0">
        <references count="2">
          <reference field="7" count="1" selected="0">
            <x v="122"/>
          </reference>
          <reference field="24" count="1">
            <x v="1"/>
          </reference>
        </references>
      </pivotArea>
    </format>
    <format dxfId="512">
      <pivotArea dataOnly="0" labelOnly="1" outline="0" fieldPosition="0">
        <references count="2">
          <reference field="7" count="1" selected="0">
            <x v="123"/>
          </reference>
          <reference field="24" count="1">
            <x v="1"/>
          </reference>
        </references>
      </pivotArea>
    </format>
    <format dxfId="511">
      <pivotArea dataOnly="0" labelOnly="1" outline="0" fieldPosition="0">
        <references count="2">
          <reference field="7" count="1" selected="0">
            <x v="124"/>
          </reference>
          <reference field="24" count="1">
            <x v="4"/>
          </reference>
        </references>
      </pivotArea>
    </format>
    <format dxfId="510">
      <pivotArea dataOnly="0" labelOnly="1" outline="0" fieldPosition="0">
        <references count="2">
          <reference field="7" count="1" selected="0">
            <x v="125"/>
          </reference>
          <reference field="24" count="1">
            <x v="4"/>
          </reference>
        </references>
      </pivotArea>
    </format>
    <format dxfId="509">
      <pivotArea dataOnly="0" labelOnly="1" outline="0" fieldPosition="0">
        <references count="2">
          <reference field="7" count="1" selected="0">
            <x v="126"/>
          </reference>
          <reference field="24" count="1">
            <x v="5"/>
          </reference>
        </references>
      </pivotArea>
    </format>
    <format dxfId="508">
      <pivotArea dataOnly="0" labelOnly="1" outline="0" fieldPosition="0">
        <references count="2">
          <reference field="7" count="1" selected="0">
            <x v="127"/>
          </reference>
          <reference field="24" count="1">
            <x v="0"/>
          </reference>
        </references>
      </pivotArea>
    </format>
    <format dxfId="507">
      <pivotArea dataOnly="0" labelOnly="1" outline="0" fieldPosition="0">
        <references count="2">
          <reference field="7" count="1" selected="0">
            <x v="128"/>
          </reference>
          <reference field="24" count="1">
            <x v="1"/>
          </reference>
        </references>
      </pivotArea>
    </format>
    <format dxfId="506">
      <pivotArea dataOnly="0" labelOnly="1" outline="0" fieldPosition="0">
        <references count="2">
          <reference field="7" count="1" selected="0">
            <x v="129"/>
          </reference>
          <reference field="24" count="1">
            <x v="4"/>
          </reference>
        </references>
      </pivotArea>
    </format>
    <format dxfId="505">
      <pivotArea dataOnly="0" labelOnly="1" outline="0" fieldPosition="0">
        <references count="2">
          <reference field="7" count="1" selected="0">
            <x v="130"/>
          </reference>
          <reference field="24" count="1">
            <x v="1"/>
          </reference>
        </references>
      </pivotArea>
    </format>
    <format dxfId="504">
      <pivotArea dataOnly="0" labelOnly="1" outline="0" fieldPosition="0">
        <references count="2">
          <reference field="7" count="1" selected="0">
            <x v="131"/>
          </reference>
          <reference field="24" count="1">
            <x v="4"/>
          </reference>
        </references>
      </pivotArea>
    </format>
    <format dxfId="503">
      <pivotArea dataOnly="0" labelOnly="1" outline="0" fieldPosition="0">
        <references count="2">
          <reference field="7" count="1" selected="0">
            <x v="132"/>
          </reference>
          <reference field="24" count="1">
            <x v="4"/>
          </reference>
        </references>
      </pivotArea>
    </format>
    <format dxfId="502">
      <pivotArea dataOnly="0" labelOnly="1" outline="0" fieldPosition="0">
        <references count="2">
          <reference field="7" count="1" selected="0">
            <x v="133"/>
          </reference>
          <reference field="24" count="1">
            <x v="2"/>
          </reference>
        </references>
      </pivotArea>
    </format>
    <format dxfId="501">
      <pivotArea dataOnly="0" labelOnly="1" outline="0" fieldPosition="0">
        <references count="2">
          <reference field="7" count="1" selected="0">
            <x v="2"/>
          </reference>
          <reference field="24" count="1">
            <x v="4"/>
          </reference>
        </references>
      </pivotArea>
    </format>
    <format dxfId="500">
      <pivotArea dataOnly="0" labelOnly="1" outline="0" fieldPosition="0">
        <references count="2">
          <reference field="7" count="1" selected="0">
            <x v="16"/>
          </reference>
          <reference field="24" count="1">
            <x v="1"/>
          </reference>
        </references>
      </pivotArea>
    </format>
    <format dxfId="499">
      <pivotArea dataOnly="0" labelOnly="1" outline="0" fieldPosition="0">
        <references count="2">
          <reference field="7" count="1" selected="0">
            <x v="20"/>
          </reference>
          <reference field="24" count="1">
            <x v="4"/>
          </reference>
        </references>
      </pivotArea>
    </format>
    <format dxfId="498">
      <pivotArea dataOnly="0" labelOnly="1" outline="0" fieldPosition="0">
        <references count="2">
          <reference field="7" count="1" selected="0">
            <x v="27"/>
          </reference>
          <reference field="24" count="1">
            <x v="4"/>
          </reference>
        </references>
      </pivotArea>
    </format>
    <format dxfId="497">
      <pivotArea dataOnly="0" labelOnly="1" outline="0" fieldPosition="0">
        <references count="2">
          <reference field="7" count="1" selected="0">
            <x v="30"/>
          </reference>
          <reference field="24" count="1">
            <x v="4"/>
          </reference>
        </references>
      </pivotArea>
    </format>
    <format dxfId="496">
      <pivotArea dataOnly="0" labelOnly="1" outline="0" fieldPosition="0">
        <references count="2">
          <reference field="7" count="1" selected="0">
            <x v="36"/>
          </reference>
          <reference field="24" count="1">
            <x v="4"/>
          </reference>
        </references>
      </pivotArea>
    </format>
    <format dxfId="495">
      <pivotArea dataOnly="0" labelOnly="1" outline="0" fieldPosition="0">
        <references count="2">
          <reference field="7" count="1" selected="0">
            <x v="43"/>
          </reference>
          <reference field="24" count="1">
            <x v="1"/>
          </reference>
        </references>
      </pivotArea>
    </format>
    <format dxfId="494">
      <pivotArea dataOnly="0" labelOnly="1" outline="0" fieldPosition="0">
        <references count="2">
          <reference field="7" count="1" selected="0">
            <x v="44"/>
          </reference>
          <reference field="24" count="1">
            <x v="1"/>
          </reference>
        </references>
      </pivotArea>
    </format>
    <format dxfId="493">
      <pivotArea dataOnly="0" labelOnly="1" outline="0" fieldPosition="0">
        <references count="2">
          <reference field="7" count="1" selected="0">
            <x v="46"/>
          </reference>
          <reference field="24" count="1">
            <x v="4"/>
          </reference>
        </references>
      </pivotArea>
    </format>
    <format dxfId="492">
      <pivotArea dataOnly="0" labelOnly="1" outline="0" fieldPosition="0">
        <references count="2">
          <reference field="7" count="1" selected="0">
            <x v="47"/>
          </reference>
          <reference field="24" count="1">
            <x v="1"/>
          </reference>
        </references>
      </pivotArea>
    </format>
    <format dxfId="491">
      <pivotArea dataOnly="0" labelOnly="1" outline="0" fieldPosition="0">
        <references count="2">
          <reference field="7" count="1" selected="0">
            <x v="62"/>
          </reference>
          <reference field="24" count="1">
            <x v="4"/>
          </reference>
        </references>
      </pivotArea>
    </format>
    <format dxfId="490">
      <pivotArea dataOnly="0" labelOnly="1" outline="0" fieldPosition="0">
        <references count="2">
          <reference field="7" count="1" selected="0">
            <x v="68"/>
          </reference>
          <reference field="24" count="1">
            <x v="4"/>
          </reference>
        </references>
      </pivotArea>
    </format>
    <format dxfId="489">
      <pivotArea dataOnly="0" labelOnly="1" outline="0" fieldPosition="0">
        <references count="2">
          <reference field="7" count="1" selected="0">
            <x v="73"/>
          </reference>
          <reference field="24" count="1">
            <x v="1"/>
          </reference>
        </references>
      </pivotArea>
    </format>
    <format dxfId="488">
      <pivotArea dataOnly="0" labelOnly="1" outline="0" fieldPosition="0">
        <references count="2">
          <reference field="7" count="1" selected="0">
            <x v="75"/>
          </reference>
          <reference field="24" count="1">
            <x v="4"/>
          </reference>
        </references>
      </pivotArea>
    </format>
    <format dxfId="487">
      <pivotArea dataOnly="0" labelOnly="1" outline="0" fieldPosition="0">
        <references count="2">
          <reference field="7" count="1" selected="0">
            <x v="76"/>
          </reference>
          <reference field="24" count="1">
            <x v="4"/>
          </reference>
        </references>
      </pivotArea>
    </format>
    <format dxfId="486">
      <pivotArea dataOnly="0" labelOnly="1" outline="0" fieldPosition="0">
        <references count="2">
          <reference field="7" count="1" selected="0">
            <x v="77"/>
          </reference>
          <reference field="24" count="1">
            <x v="4"/>
          </reference>
        </references>
      </pivotArea>
    </format>
    <format dxfId="485">
      <pivotArea dataOnly="0" labelOnly="1" outline="0" fieldPosition="0">
        <references count="2">
          <reference field="7" count="1" selected="0">
            <x v="78"/>
          </reference>
          <reference field="24" count="1">
            <x v="4"/>
          </reference>
        </references>
      </pivotArea>
    </format>
    <format dxfId="484">
      <pivotArea dataOnly="0" labelOnly="1" outline="0" fieldPosition="0">
        <references count="2">
          <reference field="7" count="1" selected="0">
            <x v="79"/>
          </reference>
          <reference field="24" count="1">
            <x v="4"/>
          </reference>
        </references>
      </pivotArea>
    </format>
    <format dxfId="483">
      <pivotArea dataOnly="0" labelOnly="1" outline="0" fieldPosition="0">
        <references count="2">
          <reference field="7" count="1" selected="0">
            <x v="80"/>
          </reference>
          <reference field="24" count="1">
            <x v="0"/>
          </reference>
        </references>
      </pivotArea>
    </format>
    <format dxfId="482">
      <pivotArea dataOnly="0" labelOnly="1" outline="0" fieldPosition="0">
        <references count="2">
          <reference field="7" count="1" selected="0">
            <x v="81"/>
          </reference>
          <reference field="24" count="1">
            <x v="4"/>
          </reference>
        </references>
      </pivotArea>
    </format>
    <format dxfId="481">
      <pivotArea dataOnly="0" labelOnly="1" outline="0" fieldPosition="0">
        <references count="2">
          <reference field="7" count="1" selected="0">
            <x v="82"/>
          </reference>
          <reference field="24" count="1">
            <x v="4"/>
          </reference>
        </references>
      </pivotArea>
    </format>
    <format dxfId="480">
      <pivotArea dataOnly="0" labelOnly="1" outline="0" fieldPosition="0">
        <references count="2">
          <reference field="7" count="1" selected="0">
            <x v="83"/>
          </reference>
          <reference field="24" count="1">
            <x v="1"/>
          </reference>
        </references>
      </pivotArea>
    </format>
    <format dxfId="479">
      <pivotArea dataOnly="0" labelOnly="1" outline="0" fieldPosition="0">
        <references count="2">
          <reference field="7" count="1" selected="0">
            <x v="84"/>
          </reference>
          <reference field="24" count="1">
            <x v="4"/>
          </reference>
        </references>
      </pivotArea>
    </format>
    <format dxfId="478">
      <pivotArea dataOnly="0" labelOnly="1" outline="0" fieldPosition="0">
        <references count="2">
          <reference field="7" count="1" selected="0">
            <x v="85"/>
          </reference>
          <reference field="24" count="1">
            <x v="4"/>
          </reference>
        </references>
      </pivotArea>
    </format>
    <format dxfId="477">
      <pivotArea dataOnly="0" labelOnly="1" outline="0" fieldPosition="0">
        <references count="2">
          <reference field="7" count="1" selected="0">
            <x v="86"/>
          </reference>
          <reference field="24" count="1">
            <x v="4"/>
          </reference>
        </references>
      </pivotArea>
    </format>
    <format dxfId="476">
      <pivotArea dataOnly="0" labelOnly="1" outline="0" fieldPosition="0">
        <references count="2">
          <reference field="7" count="1" selected="0">
            <x v="87"/>
          </reference>
          <reference field="24" count="1">
            <x v="4"/>
          </reference>
        </references>
      </pivotArea>
    </format>
    <format dxfId="475">
      <pivotArea dataOnly="0" labelOnly="1" outline="0" fieldPosition="0">
        <references count="2">
          <reference field="7" count="1" selected="0">
            <x v="88"/>
          </reference>
          <reference field="24" count="1">
            <x v="5"/>
          </reference>
        </references>
      </pivotArea>
    </format>
    <format dxfId="474">
      <pivotArea dataOnly="0" labelOnly="1" outline="0" fieldPosition="0">
        <references count="2">
          <reference field="7" count="1" selected="0">
            <x v="89"/>
          </reference>
          <reference field="24" count="1">
            <x v="5"/>
          </reference>
        </references>
      </pivotArea>
    </format>
    <format dxfId="473">
      <pivotArea dataOnly="0" labelOnly="1" outline="0" fieldPosition="0">
        <references count="2">
          <reference field="7" count="1" selected="0">
            <x v="90"/>
          </reference>
          <reference field="24" count="1">
            <x v="4"/>
          </reference>
        </references>
      </pivotArea>
    </format>
    <format dxfId="472">
      <pivotArea dataOnly="0" labelOnly="1" outline="0" fieldPosition="0">
        <references count="2">
          <reference field="7" count="1" selected="0">
            <x v="91"/>
          </reference>
          <reference field="24" count="1">
            <x v="4"/>
          </reference>
        </references>
      </pivotArea>
    </format>
    <format dxfId="471">
      <pivotArea dataOnly="0" labelOnly="1" outline="0" fieldPosition="0">
        <references count="2">
          <reference field="7" count="1" selected="0">
            <x v="92"/>
          </reference>
          <reference field="24" count="1">
            <x v="4"/>
          </reference>
        </references>
      </pivotArea>
    </format>
    <format dxfId="470">
      <pivotArea dataOnly="0" labelOnly="1" outline="0" fieldPosition="0">
        <references count="2">
          <reference field="7" count="1" selected="0">
            <x v="93"/>
          </reference>
          <reference field="24" count="1">
            <x v="4"/>
          </reference>
        </references>
      </pivotArea>
    </format>
    <format dxfId="469">
      <pivotArea dataOnly="0" labelOnly="1" outline="0" fieldPosition="0">
        <references count="2">
          <reference field="7" count="1" selected="0">
            <x v="94"/>
          </reference>
          <reference field="24" count="1">
            <x v="4"/>
          </reference>
        </references>
      </pivotArea>
    </format>
    <format dxfId="468">
      <pivotArea dataOnly="0" labelOnly="1" outline="0" fieldPosition="0">
        <references count="2">
          <reference field="7" count="1" selected="0">
            <x v="95"/>
          </reference>
          <reference field="24" count="1">
            <x v="4"/>
          </reference>
        </references>
      </pivotArea>
    </format>
    <format dxfId="467">
      <pivotArea dataOnly="0" labelOnly="1" outline="0" fieldPosition="0">
        <references count="2">
          <reference field="7" count="1" selected="0">
            <x v="96"/>
          </reference>
          <reference field="24" count="1">
            <x v="4"/>
          </reference>
        </references>
      </pivotArea>
    </format>
    <format dxfId="466">
      <pivotArea dataOnly="0" labelOnly="1" outline="0" fieldPosition="0">
        <references count="2">
          <reference field="7" count="1" selected="0">
            <x v="97"/>
          </reference>
          <reference field="24" count="1">
            <x v="4"/>
          </reference>
        </references>
      </pivotArea>
    </format>
    <format dxfId="465">
      <pivotArea dataOnly="0" labelOnly="1" outline="0" fieldPosition="0">
        <references count="2">
          <reference field="7" count="1" selected="0">
            <x v="98"/>
          </reference>
          <reference field="24" count="1">
            <x v="3"/>
          </reference>
        </references>
      </pivotArea>
    </format>
    <format dxfId="464">
      <pivotArea dataOnly="0" labelOnly="1" outline="0" fieldPosition="0">
        <references count="2">
          <reference field="7" count="1" selected="0">
            <x v="99"/>
          </reference>
          <reference field="24" count="1">
            <x v="4"/>
          </reference>
        </references>
      </pivotArea>
    </format>
    <format dxfId="463">
      <pivotArea dataOnly="0" labelOnly="1" outline="0" fieldPosition="0">
        <references count="2">
          <reference field="7" count="1" selected="0">
            <x v="100"/>
          </reference>
          <reference field="24" count="1">
            <x v="1"/>
          </reference>
        </references>
      </pivotArea>
    </format>
    <format dxfId="462">
      <pivotArea dataOnly="0" labelOnly="1" outline="0" fieldPosition="0">
        <references count="2">
          <reference field="7" count="1" selected="0">
            <x v="101"/>
          </reference>
          <reference field="24" count="1">
            <x v="4"/>
          </reference>
        </references>
      </pivotArea>
    </format>
    <format dxfId="461">
      <pivotArea dataOnly="0" labelOnly="1" outline="0" fieldPosition="0">
        <references count="2">
          <reference field="7" count="1" selected="0">
            <x v="102"/>
          </reference>
          <reference field="24" count="1">
            <x v="4"/>
          </reference>
        </references>
      </pivotArea>
    </format>
    <format dxfId="460">
      <pivotArea dataOnly="0" labelOnly="1" outline="0" fieldPosition="0">
        <references count="2">
          <reference field="7" count="1" selected="0">
            <x v="103"/>
          </reference>
          <reference field="24" count="1">
            <x v="1"/>
          </reference>
        </references>
      </pivotArea>
    </format>
    <format dxfId="459">
      <pivotArea dataOnly="0" labelOnly="1" outline="0" fieldPosition="0">
        <references count="2">
          <reference field="7" count="1" selected="0">
            <x v="104"/>
          </reference>
          <reference field="24" count="1">
            <x v="4"/>
          </reference>
        </references>
      </pivotArea>
    </format>
    <format dxfId="458">
      <pivotArea dataOnly="0" labelOnly="1" outline="0" fieldPosition="0">
        <references count="2">
          <reference field="7" count="1" selected="0">
            <x v="105"/>
          </reference>
          <reference field="24" count="1">
            <x v="0"/>
          </reference>
        </references>
      </pivotArea>
    </format>
    <format dxfId="457">
      <pivotArea dataOnly="0" labelOnly="1" outline="0" fieldPosition="0">
        <references count="2">
          <reference field="7" count="1" selected="0">
            <x v="106"/>
          </reference>
          <reference field="24" count="1">
            <x v="4"/>
          </reference>
        </references>
      </pivotArea>
    </format>
    <format dxfId="456">
      <pivotArea dataOnly="0" labelOnly="1" outline="0" fieldPosition="0">
        <references count="2">
          <reference field="7" count="1" selected="0">
            <x v="107"/>
          </reference>
          <reference field="24" count="1">
            <x v="4"/>
          </reference>
        </references>
      </pivotArea>
    </format>
    <format dxfId="455">
      <pivotArea dataOnly="0" labelOnly="1" outline="0" fieldPosition="0">
        <references count="2">
          <reference field="7" count="1" selected="0">
            <x v="108"/>
          </reference>
          <reference field="24" count="1">
            <x v="5"/>
          </reference>
        </references>
      </pivotArea>
    </format>
    <format dxfId="454">
      <pivotArea dataOnly="0" labelOnly="1" outline="0" fieldPosition="0">
        <references count="2">
          <reference field="7" count="1" selected="0">
            <x v="109"/>
          </reference>
          <reference field="24" count="1">
            <x v="4"/>
          </reference>
        </references>
      </pivotArea>
    </format>
    <format dxfId="453">
      <pivotArea dataOnly="0" labelOnly="1" outline="0" fieldPosition="0">
        <references count="2">
          <reference field="7" count="1" selected="0">
            <x v="110"/>
          </reference>
          <reference field="24" count="1">
            <x v="4"/>
          </reference>
        </references>
      </pivotArea>
    </format>
    <format dxfId="452">
      <pivotArea dataOnly="0" labelOnly="1" outline="0" fieldPosition="0">
        <references count="2">
          <reference field="7" count="1" selected="0">
            <x v="111"/>
          </reference>
          <reference field="24" count="1">
            <x v="2"/>
          </reference>
        </references>
      </pivotArea>
    </format>
    <format dxfId="451">
      <pivotArea dataOnly="0" labelOnly="1" outline="0" fieldPosition="0">
        <references count="2">
          <reference field="7" count="1" selected="0">
            <x v="112"/>
          </reference>
          <reference field="24" count="1">
            <x v="4"/>
          </reference>
        </references>
      </pivotArea>
    </format>
    <format dxfId="450">
      <pivotArea dataOnly="0" labelOnly="1" outline="0" fieldPosition="0">
        <references count="2">
          <reference field="7" count="1" selected="0">
            <x v="113"/>
          </reference>
          <reference field="24" count="1">
            <x v="2"/>
          </reference>
        </references>
      </pivotArea>
    </format>
    <format dxfId="449">
      <pivotArea dataOnly="0" labelOnly="1" outline="0" fieldPosition="0">
        <references count="2">
          <reference field="7" count="1" selected="0">
            <x v="114"/>
          </reference>
          <reference field="24" count="1">
            <x v="4"/>
          </reference>
        </references>
      </pivotArea>
    </format>
    <format dxfId="448">
      <pivotArea dataOnly="0" labelOnly="1" outline="0" fieldPosition="0">
        <references count="2">
          <reference field="7" count="1" selected="0">
            <x v="115"/>
          </reference>
          <reference field="24" count="1">
            <x v="4"/>
          </reference>
        </references>
      </pivotArea>
    </format>
    <format dxfId="447">
      <pivotArea dataOnly="0" labelOnly="1" outline="0" fieldPosition="0">
        <references count="2">
          <reference field="7" count="1" selected="0">
            <x v="116"/>
          </reference>
          <reference field="24" count="1">
            <x v="1"/>
          </reference>
        </references>
      </pivotArea>
    </format>
    <format dxfId="446">
      <pivotArea dataOnly="0" labelOnly="1" outline="0" fieldPosition="0">
        <references count="2">
          <reference field="7" count="1" selected="0">
            <x v="117"/>
          </reference>
          <reference field="24" count="1">
            <x v="1"/>
          </reference>
        </references>
      </pivotArea>
    </format>
    <format dxfId="445">
      <pivotArea dataOnly="0" labelOnly="1" outline="0" fieldPosition="0">
        <references count="2">
          <reference field="7" count="1" selected="0">
            <x v="118"/>
          </reference>
          <reference field="24" count="1">
            <x v="1"/>
          </reference>
        </references>
      </pivotArea>
    </format>
    <format dxfId="444">
      <pivotArea dataOnly="0" labelOnly="1" outline="0" fieldPosition="0">
        <references count="2">
          <reference field="7" count="1" selected="0">
            <x v="119"/>
          </reference>
          <reference field="24" count="1">
            <x v="0"/>
          </reference>
        </references>
      </pivotArea>
    </format>
    <format dxfId="443">
      <pivotArea dataOnly="0" labelOnly="1" outline="0" fieldPosition="0">
        <references count="2">
          <reference field="7" count="1" selected="0">
            <x v="120"/>
          </reference>
          <reference field="24" count="1">
            <x v="4"/>
          </reference>
        </references>
      </pivotArea>
    </format>
    <format dxfId="442">
      <pivotArea dataOnly="0" labelOnly="1" outline="0" fieldPosition="0">
        <references count="2">
          <reference field="7" count="1" selected="0">
            <x v="121"/>
          </reference>
          <reference field="24" count="1">
            <x v="2"/>
          </reference>
        </references>
      </pivotArea>
    </format>
    <format dxfId="441">
      <pivotArea dataOnly="0" labelOnly="1" outline="0" fieldPosition="0">
        <references count="2">
          <reference field="7" count="1" selected="0">
            <x v="122"/>
          </reference>
          <reference field="24" count="1">
            <x v="1"/>
          </reference>
        </references>
      </pivotArea>
    </format>
    <format dxfId="440">
      <pivotArea dataOnly="0" labelOnly="1" outline="0" fieldPosition="0">
        <references count="2">
          <reference field="7" count="1" selected="0">
            <x v="123"/>
          </reference>
          <reference field="24" count="1">
            <x v="1"/>
          </reference>
        </references>
      </pivotArea>
    </format>
    <format dxfId="439">
      <pivotArea dataOnly="0" labelOnly="1" outline="0" fieldPosition="0">
        <references count="2">
          <reference field="7" count="1" selected="0">
            <x v="124"/>
          </reference>
          <reference field="24" count="1">
            <x v="4"/>
          </reference>
        </references>
      </pivotArea>
    </format>
    <format dxfId="438">
      <pivotArea dataOnly="0" labelOnly="1" outline="0" fieldPosition="0">
        <references count="2">
          <reference field="7" count="1" selected="0">
            <x v="125"/>
          </reference>
          <reference field="24" count="1">
            <x v="4"/>
          </reference>
        </references>
      </pivotArea>
    </format>
    <format dxfId="437">
      <pivotArea dataOnly="0" labelOnly="1" outline="0" fieldPosition="0">
        <references count="2">
          <reference field="7" count="1" selected="0">
            <x v="126"/>
          </reference>
          <reference field="24" count="1">
            <x v="5"/>
          </reference>
        </references>
      </pivotArea>
    </format>
    <format dxfId="436">
      <pivotArea dataOnly="0" labelOnly="1" outline="0" fieldPosition="0">
        <references count="2">
          <reference field="7" count="1" selected="0">
            <x v="127"/>
          </reference>
          <reference field="24" count="1">
            <x v="0"/>
          </reference>
        </references>
      </pivotArea>
    </format>
    <format dxfId="435">
      <pivotArea dataOnly="0" labelOnly="1" outline="0" fieldPosition="0">
        <references count="2">
          <reference field="7" count="1" selected="0">
            <x v="128"/>
          </reference>
          <reference field="24" count="1">
            <x v="1"/>
          </reference>
        </references>
      </pivotArea>
    </format>
    <format dxfId="434">
      <pivotArea dataOnly="0" labelOnly="1" outline="0" fieldPosition="0">
        <references count="2">
          <reference field="7" count="1" selected="0">
            <x v="129"/>
          </reference>
          <reference field="24" count="1">
            <x v="4"/>
          </reference>
        </references>
      </pivotArea>
    </format>
    <format dxfId="433">
      <pivotArea dataOnly="0" labelOnly="1" outline="0" fieldPosition="0">
        <references count="2">
          <reference field="7" count="1" selected="0">
            <x v="130"/>
          </reference>
          <reference field="24" count="1">
            <x v="1"/>
          </reference>
        </references>
      </pivotArea>
    </format>
    <format dxfId="432">
      <pivotArea dataOnly="0" labelOnly="1" outline="0" fieldPosition="0">
        <references count="2">
          <reference field="7" count="1" selected="0">
            <x v="131"/>
          </reference>
          <reference field="24" count="1">
            <x v="4"/>
          </reference>
        </references>
      </pivotArea>
    </format>
    <format dxfId="431">
      <pivotArea dataOnly="0" labelOnly="1" outline="0" fieldPosition="0">
        <references count="2">
          <reference field="7" count="1" selected="0">
            <x v="132"/>
          </reference>
          <reference field="24" count="1">
            <x v="4"/>
          </reference>
        </references>
      </pivotArea>
    </format>
    <format dxfId="430">
      <pivotArea dataOnly="0" labelOnly="1" outline="0" fieldPosition="0">
        <references count="2">
          <reference field="7" count="1" selected="0">
            <x v="133"/>
          </reference>
          <reference field="24" count="1">
            <x v="2"/>
          </reference>
        </references>
      </pivotArea>
    </format>
    <format dxfId="429">
      <pivotArea dataOnly="0" labelOnly="1" outline="0" fieldPosition="0">
        <references count="1">
          <reference field="7" count="26">
            <x v="75"/>
            <x v="76"/>
            <x v="77"/>
            <x v="78"/>
            <x v="79"/>
            <x v="80"/>
            <x v="81"/>
            <x v="82"/>
            <x v="83"/>
            <x v="84"/>
            <x v="85"/>
            <x v="86"/>
            <x v="87"/>
            <x v="88"/>
            <x v="89"/>
            <x v="90"/>
            <x v="91"/>
            <x v="92"/>
            <x v="93"/>
            <x v="94"/>
            <x v="95"/>
            <x v="96"/>
            <x v="97"/>
            <x v="98"/>
            <x v="99"/>
            <x v="100"/>
          </reference>
        </references>
      </pivotArea>
    </format>
    <format dxfId="428">
      <pivotArea dataOnly="0" labelOnly="1" outline="0" fieldPosition="0">
        <references count="1">
          <reference field="7" count="19">
            <x v="115"/>
            <x v="116"/>
            <x v="117"/>
            <x v="118"/>
            <x v="119"/>
            <x v="120"/>
            <x v="121"/>
            <x v="122"/>
            <x v="123"/>
            <x v="124"/>
            <x v="125"/>
            <x v="126"/>
            <x v="127"/>
            <x v="128"/>
            <x v="129"/>
            <x v="130"/>
            <x v="131"/>
            <x v="132"/>
            <x v="133"/>
          </reference>
        </references>
      </pivotArea>
    </format>
    <format dxfId="427">
      <pivotArea outline="0" collapsedLevelsAreSubtotals="1" fieldPosition="0"/>
    </format>
    <format dxfId="426">
      <pivotArea outline="0" collapsedLevelsAreSubtotals="1" fieldPosition="0"/>
    </format>
    <format dxfId="425">
      <pivotArea outline="0" collapsedLevelsAreSubtotals="1" fieldPosition="0">
        <references count="2">
          <reference field="7" count="1" selected="0">
            <x v="82"/>
          </reference>
          <reference field="24" count="1" selected="0">
            <x v="4"/>
          </reference>
        </references>
      </pivotArea>
    </format>
    <format dxfId="424">
      <pivotArea outline="0" collapsedLevelsAreSubtotals="1" fieldPosition="0">
        <references count="2">
          <reference field="7" count="1" selected="0">
            <x v="83"/>
          </reference>
          <reference field="24" count="1" selected="0">
            <x v="1"/>
          </reference>
        </references>
      </pivotArea>
    </format>
    <format dxfId="423">
      <pivotArea dataOnly="0" labelOnly="1" outline="0" fieldPosition="0">
        <references count="2">
          <reference field="7" count="1" selected="0">
            <x v="100"/>
          </reference>
          <reference field="24" count="1">
            <x v="1"/>
          </reference>
        </references>
      </pivotArea>
    </format>
    <format dxfId="422">
      <pivotArea dataOnly="0" labelOnly="1" outline="0" fieldPosition="0">
        <references count="2">
          <reference field="7" count="1" selected="0">
            <x v="100"/>
          </reference>
          <reference field="24" count="1">
            <x v="1"/>
          </reference>
        </references>
      </pivotArea>
    </format>
    <format dxfId="421">
      <pivotArea dataOnly="0" labelOnly="1" outline="0" fieldPosition="0">
        <references count="2">
          <reference field="7" count="1" selected="0">
            <x v="98"/>
          </reference>
          <reference field="24" count="1">
            <x v="4"/>
          </reference>
        </references>
      </pivotArea>
    </format>
    <format dxfId="420">
      <pivotArea outline="0" collapsedLevelsAreSubtotals="1" fieldPosition="0">
        <references count="2">
          <reference field="7" count="1" selected="0">
            <x v="117"/>
          </reference>
          <reference field="24" count="1" selected="0">
            <x v="1"/>
          </reference>
        </references>
      </pivotArea>
    </format>
    <format dxfId="419">
      <pivotArea outline="0" collapsedLevelsAreSubtotals="1" fieldPosition="0">
        <references count="2">
          <reference field="7" count="2" selected="0">
            <x v="120"/>
            <x v="121"/>
          </reference>
          <reference field="24" count="2" selected="0">
            <x v="2"/>
            <x v="4"/>
          </reference>
        </references>
      </pivotArea>
    </format>
    <format dxfId="418">
      <pivotArea outline="0" collapsedLevelsAreSubtotals="1" fieldPosition="0">
        <references count="1">
          <reference field="7" count="1" selected="0">
            <x v="122"/>
          </reference>
        </references>
      </pivotArea>
    </format>
    <format dxfId="417">
      <pivotArea outline="0" collapsedLevelsAreSubtotals="1" fieldPosition="0">
        <references count="2">
          <reference field="7" count="1" selected="0">
            <x v="2"/>
          </reference>
          <reference field="24" count="1" selected="0">
            <x v="4"/>
          </reference>
        </references>
      </pivotArea>
    </format>
    <format dxfId="416">
      <pivotArea outline="0" collapsedLevelsAreSubtotals="1" fieldPosition="0">
        <references count="2">
          <reference field="7" count="1" selected="0">
            <x v="16"/>
          </reference>
          <reference field="24" count="1" selected="0">
            <x v="1"/>
          </reference>
        </references>
      </pivotArea>
    </format>
    <format dxfId="415">
      <pivotArea outline="0" collapsedLevelsAreSubtotals="1" fieldPosition="0">
        <references count="2">
          <reference field="7" count="1" selected="0">
            <x v="20"/>
          </reference>
          <reference field="24" count="1" selected="0">
            <x v="4"/>
          </reference>
        </references>
      </pivotArea>
    </format>
    <format dxfId="414">
      <pivotArea outline="0" collapsedLevelsAreSubtotals="1" fieldPosition="0">
        <references count="2">
          <reference field="7" count="1" selected="0">
            <x v="30"/>
          </reference>
          <reference field="24" count="1" selected="0">
            <x v="4"/>
          </reference>
        </references>
      </pivotArea>
    </format>
    <format dxfId="413">
      <pivotArea outline="0" collapsedLevelsAreSubtotals="1" fieldPosition="0">
        <references count="2">
          <reference field="7" count="2" selected="0">
            <x v="36"/>
            <x v="43"/>
          </reference>
          <reference field="24" count="2" selected="0">
            <x v="1"/>
            <x v="4"/>
          </reference>
        </references>
      </pivotArea>
    </format>
    <format dxfId="412">
      <pivotArea outline="0" collapsedLevelsAreSubtotals="1" fieldPosition="0">
        <references count="2">
          <reference field="7" count="1" selected="0">
            <x v="44"/>
          </reference>
          <reference field="24" count="1" selected="0">
            <x v="1"/>
          </reference>
        </references>
      </pivotArea>
    </format>
    <format dxfId="411">
      <pivotArea outline="0" collapsedLevelsAreSubtotals="1" fieldPosition="0">
        <references count="2">
          <reference field="7" count="1" selected="0">
            <x v="47"/>
          </reference>
          <reference field="24" count="1" selected="0">
            <x v="1"/>
          </reference>
        </references>
      </pivotArea>
    </format>
    <format dxfId="410">
      <pivotArea outline="0" collapsedLevelsAreSubtotals="1" fieldPosition="0">
        <references count="2">
          <reference field="7" count="1" selected="0">
            <x v="123"/>
          </reference>
          <reference field="24" count="1" selected="0">
            <x v="1"/>
          </reference>
        </references>
      </pivotArea>
    </format>
    <format dxfId="409">
      <pivotArea outline="0" collapsedLevelsAreSubtotals="1" fieldPosition="0">
        <references count="2">
          <reference field="7" count="1" selected="0">
            <x v="124"/>
          </reference>
          <reference field="24" count="1" selected="0">
            <x v="4"/>
          </reference>
        </references>
      </pivotArea>
    </format>
    <format dxfId="408">
      <pivotArea outline="0" collapsedLevelsAreSubtotals="1" fieldPosition="0">
        <references count="2">
          <reference field="7" count="1" selected="0">
            <x v="125"/>
          </reference>
          <reference field="24" count="1" selected="0">
            <x v="4"/>
          </reference>
        </references>
      </pivotArea>
    </format>
    <format dxfId="407">
      <pivotArea outline="0" collapsedLevelsAreSubtotals="1" fieldPosition="0">
        <references count="1">
          <reference field="7" count="2" selected="0">
            <x v="127"/>
            <x v="128"/>
          </reference>
        </references>
      </pivotArea>
    </format>
    <format dxfId="406">
      <pivotArea outline="0" collapsedLevelsAreSubtotals="1" fieldPosition="0">
        <references count="1">
          <reference field="7" count="1" selected="0">
            <x v="128"/>
          </reference>
        </references>
      </pivotArea>
    </format>
    <format dxfId="405">
      <pivotArea outline="0" collapsedLevelsAreSubtotals="1" fieldPosition="0">
        <references count="1">
          <reference field="7" count="2" selected="0">
            <x v="127"/>
            <x v="128"/>
          </reference>
        </references>
      </pivotArea>
    </format>
    <format dxfId="404">
      <pivotArea dataOnly="0" labelOnly="1" outline="0" fieldPosition="0">
        <references count="2">
          <reference field="7" count="1" selected="0">
            <x v="115"/>
          </reference>
          <reference field="24" count="1">
            <x v="4"/>
          </reference>
        </references>
      </pivotArea>
    </format>
    <format dxfId="403">
      <pivotArea dataOnly="0" labelOnly="1" outline="0" fieldPosition="0">
        <references count="2">
          <reference field="7" count="1" selected="0">
            <x v="116"/>
          </reference>
          <reference field="24" count="1">
            <x v="1"/>
          </reference>
        </references>
      </pivotArea>
    </format>
    <format dxfId="402">
      <pivotArea dataOnly="0" labelOnly="1" outline="0" fieldPosition="0">
        <references count="2">
          <reference field="7" count="1" selected="0">
            <x v="117"/>
          </reference>
          <reference field="24" count="1">
            <x v="4"/>
          </reference>
        </references>
      </pivotArea>
    </format>
    <format dxfId="401">
      <pivotArea dataOnly="0" labelOnly="1" outline="0" fieldPosition="0">
        <references count="2">
          <reference field="7" count="1" selected="0">
            <x v="118"/>
          </reference>
          <reference field="24" count="1">
            <x v="1"/>
          </reference>
        </references>
      </pivotArea>
    </format>
    <format dxfId="400">
      <pivotArea dataOnly="0" labelOnly="1" outline="0" fieldPosition="0">
        <references count="2">
          <reference field="7" count="1" selected="0">
            <x v="119"/>
          </reference>
          <reference field="24" count="1">
            <x v="0"/>
          </reference>
        </references>
      </pivotArea>
    </format>
    <format dxfId="399">
      <pivotArea dataOnly="0" labelOnly="1" outline="0" fieldPosition="0">
        <references count="2">
          <reference field="7" count="1" selected="0">
            <x v="115"/>
          </reference>
          <reference field="24" count="1">
            <x v="4"/>
          </reference>
        </references>
      </pivotArea>
    </format>
    <format dxfId="398">
      <pivotArea dataOnly="0" labelOnly="1" outline="0" fieldPosition="0">
        <references count="2">
          <reference field="7" count="1" selected="0">
            <x v="116"/>
          </reference>
          <reference field="24" count="1">
            <x v="1"/>
          </reference>
        </references>
      </pivotArea>
    </format>
    <format dxfId="397">
      <pivotArea dataOnly="0" labelOnly="1" outline="0" fieldPosition="0">
        <references count="2">
          <reference field="7" count="1" selected="0">
            <x v="117"/>
          </reference>
          <reference field="24" count="1">
            <x v="4"/>
          </reference>
        </references>
      </pivotArea>
    </format>
    <format dxfId="396">
      <pivotArea dataOnly="0" labelOnly="1" outline="0" fieldPosition="0">
        <references count="2">
          <reference field="7" count="1" selected="0">
            <x v="118"/>
          </reference>
          <reference field="24" count="1">
            <x v="1"/>
          </reference>
        </references>
      </pivotArea>
    </format>
    <format dxfId="395">
      <pivotArea dataOnly="0" labelOnly="1" outline="0" fieldPosition="0">
        <references count="2">
          <reference field="7" count="1" selected="0">
            <x v="119"/>
          </reference>
          <reference field="24" count="1">
            <x v="0"/>
          </reference>
        </references>
      </pivotArea>
    </format>
    <format dxfId="394">
      <pivotArea outline="0" collapsedLevelsAreSubtotals="1" fieldPosition="0">
        <references count="2">
          <reference field="7" count="1" selected="0">
            <x v="117"/>
          </reference>
          <reference field="24" count="1" selected="0">
            <x v="4"/>
          </reference>
        </references>
      </pivotArea>
    </format>
    <format dxfId="393">
      <pivotArea outline="0" collapsedLevelsAreSubtotals="1" fieldPosition="0">
        <references count="2">
          <reference field="7" count="1" selected="0">
            <x v="62"/>
          </reference>
          <reference field="24" count="1" selected="0">
            <x v="4"/>
          </reference>
        </references>
      </pivotArea>
    </format>
    <format dxfId="392">
      <pivotArea outline="0" collapsedLevelsAreSubtotals="1" fieldPosition="0">
        <references count="2">
          <reference field="7" count="5" selected="0">
            <x v="75"/>
            <x v="76"/>
            <x v="77"/>
            <x v="78"/>
            <x v="79"/>
          </reference>
          <reference field="24" count="1" selected="0">
            <x v="4"/>
          </reference>
        </references>
      </pivotArea>
    </format>
    <format dxfId="391">
      <pivotArea outline="0" collapsedLevelsAreSubtotals="1" fieldPosition="0">
        <references count="2">
          <reference field="7" count="1" selected="0">
            <x v="122"/>
          </reference>
          <reference field="24" count="1" selected="0">
            <x v="1"/>
          </reference>
        </references>
      </pivotArea>
    </format>
    <format dxfId="390">
      <pivotArea outline="0" collapsedLevelsAreSubtotals="1" fieldPosition="0">
        <references count="2">
          <reference field="7" count="2" selected="0">
            <x v="127"/>
            <x v="128"/>
          </reference>
          <reference field="24" count="2" selected="0">
            <x v="0"/>
            <x v="1"/>
          </reference>
        </references>
      </pivotArea>
    </format>
    <format dxfId="389">
      <pivotArea dataOnly="0" labelOnly="1" outline="0" fieldPosition="0">
        <references count="2">
          <reference field="7" count="1" selected="0">
            <x v="88"/>
          </reference>
          <reference field="24" count="1">
            <x v="7"/>
          </reference>
        </references>
      </pivotArea>
    </format>
    <format dxfId="388">
      <pivotArea dataOnly="0" labelOnly="1" outline="0" fieldPosition="0">
        <references count="2">
          <reference field="7" count="1" selected="0">
            <x v="89"/>
          </reference>
          <reference field="24" count="1">
            <x v="7"/>
          </reference>
        </references>
      </pivotArea>
    </format>
    <format dxfId="387">
      <pivotArea dataOnly="0" labelOnly="1" outline="0" fieldPosition="0">
        <references count="2">
          <reference field="7" count="1" selected="0">
            <x v="108"/>
          </reference>
          <reference field="24" count="1">
            <x v="1"/>
          </reference>
        </references>
      </pivotArea>
    </format>
    <format dxfId="386">
      <pivotArea dataOnly="0" labelOnly="1" outline="0" fieldPosition="0">
        <references count="2">
          <reference field="7" count="1" selected="0">
            <x v="126"/>
          </reference>
          <reference field="24" count="1">
            <x v="1"/>
          </reference>
        </references>
      </pivotArea>
    </format>
    <format dxfId="385">
      <pivotArea outline="0" fieldPosition="0">
        <references count="2">
          <reference field="7" count="1" selected="0">
            <x v="122"/>
          </reference>
          <reference field="24" count="1" selected="0">
            <x v="1"/>
          </reference>
        </references>
      </pivotArea>
    </format>
    <format dxfId="384">
      <pivotArea dataOnly="0" labelOnly="1" outline="0" fieldPosition="0">
        <references count="2">
          <reference field="7" count="1" selected="0">
            <x v="122"/>
          </reference>
          <reference field="24" count="1">
            <x v="1"/>
          </reference>
        </references>
      </pivotArea>
    </format>
    <format dxfId="383">
      <pivotArea dataOnly="0" labelOnly="1" outline="0" fieldPosition="0">
        <references count="2">
          <reference field="7" count="1" selected="0">
            <x v="125"/>
          </reference>
          <reference field="24" count="1">
            <x v="4"/>
          </reference>
        </references>
      </pivotArea>
    </format>
    <format dxfId="382">
      <pivotArea outline="0" collapsedLevelsAreSubtotals="1" fieldPosition="0"/>
    </format>
    <format dxfId="381">
      <pivotArea dataOnly="0" labelOnly="1" outline="0" fieldPosition="0">
        <references count="2">
          <reference field="7" count="1" selected="0">
            <x v="90"/>
          </reference>
          <reference field="24" count="1">
            <x v="1"/>
          </reference>
        </references>
      </pivotArea>
    </format>
    <format dxfId="380">
      <pivotArea dataOnly="0" labelOnly="1" outline="0" fieldPosition="0">
        <references count="2">
          <reference field="7" count="1" selected="0">
            <x v="108"/>
          </reference>
          <reference field="24" count="1">
            <x v="5"/>
          </reference>
        </references>
      </pivotArea>
    </format>
    <format dxfId="379">
      <pivotArea dataOnly="0" labelOnly="1" outline="0" fieldPosition="0">
        <references count="2">
          <reference field="7" count="1" selected="0">
            <x v="118"/>
          </reference>
          <reference field="24" count="1">
            <x v="8"/>
          </reference>
        </references>
      </pivotArea>
    </format>
    <format dxfId="378">
      <pivotArea dataOnly="0" labelOnly="1" outline="0" fieldPosition="0">
        <references count="2">
          <reference field="7" count="1" selected="0">
            <x v="126"/>
          </reference>
          <reference field="24" count="1">
            <x v="5"/>
          </reference>
        </references>
      </pivotArea>
    </format>
    <format dxfId="377">
      <pivotArea dataOnly="0" labelOnly="1" outline="0" fieldPosition="0">
        <references count="2">
          <reference field="7" count="1" selected="0">
            <x v="2"/>
          </reference>
          <reference field="24" count="1">
            <x v="1"/>
          </reference>
        </references>
      </pivotArea>
    </format>
    <format dxfId="376">
      <pivotArea dataOnly="0" labelOnly="1" outline="0" fieldPosition="0">
        <references count="2">
          <reference field="7" count="1" selected="0">
            <x v="16"/>
          </reference>
          <reference field="24" count="1">
            <x v="0"/>
          </reference>
        </references>
      </pivotArea>
    </format>
    <format dxfId="375">
      <pivotArea dataOnly="0" labelOnly="1" outline="0" fieldPosition="0">
        <references count="2">
          <reference field="7" count="1" selected="0">
            <x v="20"/>
          </reference>
          <reference field="24" count="1">
            <x v="1"/>
          </reference>
        </references>
      </pivotArea>
    </format>
    <format dxfId="374">
      <pivotArea dataOnly="0" labelOnly="1" outline="0" fieldPosition="0">
        <references count="2">
          <reference field="7" count="1" selected="0">
            <x v="27"/>
          </reference>
          <reference field="24" count="1">
            <x v="4"/>
          </reference>
        </references>
      </pivotArea>
    </format>
    <format dxfId="373">
      <pivotArea dataOnly="0" labelOnly="1" outline="0" fieldPosition="0">
        <references count="2">
          <reference field="7" count="1" selected="0">
            <x v="30"/>
          </reference>
          <reference field="24" count="1">
            <x v="4"/>
          </reference>
        </references>
      </pivotArea>
    </format>
    <format dxfId="372">
      <pivotArea dataOnly="0" labelOnly="1" outline="0" fieldPosition="0">
        <references count="2">
          <reference field="7" count="1" selected="0">
            <x v="36"/>
          </reference>
          <reference field="24" count="1">
            <x v="1"/>
          </reference>
        </references>
      </pivotArea>
    </format>
    <format dxfId="371">
      <pivotArea dataOnly="0" labelOnly="1" outline="0" fieldPosition="0">
        <references count="2">
          <reference field="7" count="1" selected="0">
            <x v="43"/>
          </reference>
          <reference field="24" count="1">
            <x v="1"/>
          </reference>
        </references>
      </pivotArea>
    </format>
    <format dxfId="370">
      <pivotArea dataOnly="0" labelOnly="1" outline="0" fieldPosition="0">
        <references count="2">
          <reference field="7" count="1" selected="0">
            <x v="44"/>
          </reference>
          <reference field="24" count="1">
            <x v="1"/>
          </reference>
        </references>
      </pivotArea>
    </format>
    <format dxfId="369">
      <pivotArea dataOnly="0" labelOnly="1" outline="0" fieldPosition="0">
        <references count="2">
          <reference field="7" count="1" selected="0">
            <x v="46"/>
          </reference>
          <reference field="24" count="1">
            <x v="4"/>
          </reference>
        </references>
      </pivotArea>
    </format>
    <format dxfId="368">
      <pivotArea dataOnly="0" labelOnly="1" outline="0" fieldPosition="0">
        <references count="2">
          <reference field="7" count="1" selected="0">
            <x v="47"/>
          </reference>
          <reference field="24" count="1">
            <x v="2"/>
          </reference>
        </references>
      </pivotArea>
    </format>
    <format dxfId="367">
      <pivotArea dataOnly="0" labelOnly="1" outline="0" fieldPosition="0">
        <references count="2">
          <reference field="7" count="1" selected="0">
            <x v="62"/>
          </reference>
          <reference field="24" count="1">
            <x v="4"/>
          </reference>
        </references>
      </pivotArea>
    </format>
    <format dxfId="366">
      <pivotArea dataOnly="0" labelOnly="1" outline="0" fieldPosition="0">
        <references count="2">
          <reference field="7" count="1" selected="0">
            <x v="68"/>
          </reference>
          <reference field="24" count="1">
            <x v="4"/>
          </reference>
        </references>
      </pivotArea>
    </format>
    <format dxfId="365">
      <pivotArea dataOnly="0" labelOnly="1" outline="0" fieldPosition="0">
        <references count="2">
          <reference field="7" count="1" selected="0">
            <x v="73"/>
          </reference>
          <reference field="24" count="1">
            <x v="8"/>
          </reference>
        </references>
      </pivotArea>
    </format>
    <format dxfId="364">
      <pivotArea dataOnly="0" labelOnly="1" outline="0" fieldPosition="0">
        <references count="2">
          <reference field="7" count="1" selected="0">
            <x v="75"/>
          </reference>
          <reference field="24" count="1">
            <x v="4"/>
          </reference>
        </references>
      </pivotArea>
    </format>
    <format dxfId="363">
      <pivotArea dataOnly="0" labelOnly="1" outline="0" fieldPosition="0">
        <references count="2">
          <reference field="7" count="1" selected="0">
            <x v="76"/>
          </reference>
          <reference field="24" count="1">
            <x v="4"/>
          </reference>
        </references>
      </pivotArea>
    </format>
    <format dxfId="362">
      <pivotArea dataOnly="0" labelOnly="1" outline="0" fieldPosition="0">
        <references count="2">
          <reference field="7" count="1" selected="0">
            <x v="77"/>
          </reference>
          <reference field="24" count="1">
            <x v="4"/>
          </reference>
        </references>
      </pivotArea>
    </format>
    <format dxfId="361">
      <pivotArea dataOnly="0" labelOnly="1" outline="0" fieldPosition="0">
        <references count="2">
          <reference field="7" count="1" selected="0">
            <x v="78"/>
          </reference>
          <reference field="24" count="1">
            <x v="4"/>
          </reference>
        </references>
      </pivotArea>
    </format>
    <format dxfId="360">
      <pivotArea dataOnly="0" labelOnly="1" outline="0" fieldPosition="0">
        <references count="2">
          <reference field="7" count="1" selected="0">
            <x v="79"/>
          </reference>
          <reference field="24" count="1">
            <x v="4"/>
          </reference>
        </references>
      </pivotArea>
    </format>
    <format dxfId="359">
      <pivotArea dataOnly="0" labelOnly="1" outline="0" fieldPosition="0">
        <references count="2">
          <reference field="7" count="1" selected="0">
            <x v="80"/>
          </reference>
          <reference field="24" count="1">
            <x v="4"/>
          </reference>
        </references>
      </pivotArea>
    </format>
    <format dxfId="358">
      <pivotArea dataOnly="0" labelOnly="1" outline="0" fieldPosition="0">
        <references count="2">
          <reference field="7" count="1" selected="0">
            <x v="81"/>
          </reference>
          <reference field="24" count="1">
            <x v="0"/>
          </reference>
        </references>
      </pivotArea>
    </format>
    <format dxfId="357">
      <pivotArea dataOnly="0" labelOnly="1" outline="0" fieldPosition="0">
        <references count="2">
          <reference field="7" count="1" selected="0">
            <x v="82"/>
          </reference>
          <reference field="24" count="1">
            <x v="8"/>
          </reference>
        </references>
      </pivotArea>
    </format>
    <format dxfId="356">
      <pivotArea dataOnly="0" labelOnly="1" outline="0" fieldPosition="0">
        <references count="2">
          <reference field="7" count="1" selected="0">
            <x v="83"/>
          </reference>
          <reference field="24" count="1">
            <x v="4"/>
          </reference>
        </references>
      </pivotArea>
    </format>
    <format dxfId="355">
      <pivotArea dataOnly="0" labelOnly="1" outline="0" fieldPosition="0">
        <references count="2">
          <reference field="7" count="1" selected="0">
            <x v="84"/>
          </reference>
          <reference field="24" count="1">
            <x v="1"/>
          </reference>
        </references>
      </pivotArea>
    </format>
    <format dxfId="354">
      <pivotArea dataOnly="0" labelOnly="1" outline="0" fieldPosition="0">
        <references count="2">
          <reference field="7" count="1" selected="0">
            <x v="85"/>
          </reference>
          <reference field="24" count="1">
            <x v="4"/>
          </reference>
        </references>
      </pivotArea>
    </format>
    <format dxfId="353">
      <pivotArea dataOnly="0" labelOnly="1" outline="0" fieldPosition="0">
        <references count="2">
          <reference field="7" count="1" selected="0">
            <x v="86"/>
          </reference>
          <reference field="24" count="1">
            <x v="4"/>
          </reference>
        </references>
      </pivotArea>
    </format>
    <format dxfId="352">
      <pivotArea dataOnly="0" labelOnly="1" outline="0" fieldPosition="0">
        <references count="2">
          <reference field="7" count="1" selected="0">
            <x v="87"/>
          </reference>
          <reference field="24" count="1">
            <x v="8"/>
          </reference>
        </references>
      </pivotArea>
    </format>
    <format dxfId="351">
      <pivotArea dataOnly="0" labelOnly="1" outline="0" fieldPosition="0">
        <references count="2">
          <reference field="7" count="1" selected="0">
            <x v="88"/>
          </reference>
          <reference field="24" count="1">
            <x v="7"/>
          </reference>
        </references>
      </pivotArea>
    </format>
    <format dxfId="350">
      <pivotArea dataOnly="0" labelOnly="1" outline="0" fieldPosition="0">
        <references count="2">
          <reference field="7" count="1" selected="0">
            <x v="89"/>
          </reference>
          <reference field="24" count="1">
            <x v="7"/>
          </reference>
        </references>
      </pivotArea>
    </format>
    <format dxfId="349">
      <pivotArea dataOnly="0" labelOnly="1" outline="0" fieldPosition="0">
        <references count="2">
          <reference field="7" count="1" selected="0">
            <x v="90"/>
          </reference>
          <reference field="24" count="1">
            <x v="8"/>
          </reference>
        </references>
      </pivotArea>
    </format>
    <format dxfId="348">
      <pivotArea dataOnly="0" labelOnly="1" outline="0" fieldPosition="0">
        <references count="2">
          <reference field="7" count="1" selected="0">
            <x v="91"/>
          </reference>
          <reference field="24" count="1">
            <x v="2"/>
          </reference>
        </references>
      </pivotArea>
    </format>
    <format dxfId="347">
      <pivotArea dataOnly="0" labelOnly="1" outline="0" fieldPosition="0">
        <references count="2">
          <reference field="7" count="1" selected="0">
            <x v="92"/>
          </reference>
          <reference field="24" count="1">
            <x v="7"/>
          </reference>
        </references>
      </pivotArea>
    </format>
    <format dxfId="346">
      <pivotArea dataOnly="0" labelOnly="1" outline="0" fieldPosition="0">
        <references count="2">
          <reference field="7" count="1" selected="0">
            <x v="93"/>
          </reference>
          <reference field="24" count="1">
            <x v="7"/>
          </reference>
        </references>
      </pivotArea>
    </format>
    <format dxfId="345">
      <pivotArea dataOnly="0" labelOnly="1" outline="0" fieldPosition="0">
        <references count="2">
          <reference field="7" count="1" selected="0">
            <x v="94"/>
          </reference>
          <reference field="24" count="1">
            <x v="8"/>
          </reference>
        </references>
      </pivotArea>
    </format>
    <format dxfId="344">
      <pivotArea dataOnly="0" labelOnly="1" outline="0" fieldPosition="0">
        <references count="2">
          <reference field="7" count="1" selected="0">
            <x v="95"/>
          </reference>
          <reference field="24" count="1">
            <x v="0"/>
          </reference>
        </references>
      </pivotArea>
    </format>
    <format dxfId="343">
      <pivotArea dataOnly="0" labelOnly="1" outline="0" fieldPosition="0">
        <references count="2">
          <reference field="7" count="1" selected="0">
            <x v="96"/>
          </reference>
          <reference field="24" count="1">
            <x v="4"/>
          </reference>
        </references>
      </pivotArea>
    </format>
    <format dxfId="342">
      <pivotArea dataOnly="0" labelOnly="1" outline="0" fieldPosition="0">
        <references count="2">
          <reference field="7" count="1" selected="0">
            <x v="97"/>
          </reference>
          <reference field="24" count="1">
            <x v="4"/>
          </reference>
        </references>
      </pivotArea>
    </format>
    <format dxfId="341">
      <pivotArea dataOnly="0" labelOnly="1" outline="0" fieldPosition="0">
        <references count="2">
          <reference field="7" count="1" selected="0">
            <x v="98"/>
          </reference>
          <reference field="24" count="1">
            <x v="4"/>
          </reference>
        </references>
      </pivotArea>
    </format>
    <format dxfId="340">
      <pivotArea dataOnly="0" labelOnly="1" outline="0" fieldPosition="0">
        <references count="2">
          <reference field="7" count="1" selected="0">
            <x v="99"/>
          </reference>
          <reference field="24" count="1">
            <x v="4"/>
          </reference>
        </references>
      </pivotArea>
    </format>
    <format dxfId="339">
      <pivotArea dataOnly="0" labelOnly="1" outline="0" fieldPosition="0">
        <references count="2">
          <reference field="7" count="1" selected="0">
            <x v="100"/>
          </reference>
          <reference field="24" count="1">
            <x v="8"/>
          </reference>
        </references>
      </pivotArea>
    </format>
    <format dxfId="338">
      <pivotArea dataOnly="0" labelOnly="1" outline="0" fieldPosition="0">
        <references count="2">
          <reference field="7" count="1" selected="0">
            <x v="101"/>
          </reference>
          <reference field="24" count="1">
            <x v="4"/>
          </reference>
        </references>
      </pivotArea>
    </format>
    <format dxfId="337">
      <pivotArea dataOnly="0" labelOnly="1" outline="0" fieldPosition="0">
        <references count="2">
          <reference field="7" count="1" selected="0">
            <x v="102"/>
          </reference>
          <reference field="24" count="1">
            <x v="4"/>
          </reference>
        </references>
      </pivotArea>
    </format>
    <format dxfId="336">
      <pivotArea dataOnly="0" labelOnly="1" outline="0" fieldPosition="0">
        <references count="2">
          <reference field="7" count="1" selected="0">
            <x v="103"/>
          </reference>
          <reference field="24" count="1">
            <x v="4"/>
          </reference>
        </references>
      </pivotArea>
    </format>
    <format dxfId="335">
      <pivotArea dataOnly="0" labelOnly="1" outline="0" fieldPosition="0">
        <references count="2">
          <reference field="7" count="1" selected="0">
            <x v="104"/>
          </reference>
          <reference field="24" count="1">
            <x v="0"/>
          </reference>
        </references>
      </pivotArea>
    </format>
    <format dxfId="334">
      <pivotArea dataOnly="0" labelOnly="1" outline="0" fieldPosition="0">
        <references count="2">
          <reference field="7" count="1" selected="0">
            <x v="105"/>
          </reference>
          <reference field="24" count="1">
            <x v="0"/>
          </reference>
        </references>
      </pivotArea>
    </format>
    <format dxfId="333">
      <pivotArea dataOnly="0" labelOnly="1" outline="0" fieldPosition="0">
        <references count="2">
          <reference field="7" count="1" selected="0">
            <x v="106"/>
          </reference>
          <reference field="24" count="1">
            <x v="2"/>
          </reference>
        </references>
      </pivotArea>
    </format>
    <format dxfId="332">
      <pivotArea dataOnly="0" labelOnly="1" outline="0" fieldPosition="0">
        <references count="2">
          <reference field="7" count="1" selected="0">
            <x v="107"/>
          </reference>
          <reference field="24" count="1">
            <x v="4"/>
          </reference>
        </references>
      </pivotArea>
    </format>
    <format dxfId="331">
      <pivotArea dataOnly="0" labelOnly="1" outline="0" fieldPosition="0">
        <references count="2">
          <reference field="7" count="1" selected="0">
            <x v="108"/>
          </reference>
          <reference field="24" count="1">
            <x v="4"/>
          </reference>
        </references>
      </pivotArea>
    </format>
    <format dxfId="330">
      <pivotArea dataOnly="0" labelOnly="1" outline="0" fieldPosition="0">
        <references count="2">
          <reference field="7" count="1" selected="0">
            <x v="109"/>
          </reference>
          <reference field="24" count="1">
            <x v="2"/>
          </reference>
        </references>
      </pivotArea>
    </format>
    <format dxfId="329">
      <pivotArea dataOnly="0" labelOnly="1" outline="0" fieldPosition="0">
        <references count="2">
          <reference field="7" count="1" selected="0">
            <x v="110"/>
          </reference>
          <reference field="24" count="1">
            <x v="4"/>
          </reference>
        </references>
      </pivotArea>
    </format>
    <format dxfId="328">
      <pivotArea dataOnly="0" labelOnly="1" outline="0" fieldPosition="0">
        <references count="2">
          <reference field="7" count="1" selected="0">
            <x v="111"/>
          </reference>
          <reference field="24" count="1">
            <x v="4"/>
          </reference>
        </references>
      </pivotArea>
    </format>
    <format dxfId="327">
      <pivotArea dataOnly="0" labelOnly="1" outline="0" fieldPosition="0">
        <references count="2">
          <reference field="7" count="1" selected="0">
            <x v="112"/>
          </reference>
          <reference field="24" count="1">
            <x v="2"/>
          </reference>
        </references>
      </pivotArea>
    </format>
    <format dxfId="326">
      <pivotArea dataOnly="0" labelOnly="1" outline="0" fieldPosition="0">
        <references count="2">
          <reference field="7" count="1" selected="0">
            <x v="113"/>
          </reference>
          <reference field="24" count="1">
            <x v="4"/>
          </reference>
        </references>
      </pivotArea>
    </format>
    <format dxfId="325">
      <pivotArea dataOnly="0" labelOnly="1" outline="0" fieldPosition="0">
        <references count="2">
          <reference field="7" count="1" selected="0">
            <x v="114"/>
          </reference>
          <reference field="24" count="1">
            <x v="0"/>
          </reference>
        </references>
      </pivotArea>
    </format>
    <format dxfId="324">
      <pivotArea dataOnly="0" labelOnly="1" outline="0" fieldPosition="0">
        <references count="2">
          <reference field="7" count="1" selected="0">
            <x v="115"/>
          </reference>
          <reference field="24" count="1">
            <x v="8"/>
          </reference>
        </references>
      </pivotArea>
    </format>
    <format dxfId="323">
      <pivotArea dataOnly="0" labelOnly="1" outline="0" fieldPosition="0">
        <references count="2">
          <reference field="7" count="1" selected="0">
            <x v="116"/>
          </reference>
          <reference field="24" count="1">
            <x v="1"/>
          </reference>
        </references>
      </pivotArea>
    </format>
    <format dxfId="322">
      <pivotArea dataOnly="0" labelOnly="1" outline="0" fieldPosition="0">
        <references count="2">
          <reference field="7" count="1" selected="0">
            <x v="117"/>
          </reference>
          <reference field="24" count="1">
            <x v="4"/>
          </reference>
        </references>
      </pivotArea>
    </format>
    <format dxfId="321">
      <pivotArea dataOnly="0" labelOnly="1" outline="0" fieldPosition="0">
        <references count="2">
          <reference field="7" count="1" selected="0">
            <x v="118"/>
          </reference>
          <reference field="24" count="1">
            <x v="4"/>
          </reference>
        </references>
      </pivotArea>
    </format>
    <format dxfId="320">
      <pivotArea dataOnly="0" labelOnly="1" outline="0" fieldPosition="0">
        <references count="2">
          <reference field="7" count="1" selected="0">
            <x v="119"/>
          </reference>
          <reference field="24" count="1">
            <x v="4"/>
          </reference>
        </references>
      </pivotArea>
    </format>
    <format dxfId="319">
      <pivotArea dataOnly="0" labelOnly="1" outline="0" fieldPosition="0">
        <references count="2">
          <reference field="7" count="1" selected="0">
            <x v="120"/>
          </reference>
          <reference field="24" count="1">
            <x v="7"/>
          </reference>
        </references>
      </pivotArea>
    </format>
    <format dxfId="318">
      <pivotArea dataOnly="0" labelOnly="1" outline="0" fieldPosition="0">
        <references count="2">
          <reference field="7" count="1" selected="0">
            <x v="121"/>
          </reference>
          <reference field="24" count="1">
            <x v="4"/>
          </reference>
        </references>
      </pivotArea>
    </format>
    <format dxfId="317">
      <pivotArea dataOnly="0" labelOnly="1" outline="0" fieldPosition="0">
        <references count="2">
          <reference field="7" count="1" selected="0">
            <x v="122"/>
          </reference>
          <reference field="24" count="1">
            <x v="4"/>
          </reference>
        </references>
      </pivotArea>
    </format>
    <format dxfId="316">
      <pivotArea dataOnly="0" labelOnly="1" outline="0" fieldPosition="0">
        <references count="2">
          <reference field="7" count="1" selected="0">
            <x v="123"/>
          </reference>
          <reference field="24" count="1">
            <x v="1"/>
          </reference>
        </references>
      </pivotArea>
    </format>
    <format dxfId="315">
      <pivotArea dataOnly="0" labelOnly="1" outline="0" fieldPosition="0">
        <references count="2">
          <reference field="7" count="1" selected="0">
            <x v="124"/>
          </reference>
          <reference field="24" count="1">
            <x v="4"/>
          </reference>
        </references>
      </pivotArea>
    </format>
    <format dxfId="314">
      <pivotArea dataOnly="0" labelOnly="1" outline="0" fieldPosition="0">
        <references count="2">
          <reference field="7" count="1" selected="0">
            <x v="125"/>
          </reference>
          <reference field="24" count="1">
            <x v="4"/>
          </reference>
        </references>
      </pivotArea>
    </format>
    <format dxfId="313">
      <pivotArea dataOnly="0" labelOnly="1" outline="0" fieldPosition="0">
        <references count="2">
          <reference field="7" count="1" selected="0">
            <x v="126"/>
          </reference>
          <reference field="24" count="1">
            <x v="1"/>
          </reference>
        </references>
      </pivotArea>
    </format>
    <format dxfId="312">
      <pivotArea dataOnly="0" labelOnly="1" outline="0" fieldPosition="0">
        <references count="2">
          <reference field="7" count="1" selected="0">
            <x v="127"/>
          </reference>
          <reference field="24" count="1">
            <x v="4"/>
          </reference>
        </references>
      </pivotArea>
    </format>
    <format dxfId="311">
      <pivotArea dataOnly="0" labelOnly="1" outline="0" fieldPosition="0">
        <references count="2">
          <reference field="7" count="1" selected="0">
            <x v="128"/>
          </reference>
          <reference field="24" count="1">
            <x v="4"/>
          </reference>
        </references>
      </pivotArea>
    </format>
    <format dxfId="310">
      <pivotArea dataOnly="0" labelOnly="1" outline="0" fieldPosition="0">
        <references count="2">
          <reference field="7" count="1" selected="0">
            <x v="129"/>
          </reference>
          <reference field="24" count="1">
            <x v="1"/>
          </reference>
        </references>
      </pivotArea>
    </format>
    <format dxfId="309">
      <pivotArea dataOnly="0" labelOnly="1" outline="0" fieldPosition="0">
        <references count="2">
          <reference field="7" count="1" selected="0">
            <x v="130"/>
          </reference>
          <reference field="24" count="1">
            <x v="1"/>
          </reference>
        </references>
      </pivotArea>
    </format>
    <format dxfId="308">
      <pivotArea dataOnly="0" labelOnly="1" outline="0" fieldPosition="0">
        <references count="2">
          <reference field="7" count="1" selected="0">
            <x v="131"/>
          </reference>
          <reference field="24" count="1">
            <x v="4"/>
          </reference>
        </references>
      </pivotArea>
    </format>
    <format dxfId="307">
      <pivotArea dataOnly="0" labelOnly="1" outline="0" fieldPosition="0">
        <references count="2">
          <reference field="7" count="1" selected="0">
            <x v="132"/>
          </reference>
          <reference field="24" count="1">
            <x v="4"/>
          </reference>
        </references>
      </pivotArea>
    </format>
    <format dxfId="306">
      <pivotArea dataOnly="0" labelOnly="1" outline="0" fieldPosition="0">
        <references count="2">
          <reference field="7" count="1" selected="0">
            <x v="133"/>
          </reference>
          <reference field="24" count="1">
            <x v="4"/>
          </reference>
        </references>
      </pivotArea>
    </format>
    <format dxfId="305">
      <pivotArea dataOnly="0" labelOnly="1" outline="0" fieldPosition="0">
        <references count="2">
          <reference field="7" count="1" selected="0">
            <x v="2"/>
          </reference>
          <reference field="24" count="1">
            <x v="1"/>
          </reference>
        </references>
      </pivotArea>
    </format>
    <format dxfId="304">
      <pivotArea dataOnly="0" labelOnly="1" outline="0" fieldPosition="0">
        <references count="2">
          <reference field="7" count="1" selected="0">
            <x v="16"/>
          </reference>
          <reference field="24" count="1">
            <x v="0"/>
          </reference>
        </references>
      </pivotArea>
    </format>
    <format dxfId="303">
      <pivotArea dataOnly="0" labelOnly="1" outline="0" fieldPosition="0">
        <references count="2">
          <reference field="7" count="1" selected="0">
            <x v="20"/>
          </reference>
          <reference field="24" count="1">
            <x v="1"/>
          </reference>
        </references>
      </pivotArea>
    </format>
    <format dxfId="302">
      <pivotArea dataOnly="0" labelOnly="1" outline="0" fieldPosition="0">
        <references count="2">
          <reference field="7" count="1" selected="0">
            <x v="27"/>
          </reference>
          <reference field="24" count="1">
            <x v="4"/>
          </reference>
        </references>
      </pivotArea>
    </format>
    <format dxfId="301">
      <pivotArea dataOnly="0" labelOnly="1" outline="0" fieldPosition="0">
        <references count="2">
          <reference field="7" count="1" selected="0">
            <x v="30"/>
          </reference>
          <reference field="24" count="1">
            <x v="4"/>
          </reference>
        </references>
      </pivotArea>
    </format>
    <format dxfId="300">
      <pivotArea dataOnly="0" labelOnly="1" outline="0" fieldPosition="0">
        <references count="2">
          <reference field="7" count="1" selected="0">
            <x v="36"/>
          </reference>
          <reference field="24" count="1">
            <x v="1"/>
          </reference>
        </references>
      </pivotArea>
    </format>
    <format dxfId="299">
      <pivotArea dataOnly="0" labelOnly="1" outline="0" fieldPosition="0">
        <references count="2">
          <reference field="7" count="1" selected="0">
            <x v="43"/>
          </reference>
          <reference field="24" count="1">
            <x v="1"/>
          </reference>
        </references>
      </pivotArea>
    </format>
    <format dxfId="298">
      <pivotArea dataOnly="0" labelOnly="1" outline="0" fieldPosition="0">
        <references count="2">
          <reference field="7" count="1" selected="0">
            <x v="44"/>
          </reference>
          <reference field="24" count="1">
            <x v="1"/>
          </reference>
        </references>
      </pivotArea>
    </format>
    <format dxfId="297">
      <pivotArea dataOnly="0" labelOnly="1" outline="0" fieldPosition="0">
        <references count="2">
          <reference field="7" count="1" selected="0">
            <x v="46"/>
          </reference>
          <reference field="24" count="1">
            <x v="4"/>
          </reference>
        </references>
      </pivotArea>
    </format>
    <format dxfId="296">
      <pivotArea dataOnly="0" labelOnly="1" outline="0" fieldPosition="0">
        <references count="2">
          <reference field="7" count="1" selected="0">
            <x v="47"/>
          </reference>
          <reference field="24" count="1">
            <x v="2"/>
          </reference>
        </references>
      </pivotArea>
    </format>
    <format dxfId="295">
      <pivotArea dataOnly="0" labelOnly="1" outline="0" fieldPosition="0">
        <references count="2">
          <reference field="7" count="1" selected="0">
            <x v="62"/>
          </reference>
          <reference field="24" count="1">
            <x v="4"/>
          </reference>
        </references>
      </pivotArea>
    </format>
    <format dxfId="294">
      <pivotArea dataOnly="0" labelOnly="1" outline="0" fieldPosition="0">
        <references count="2">
          <reference field="7" count="1" selected="0">
            <x v="68"/>
          </reference>
          <reference field="24" count="1">
            <x v="4"/>
          </reference>
        </references>
      </pivotArea>
    </format>
    <format dxfId="293">
      <pivotArea dataOnly="0" labelOnly="1" outline="0" fieldPosition="0">
        <references count="2">
          <reference field="7" count="1" selected="0">
            <x v="73"/>
          </reference>
          <reference field="24" count="1">
            <x v="8"/>
          </reference>
        </references>
      </pivotArea>
    </format>
    <format dxfId="292">
      <pivotArea dataOnly="0" labelOnly="1" outline="0" fieldPosition="0">
        <references count="2">
          <reference field="7" count="1" selected="0">
            <x v="75"/>
          </reference>
          <reference field="24" count="1">
            <x v="4"/>
          </reference>
        </references>
      </pivotArea>
    </format>
    <format dxfId="291">
      <pivotArea dataOnly="0" labelOnly="1" outline="0" fieldPosition="0">
        <references count="2">
          <reference field="7" count="1" selected="0">
            <x v="76"/>
          </reference>
          <reference field="24" count="1">
            <x v="4"/>
          </reference>
        </references>
      </pivotArea>
    </format>
    <format dxfId="290">
      <pivotArea dataOnly="0" labelOnly="1" outline="0" fieldPosition="0">
        <references count="2">
          <reference field="7" count="1" selected="0">
            <x v="77"/>
          </reference>
          <reference field="24" count="1">
            <x v="4"/>
          </reference>
        </references>
      </pivotArea>
    </format>
    <format dxfId="289">
      <pivotArea dataOnly="0" labelOnly="1" outline="0" fieldPosition="0">
        <references count="2">
          <reference field="7" count="1" selected="0">
            <x v="78"/>
          </reference>
          <reference field="24" count="1">
            <x v="4"/>
          </reference>
        </references>
      </pivotArea>
    </format>
    <format dxfId="288">
      <pivotArea dataOnly="0" labelOnly="1" outline="0" fieldPosition="0">
        <references count="2">
          <reference field="7" count="1" selected="0">
            <x v="79"/>
          </reference>
          <reference field="24" count="1">
            <x v="4"/>
          </reference>
        </references>
      </pivotArea>
    </format>
    <format dxfId="287">
      <pivotArea dataOnly="0" labelOnly="1" outline="0" fieldPosition="0">
        <references count="2">
          <reference field="7" count="1" selected="0">
            <x v="80"/>
          </reference>
          <reference field="24" count="1">
            <x v="4"/>
          </reference>
        </references>
      </pivotArea>
    </format>
    <format dxfId="286">
      <pivotArea dataOnly="0" labelOnly="1" outline="0" fieldPosition="0">
        <references count="2">
          <reference field="7" count="1" selected="0">
            <x v="81"/>
          </reference>
          <reference field="24" count="1">
            <x v="0"/>
          </reference>
        </references>
      </pivotArea>
    </format>
    <format dxfId="285">
      <pivotArea dataOnly="0" labelOnly="1" outline="0" fieldPosition="0">
        <references count="2">
          <reference field="7" count="1" selected="0">
            <x v="82"/>
          </reference>
          <reference field="24" count="1">
            <x v="8"/>
          </reference>
        </references>
      </pivotArea>
    </format>
    <format dxfId="284">
      <pivotArea dataOnly="0" labelOnly="1" outline="0" fieldPosition="0">
        <references count="2">
          <reference field="7" count="1" selected="0">
            <x v="83"/>
          </reference>
          <reference field="24" count="1">
            <x v="4"/>
          </reference>
        </references>
      </pivotArea>
    </format>
    <format dxfId="283">
      <pivotArea dataOnly="0" labelOnly="1" outline="0" fieldPosition="0">
        <references count="2">
          <reference field="7" count="1" selected="0">
            <x v="84"/>
          </reference>
          <reference field="24" count="1">
            <x v="1"/>
          </reference>
        </references>
      </pivotArea>
    </format>
    <format dxfId="282">
      <pivotArea dataOnly="0" labelOnly="1" outline="0" fieldPosition="0">
        <references count="2">
          <reference field="7" count="1" selected="0">
            <x v="85"/>
          </reference>
          <reference field="24" count="1">
            <x v="4"/>
          </reference>
        </references>
      </pivotArea>
    </format>
    <format dxfId="281">
      <pivotArea dataOnly="0" labelOnly="1" outline="0" fieldPosition="0">
        <references count="2">
          <reference field="7" count="1" selected="0">
            <x v="86"/>
          </reference>
          <reference field="24" count="1">
            <x v="4"/>
          </reference>
        </references>
      </pivotArea>
    </format>
    <format dxfId="280">
      <pivotArea dataOnly="0" labelOnly="1" outline="0" fieldPosition="0">
        <references count="2">
          <reference field="7" count="1" selected="0">
            <x v="87"/>
          </reference>
          <reference field="24" count="1">
            <x v="8"/>
          </reference>
        </references>
      </pivotArea>
    </format>
    <format dxfId="279">
      <pivotArea dataOnly="0" labelOnly="1" outline="0" fieldPosition="0">
        <references count="2">
          <reference field="7" count="1" selected="0">
            <x v="88"/>
          </reference>
          <reference field="24" count="1">
            <x v="7"/>
          </reference>
        </references>
      </pivotArea>
    </format>
    <format dxfId="278">
      <pivotArea dataOnly="0" labelOnly="1" outline="0" fieldPosition="0">
        <references count="2">
          <reference field="7" count="1" selected="0">
            <x v="89"/>
          </reference>
          <reference field="24" count="1">
            <x v="7"/>
          </reference>
        </references>
      </pivotArea>
    </format>
    <format dxfId="277">
      <pivotArea dataOnly="0" labelOnly="1" outline="0" fieldPosition="0">
        <references count="2">
          <reference field="7" count="1" selected="0">
            <x v="90"/>
          </reference>
          <reference field="24" count="1">
            <x v="8"/>
          </reference>
        </references>
      </pivotArea>
    </format>
    <format dxfId="276">
      <pivotArea dataOnly="0" labelOnly="1" outline="0" fieldPosition="0">
        <references count="2">
          <reference field="7" count="1" selected="0">
            <x v="91"/>
          </reference>
          <reference field="24" count="1">
            <x v="2"/>
          </reference>
        </references>
      </pivotArea>
    </format>
    <format dxfId="275">
      <pivotArea dataOnly="0" labelOnly="1" outline="0" fieldPosition="0">
        <references count="2">
          <reference field="7" count="1" selected="0">
            <x v="92"/>
          </reference>
          <reference field="24" count="1">
            <x v="7"/>
          </reference>
        </references>
      </pivotArea>
    </format>
    <format dxfId="274">
      <pivotArea dataOnly="0" labelOnly="1" outline="0" fieldPosition="0">
        <references count="2">
          <reference field="7" count="1" selected="0">
            <x v="93"/>
          </reference>
          <reference field="24" count="1">
            <x v="7"/>
          </reference>
        </references>
      </pivotArea>
    </format>
    <format dxfId="273">
      <pivotArea dataOnly="0" labelOnly="1" outline="0" fieldPosition="0">
        <references count="2">
          <reference field="7" count="1" selected="0">
            <x v="94"/>
          </reference>
          <reference field="24" count="1">
            <x v="8"/>
          </reference>
        </references>
      </pivotArea>
    </format>
    <format dxfId="272">
      <pivotArea dataOnly="0" labelOnly="1" outline="0" fieldPosition="0">
        <references count="2">
          <reference field="7" count="1" selected="0">
            <x v="95"/>
          </reference>
          <reference field="24" count="1">
            <x v="0"/>
          </reference>
        </references>
      </pivotArea>
    </format>
    <format dxfId="271">
      <pivotArea dataOnly="0" labelOnly="1" outline="0" fieldPosition="0">
        <references count="2">
          <reference field="7" count="1" selected="0">
            <x v="96"/>
          </reference>
          <reference field="24" count="1">
            <x v="4"/>
          </reference>
        </references>
      </pivotArea>
    </format>
    <format dxfId="270">
      <pivotArea dataOnly="0" labelOnly="1" outline="0" fieldPosition="0">
        <references count="2">
          <reference field="7" count="1" selected="0">
            <x v="97"/>
          </reference>
          <reference field="24" count="1">
            <x v="4"/>
          </reference>
        </references>
      </pivotArea>
    </format>
    <format dxfId="269">
      <pivotArea dataOnly="0" labelOnly="1" outline="0" fieldPosition="0">
        <references count="2">
          <reference field="7" count="1" selected="0">
            <x v="98"/>
          </reference>
          <reference field="24" count="1">
            <x v="4"/>
          </reference>
        </references>
      </pivotArea>
    </format>
    <format dxfId="268">
      <pivotArea dataOnly="0" labelOnly="1" outline="0" fieldPosition="0">
        <references count="2">
          <reference field="7" count="1" selected="0">
            <x v="99"/>
          </reference>
          <reference field="24" count="1">
            <x v="4"/>
          </reference>
        </references>
      </pivotArea>
    </format>
    <format dxfId="267">
      <pivotArea dataOnly="0" labelOnly="1" outline="0" fieldPosition="0">
        <references count="2">
          <reference field="7" count="1" selected="0">
            <x v="100"/>
          </reference>
          <reference field="24" count="1">
            <x v="8"/>
          </reference>
        </references>
      </pivotArea>
    </format>
    <format dxfId="266">
      <pivotArea dataOnly="0" labelOnly="1" outline="0" fieldPosition="0">
        <references count="2">
          <reference field="7" count="1" selected="0">
            <x v="101"/>
          </reference>
          <reference field="24" count="1">
            <x v="4"/>
          </reference>
        </references>
      </pivotArea>
    </format>
    <format dxfId="265">
      <pivotArea dataOnly="0" labelOnly="1" outline="0" fieldPosition="0">
        <references count="2">
          <reference field="7" count="1" selected="0">
            <x v="102"/>
          </reference>
          <reference field="24" count="1">
            <x v="4"/>
          </reference>
        </references>
      </pivotArea>
    </format>
    <format dxfId="264">
      <pivotArea dataOnly="0" labelOnly="1" outline="0" fieldPosition="0">
        <references count="2">
          <reference field="7" count="1" selected="0">
            <x v="103"/>
          </reference>
          <reference field="24" count="1">
            <x v="4"/>
          </reference>
        </references>
      </pivotArea>
    </format>
    <format dxfId="263">
      <pivotArea dataOnly="0" labelOnly="1" outline="0" fieldPosition="0">
        <references count="2">
          <reference field="7" count="1" selected="0">
            <x v="104"/>
          </reference>
          <reference field="24" count="1">
            <x v="0"/>
          </reference>
        </references>
      </pivotArea>
    </format>
    <format dxfId="262">
      <pivotArea dataOnly="0" labelOnly="1" outline="0" fieldPosition="0">
        <references count="2">
          <reference field="7" count="1" selected="0">
            <x v="105"/>
          </reference>
          <reference field="24" count="1">
            <x v="0"/>
          </reference>
        </references>
      </pivotArea>
    </format>
    <format dxfId="261">
      <pivotArea dataOnly="0" labelOnly="1" outline="0" fieldPosition="0">
        <references count="2">
          <reference field="7" count="1" selected="0">
            <x v="106"/>
          </reference>
          <reference field="24" count="1">
            <x v="2"/>
          </reference>
        </references>
      </pivotArea>
    </format>
    <format dxfId="260">
      <pivotArea dataOnly="0" labelOnly="1" outline="0" fieldPosition="0">
        <references count="2">
          <reference field="7" count="1" selected="0">
            <x v="107"/>
          </reference>
          <reference field="24" count="1">
            <x v="4"/>
          </reference>
        </references>
      </pivotArea>
    </format>
    <format dxfId="259">
      <pivotArea dataOnly="0" labelOnly="1" outline="0" fieldPosition="0">
        <references count="2">
          <reference field="7" count="1" selected="0">
            <x v="108"/>
          </reference>
          <reference field="24" count="1">
            <x v="4"/>
          </reference>
        </references>
      </pivotArea>
    </format>
    <format dxfId="258">
      <pivotArea dataOnly="0" labelOnly="1" outline="0" fieldPosition="0">
        <references count="2">
          <reference field="7" count="1" selected="0">
            <x v="109"/>
          </reference>
          <reference field="24" count="1">
            <x v="2"/>
          </reference>
        </references>
      </pivotArea>
    </format>
    <format dxfId="257">
      <pivotArea dataOnly="0" labelOnly="1" outline="0" fieldPosition="0">
        <references count="2">
          <reference field="7" count="1" selected="0">
            <x v="110"/>
          </reference>
          <reference field="24" count="1">
            <x v="4"/>
          </reference>
        </references>
      </pivotArea>
    </format>
    <format dxfId="256">
      <pivotArea dataOnly="0" labelOnly="1" outline="0" fieldPosition="0">
        <references count="2">
          <reference field="7" count="1" selected="0">
            <x v="111"/>
          </reference>
          <reference field="24" count="1">
            <x v="4"/>
          </reference>
        </references>
      </pivotArea>
    </format>
    <format dxfId="255">
      <pivotArea dataOnly="0" labelOnly="1" outline="0" fieldPosition="0">
        <references count="2">
          <reference field="7" count="1" selected="0">
            <x v="112"/>
          </reference>
          <reference field="24" count="1">
            <x v="2"/>
          </reference>
        </references>
      </pivotArea>
    </format>
    <format dxfId="254">
      <pivotArea dataOnly="0" labelOnly="1" outline="0" fieldPosition="0">
        <references count="2">
          <reference field="7" count="1" selected="0">
            <x v="113"/>
          </reference>
          <reference field="24" count="1">
            <x v="4"/>
          </reference>
        </references>
      </pivotArea>
    </format>
    <format dxfId="253">
      <pivotArea dataOnly="0" labelOnly="1" outline="0" fieldPosition="0">
        <references count="2">
          <reference field="7" count="1" selected="0">
            <x v="114"/>
          </reference>
          <reference field="24" count="1">
            <x v="0"/>
          </reference>
        </references>
      </pivotArea>
    </format>
    <format dxfId="252">
      <pivotArea dataOnly="0" labelOnly="1" outline="0" fieldPosition="0">
        <references count="2">
          <reference field="7" count="1" selected="0">
            <x v="115"/>
          </reference>
          <reference field="24" count="1">
            <x v="8"/>
          </reference>
        </references>
      </pivotArea>
    </format>
    <format dxfId="251">
      <pivotArea dataOnly="0" labelOnly="1" outline="0" fieldPosition="0">
        <references count="2">
          <reference field="7" count="1" selected="0">
            <x v="116"/>
          </reference>
          <reference field="24" count="1">
            <x v="1"/>
          </reference>
        </references>
      </pivotArea>
    </format>
    <format dxfId="250">
      <pivotArea dataOnly="0" labelOnly="1" outline="0" fieldPosition="0">
        <references count="2">
          <reference field="7" count="1" selected="0">
            <x v="117"/>
          </reference>
          <reference field="24" count="1">
            <x v="4"/>
          </reference>
        </references>
      </pivotArea>
    </format>
    <format dxfId="249">
      <pivotArea dataOnly="0" labelOnly="1" outline="0" fieldPosition="0">
        <references count="2">
          <reference field="7" count="1" selected="0">
            <x v="118"/>
          </reference>
          <reference field="24" count="1">
            <x v="4"/>
          </reference>
        </references>
      </pivotArea>
    </format>
    <format dxfId="248">
      <pivotArea dataOnly="0" labelOnly="1" outline="0" fieldPosition="0">
        <references count="2">
          <reference field="7" count="1" selected="0">
            <x v="119"/>
          </reference>
          <reference field="24" count="1">
            <x v="4"/>
          </reference>
        </references>
      </pivotArea>
    </format>
    <format dxfId="247">
      <pivotArea dataOnly="0" labelOnly="1" outline="0" fieldPosition="0">
        <references count="2">
          <reference field="7" count="1" selected="0">
            <x v="120"/>
          </reference>
          <reference field="24" count="1">
            <x v="7"/>
          </reference>
        </references>
      </pivotArea>
    </format>
    <format dxfId="246">
      <pivotArea dataOnly="0" labelOnly="1" outline="0" fieldPosition="0">
        <references count="2">
          <reference field="7" count="1" selected="0">
            <x v="121"/>
          </reference>
          <reference field="24" count="1">
            <x v="4"/>
          </reference>
        </references>
      </pivotArea>
    </format>
    <format dxfId="245">
      <pivotArea dataOnly="0" labelOnly="1" outline="0" fieldPosition="0">
        <references count="2">
          <reference field="7" count="1" selected="0">
            <x v="122"/>
          </reference>
          <reference field="24" count="1">
            <x v="4"/>
          </reference>
        </references>
      </pivotArea>
    </format>
    <format dxfId="244">
      <pivotArea dataOnly="0" labelOnly="1" outline="0" fieldPosition="0">
        <references count="2">
          <reference field="7" count="1" selected="0">
            <x v="123"/>
          </reference>
          <reference field="24" count="1">
            <x v="1"/>
          </reference>
        </references>
      </pivotArea>
    </format>
    <format dxfId="243">
      <pivotArea dataOnly="0" labelOnly="1" outline="0" fieldPosition="0">
        <references count="2">
          <reference field="7" count="1" selected="0">
            <x v="124"/>
          </reference>
          <reference field="24" count="1">
            <x v="4"/>
          </reference>
        </references>
      </pivotArea>
    </format>
    <format dxfId="242">
      <pivotArea dataOnly="0" labelOnly="1" outline="0" fieldPosition="0">
        <references count="2">
          <reference field="7" count="1" selected="0">
            <x v="125"/>
          </reference>
          <reference field="24" count="1">
            <x v="4"/>
          </reference>
        </references>
      </pivotArea>
    </format>
    <format dxfId="241">
      <pivotArea dataOnly="0" labelOnly="1" outline="0" fieldPosition="0">
        <references count="2">
          <reference field="7" count="1" selected="0">
            <x v="126"/>
          </reference>
          <reference field="24" count="1">
            <x v="1"/>
          </reference>
        </references>
      </pivotArea>
    </format>
    <format dxfId="240">
      <pivotArea dataOnly="0" labelOnly="1" outline="0" fieldPosition="0">
        <references count="2">
          <reference field="7" count="1" selected="0">
            <x v="127"/>
          </reference>
          <reference field="24" count="1">
            <x v="4"/>
          </reference>
        </references>
      </pivotArea>
    </format>
    <format dxfId="239">
      <pivotArea dataOnly="0" labelOnly="1" outline="0" fieldPosition="0">
        <references count="2">
          <reference field="7" count="1" selected="0">
            <x v="128"/>
          </reference>
          <reference field="24" count="1">
            <x v="4"/>
          </reference>
        </references>
      </pivotArea>
    </format>
    <format dxfId="238">
      <pivotArea dataOnly="0" labelOnly="1" outline="0" fieldPosition="0">
        <references count="2">
          <reference field="7" count="1" selected="0">
            <x v="129"/>
          </reference>
          <reference field="24" count="1">
            <x v="1"/>
          </reference>
        </references>
      </pivotArea>
    </format>
    <format dxfId="237">
      <pivotArea dataOnly="0" labelOnly="1" outline="0" fieldPosition="0">
        <references count="2">
          <reference field="7" count="1" selected="0">
            <x v="130"/>
          </reference>
          <reference field="24" count="1">
            <x v="1"/>
          </reference>
        </references>
      </pivotArea>
    </format>
    <format dxfId="236">
      <pivotArea dataOnly="0" labelOnly="1" outline="0" fieldPosition="0">
        <references count="2">
          <reference field="7" count="1" selected="0">
            <x v="131"/>
          </reference>
          <reference field="24" count="1">
            <x v="4"/>
          </reference>
        </references>
      </pivotArea>
    </format>
    <format dxfId="235">
      <pivotArea dataOnly="0" labelOnly="1" outline="0" fieldPosition="0">
        <references count="2">
          <reference field="7" count="1" selected="0">
            <x v="132"/>
          </reference>
          <reference field="24" count="1">
            <x v="4"/>
          </reference>
        </references>
      </pivotArea>
    </format>
    <format dxfId="234">
      <pivotArea dataOnly="0" labelOnly="1" outline="0" fieldPosition="0">
        <references count="2">
          <reference field="7" count="1" selected="0">
            <x v="133"/>
          </reference>
          <reference field="24" count="1">
            <x v="4"/>
          </reference>
        </references>
      </pivotArea>
    </format>
    <format dxfId="233">
      <pivotArea outline="0" fieldPosition="0">
        <references count="2">
          <reference field="7" count="1" selected="0">
            <x v="27"/>
          </reference>
          <reference field="24" count="1" selected="0">
            <x v="4"/>
          </reference>
        </references>
      </pivotArea>
    </format>
    <format dxfId="232">
      <pivotArea outline="0" fieldPosition="0">
        <references count="2">
          <reference field="7" count="1" selected="0">
            <x v="46"/>
          </reference>
          <reference field="24" count="1" selected="0">
            <x v="4"/>
          </reference>
        </references>
      </pivotArea>
    </format>
    <format dxfId="231">
      <pivotArea outline="0" fieldPosition="0">
        <references count="2">
          <reference field="7" count="1" selected="0">
            <x v="80"/>
          </reference>
          <reference field="24" count="1" selected="0">
            <x v="4"/>
          </reference>
        </references>
      </pivotArea>
    </format>
    <format dxfId="230">
      <pivotArea outline="0" fieldPosition="0">
        <references count="2">
          <reference field="7" count="1" selected="0">
            <x v="81"/>
          </reference>
          <reference field="24" count="1" selected="0">
            <x v="0"/>
          </reference>
        </references>
      </pivotArea>
    </format>
    <format dxfId="229">
      <pivotArea outline="0" fieldPosition="0">
        <references count="2">
          <reference field="7" count="1" selected="0">
            <x v="84"/>
          </reference>
          <reference field="24" count="1" selected="0">
            <x v="1"/>
          </reference>
        </references>
      </pivotArea>
    </format>
    <format dxfId="228">
      <pivotArea outline="0" fieldPosition="0">
        <references count="2">
          <reference field="7" count="32" selected="0">
            <x v="85"/>
            <x v="86"/>
            <x v="87"/>
            <x v="88"/>
            <x v="89"/>
            <x v="90"/>
            <x v="91"/>
            <x v="92"/>
            <x v="93"/>
            <x v="94"/>
            <x v="95"/>
            <x v="96"/>
            <x v="97"/>
            <x v="98"/>
            <x v="99"/>
            <x v="100"/>
            <x v="101"/>
            <x v="102"/>
            <x v="103"/>
            <x v="104"/>
            <x v="105"/>
            <x v="106"/>
            <x v="107"/>
            <x v="108"/>
            <x v="109"/>
            <x v="110"/>
            <x v="111"/>
            <x v="112"/>
            <x v="113"/>
            <x v="114"/>
            <x v="115"/>
            <x v="116"/>
          </reference>
          <reference field="24" count="0" selected="0"/>
        </references>
      </pivotArea>
    </format>
    <format dxfId="227">
      <pivotArea outline="0" fieldPosition="0">
        <references count="2">
          <reference field="7" count="3" selected="0">
            <x v="118"/>
            <x v="119"/>
            <x v="120"/>
          </reference>
          <reference field="24" count="2" selected="0">
            <x v="4"/>
            <x v="7"/>
          </reference>
        </references>
      </pivotArea>
    </format>
    <format dxfId="226">
      <pivotArea dataOnly="0" labelOnly="1" outline="0" fieldPosition="0">
        <references count="1">
          <reference field="7" count="1">
            <x v="122"/>
          </reference>
        </references>
      </pivotArea>
    </format>
    <format dxfId="225">
      <pivotArea dataOnly="0" labelOnly="1" outline="0" fieldPosition="0">
        <references count="1">
          <reference field="7" count="1">
            <x v="125"/>
          </reference>
        </references>
      </pivotArea>
    </format>
    <format dxfId="224">
      <pivotArea outline="0" fieldPosition="0">
        <references count="2">
          <reference field="7" count="1" selected="0">
            <x v="125"/>
          </reference>
          <reference field="24" count="1" selected="0">
            <x v="4"/>
          </reference>
        </references>
      </pivotArea>
    </format>
    <format dxfId="223">
      <pivotArea dataOnly="0" labelOnly="1" outline="0" fieldPosition="0">
        <references count="2">
          <reference field="7" count="1" selected="0">
            <x v="125"/>
          </reference>
          <reference field="24" count="1">
            <x v="4"/>
          </reference>
        </references>
      </pivotArea>
    </format>
    <format dxfId="222">
      <pivotArea outline="0" fieldPosition="0">
        <references count="2">
          <reference field="7" count="2" selected="0">
            <x v="126"/>
            <x v="127"/>
          </reference>
          <reference field="24" count="2" selected="0">
            <x v="1"/>
            <x v="4"/>
          </reference>
        </references>
      </pivotArea>
    </format>
    <format dxfId="221">
      <pivotArea outline="0" fieldPosition="0">
        <references count="1">
          <reference field="7" count="5" selected="0">
            <x v="129"/>
            <x v="130"/>
            <x v="131"/>
            <x v="132"/>
            <x v="133"/>
          </reference>
        </references>
      </pivotArea>
    </format>
    <format dxfId="220">
      <pivotArea dataOnly="0" labelOnly="1" outline="0" fieldPosition="0">
        <references count="2">
          <reference field="7" count="1" selected="0">
            <x v="2"/>
          </reference>
          <reference field="24" count="1">
            <x v="1"/>
          </reference>
        </references>
      </pivotArea>
    </format>
    <format dxfId="219">
      <pivotArea dataOnly="0" labelOnly="1" outline="0" fieldPosition="0">
        <references count="2">
          <reference field="7" count="1" selected="0">
            <x v="16"/>
          </reference>
          <reference field="24" count="1">
            <x v="2"/>
          </reference>
        </references>
      </pivotArea>
    </format>
    <format dxfId="218">
      <pivotArea dataOnly="0" labelOnly="1" outline="0" fieldPosition="0">
        <references count="2">
          <reference field="7" count="1" selected="0">
            <x v="20"/>
          </reference>
          <reference field="24" count="1">
            <x v="1"/>
          </reference>
        </references>
      </pivotArea>
    </format>
    <format dxfId="217">
      <pivotArea dataOnly="0" labelOnly="1" outline="0" fieldPosition="0">
        <references count="2">
          <reference field="7" count="1" selected="0">
            <x v="27"/>
          </reference>
          <reference field="24" count="1">
            <x v="2"/>
          </reference>
        </references>
      </pivotArea>
    </format>
    <format dxfId="216">
      <pivotArea dataOnly="0" labelOnly="1" outline="0" fieldPosition="0">
        <references count="2">
          <reference field="7" count="1" selected="0">
            <x v="30"/>
          </reference>
          <reference field="24" count="1">
            <x v="2"/>
          </reference>
        </references>
      </pivotArea>
    </format>
    <format dxfId="215">
      <pivotArea dataOnly="0" labelOnly="1" outline="0" fieldPosition="0">
        <references count="2">
          <reference field="7" count="1" selected="0">
            <x v="36"/>
          </reference>
          <reference field="24" count="1">
            <x v="1"/>
          </reference>
        </references>
      </pivotArea>
    </format>
    <format dxfId="214">
      <pivotArea dataOnly="0" labelOnly="1" outline="0" fieldPosition="0">
        <references count="2">
          <reference field="7" count="1" selected="0">
            <x v="43"/>
          </reference>
          <reference field="24" count="1">
            <x v="1"/>
          </reference>
        </references>
      </pivotArea>
    </format>
    <format dxfId="213">
      <pivotArea dataOnly="0" labelOnly="1" outline="0" fieldPosition="0">
        <references count="2">
          <reference field="7" count="1" selected="0">
            <x v="44"/>
          </reference>
          <reference field="24" count="1">
            <x v="1"/>
          </reference>
        </references>
      </pivotArea>
    </format>
    <format dxfId="212">
      <pivotArea dataOnly="0" labelOnly="1" outline="0" fieldPosition="0">
        <references count="2">
          <reference field="7" count="1" selected="0">
            <x v="46"/>
          </reference>
          <reference field="24" count="1">
            <x v="2"/>
          </reference>
        </references>
      </pivotArea>
    </format>
    <format dxfId="211">
      <pivotArea dataOnly="0" labelOnly="1" outline="0" fieldPosition="0">
        <references count="2">
          <reference field="7" count="1" selected="0">
            <x v="47"/>
          </reference>
          <reference field="24" count="1">
            <x v="1"/>
          </reference>
        </references>
      </pivotArea>
    </format>
    <format dxfId="210">
      <pivotArea dataOnly="0" labelOnly="1" outline="0" fieldPosition="0">
        <references count="2">
          <reference field="7" count="1" selected="0">
            <x v="62"/>
          </reference>
          <reference field="24" count="1">
            <x v="2"/>
          </reference>
        </references>
      </pivotArea>
    </format>
    <format dxfId="209">
      <pivotArea dataOnly="0" labelOnly="1" outline="0" fieldPosition="0">
        <references count="2">
          <reference field="7" count="1" selected="0">
            <x v="68"/>
          </reference>
          <reference field="24" count="1">
            <x v="2"/>
          </reference>
        </references>
      </pivotArea>
    </format>
    <format dxfId="208">
      <pivotArea dataOnly="0" labelOnly="1" outline="0" fieldPosition="0">
        <references count="2">
          <reference field="7" count="1" selected="0">
            <x v="73"/>
          </reference>
          <reference field="24" count="1">
            <x v="1"/>
          </reference>
        </references>
      </pivotArea>
    </format>
    <format dxfId="207">
      <pivotArea dataOnly="0" labelOnly="1" outline="0" fieldPosition="0">
        <references count="2">
          <reference field="7" count="1" selected="0">
            <x v="75"/>
          </reference>
          <reference field="24" count="1">
            <x v="2"/>
          </reference>
        </references>
      </pivotArea>
    </format>
    <format dxfId="206">
      <pivotArea dataOnly="0" labelOnly="1" outline="0" fieldPosition="0">
        <references count="2">
          <reference field="7" count="1" selected="0">
            <x v="76"/>
          </reference>
          <reference field="24" count="1">
            <x v="2"/>
          </reference>
        </references>
      </pivotArea>
    </format>
    <format dxfId="205">
      <pivotArea dataOnly="0" labelOnly="1" outline="0" fieldPosition="0">
        <references count="2">
          <reference field="7" count="1" selected="0">
            <x v="77"/>
          </reference>
          <reference field="24" count="1">
            <x v="2"/>
          </reference>
        </references>
      </pivotArea>
    </format>
    <format dxfId="204">
      <pivotArea dataOnly="0" labelOnly="1" outline="0" fieldPosition="0">
        <references count="2">
          <reference field="7" count="1" selected="0">
            <x v="78"/>
          </reference>
          <reference field="24" count="1">
            <x v="2"/>
          </reference>
        </references>
      </pivotArea>
    </format>
    <format dxfId="203">
      <pivotArea dataOnly="0" labelOnly="1" outline="0" fieldPosition="0">
        <references count="2">
          <reference field="7" count="1" selected="0">
            <x v="79"/>
          </reference>
          <reference field="24" count="1">
            <x v="2"/>
          </reference>
        </references>
      </pivotArea>
    </format>
    <format dxfId="202">
      <pivotArea dataOnly="0" labelOnly="1" outline="0" fieldPosition="0">
        <references count="2">
          <reference field="7" count="1" selected="0">
            <x v="80"/>
          </reference>
          <reference field="24" count="1">
            <x v="2"/>
          </reference>
        </references>
      </pivotArea>
    </format>
    <format dxfId="201">
      <pivotArea dataOnly="0" labelOnly="1" outline="0" fieldPosition="0">
        <references count="2">
          <reference field="7" count="1" selected="0">
            <x v="81"/>
          </reference>
          <reference field="24" count="1">
            <x v="1"/>
          </reference>
        </references>
      </pivotArea>
    </format>
    <format dxfId="200">
      <pivotArea dataOnly="0" labelOnly="1" outline="0" fieldPosition="0">
        <references count="2">
          <reference field="7" count="1" selected="0">
            <x v="82"/>
          </reference>
          <reference field="24" count="1">
            <x v="1"/>
          </reference>
        </references>
      </pivotArea>
    </format>
    <format dxfId="199">
      <pivotArea dataOnly="0" labelOnly="1" outline="0" fieldPosition="0">
        <references count="2">
          <reference field="7" count="1" selected="0">
            <x v="83"/>
          </reference>
          <reference field="24" count="1">
            <x v="1"/>
          </reference>
        </references>
      </pivotArea>
    </format>
    <format dxfId="198">
      <pivotArea dataOnly="0" labelOnly="1" outline="0" fieldPosition="0">
        <references count="2">
          <reference field="7" count="1" selected="0">
            <x v="84"/>
          </reference>
          <reference field="24" count="1">
            <x v="1"/>
          </reference>
        </references>
      </pivotArea>
    </format>
    <format dxfId="197">
      <pivotArea dataOnly="0" labelOnly="1" outline="0" fieldPosition="0">
        <references count="2">
          <reference field="7" count="1" selected="0">
            <x v="85"/>
          </reference>
          <reference field="24" count="1">
            <x v="2"/>
          </reference>
        </references>
      </pivotArea>
    </format>
    <format dxfId="196">
      <pivotArea dataOnly="0" labelOnly="1" outline="0" fieldPosition="0">
        <references count="2">
          <reference field="7" count="1" selected="0">
            <x v="86"/>
          </reference>
          <reference field="24" count="1">
            <x v="2"/>
          </reference>
        </references>
      </pivotArea>
    </format>
    <format dxfId="195">
      <pivotArea dataOnly="0" labelOnly="1" outline="0" fieldPosition="0">
        <references count="2">
          <reference field="7" count="1" selected="0">
            <x v="87"/>
          </reference>
          <reference field="24" count="1">
            <x v="1"/>
          </reference>
        </references>
      </pivotArea>
    </format>
    <format dxfId="194">
      <pivotArea dataOnly="0" labelOnly="1" outline="0" fieldPosition="0">
        <references count="2">
          <reference field="7" count="1" selected="0">
            <x v="88"/>
          </reference>
          <reference field="24" count="1">
            <x v="1"/>
          </reference>
        </references>
      </pivotArea>
    </format>
    <format dxfId="193">
      <pivotArea dataOnly="0" labelOnly="1" outline="0" fieldPosition="0">
        <references count="2">
          <reference field="7" count="1" selected="0">
            <x v="89"/>
          </reference>
          <reference field="24" count="1">
            <x v="1"/>
          </reference>
        </references>
      </pivotArea>
    </format>
    <format dxfId="192">
      <pivotArea dataOnly="0" labelOnly="1" outline="0" fieldPosition="0">
        <references count="2">
          <reference field="7" count="1" selected="0">
            <x v="90"/>
          </reference>
          <reference field="24" count="1">
            <x v="1"/>
          </reference>
        </references>
      </pivotArea>
    </format>
    <format dxfId="191">
      <pivotArea dataOnly="0" labelOnly="1" outline="0" fieldPosition="0">
        <references count="2">
          <reference field="7" count="1" selected="0">
            <x v="91"/>
          </reference>
          <reference field="24" count="1">
            <x v="1"/>
          </reference>
        </references>
      </pivotArea>
    </format>
    <format dxfId="190">
      <pivotArea dataOnly="0" labelOnly="1" outline="0" fieldPosition="0">
        <references count="2">
          <reference field="7" count="1" selected="0">
            <x v="92"/>
          </reference>
          <reference field="24" count="1">
            <x v="1"/>
          </reference>
        </references>
      </pivotArea>
    </format>
    <format dxfId="189">
      <pivotArea dataOnly="0" labelOnly="1" outline="0" fieldPosition="0">
        <references count="2">
          <reference field="7" count="1" selected="0">
            <x v="93"/>
          </reference>
          <reference field="24" count="1">
            <x v="1"/>
          </reference>
        </references>
      </pivotArea>
    </format>
    <format dxfId="188">
      <pivotArea dataOnly="0" labelOnly="1" outline="0" fieldPosition="0">
        <references count="2">
          <reference field="7" count="1" selected="0">
            <x v="94"/>
          </reference>
          <reference field="24" count="1">
            <x v="1"/>
          </reference>
        </references>
      </pivotArea>
    </format>
    <format dxfId="187">
      <pivotArea dataOnly="0" labelOnly="1" outline="0" fieldPosition="0">
        <references count="2">
          <reference field="7" count="1" selected="0">
            <x v="95"/>
          </reference>
          <reference field="24" count="1">
            <x v="1"/>
          </reference>
        </references>
      </pivotArea>
    </format>
    <format dxfId="186">
      <pivotArea dataOnly="0" labelOnly="1" outline="0" fieldPosition="0">
        <references count="2">
          <reference field="7" count="1" selected="0">
            <x v="96"/>
          </reference>
          <reference field="24" count="1">
            <x v="2"/>
          </reference>
        </references>
      </pivotArea>
    </format>
    <format dxfId="185">
      <pivotArea dataOnly="0" labelOnly="1" outline="0" fieldPosition="0">
        <references count="2">
          <reference field="7" count="1" selected="0">
            <x v="97"/>
          </reference>
          <reference field="24" count="1">
            <x v="2"/>
          </reference>
        </references>
      </pivotArea>
    </format>
    <format dxfId="184">
      <pivotArea dataOnly="0" labelOnly="1" outline="0" fieldPosition="0">
        <references count="2">
          <reference field="7" count="1" selected="0">
            <x v="98"/>
          </reference>
          <reference field="24" count="1">
            <x v="0"/>
          </reference>
        </references>
      </pivotArea>
    </format>
    <format dxfId="183">
      <pivotArea dataOnly="0" labelOnly="1" outline="0" fieldPosition="0">
        <references count="2">
          <reference field="7" count="1" selected="0">
            <x v="99"/>
          </reference>
          <reference field="24" count="1">
            <x v="1"/>
          </reference>
        </references>
      </pivotArea>
    </format>
    <format dxfId="182">
      <pivotArea dataOnly="0" labelOnly="1" outline="0" fieldPosition="0">
        <references count="2">
          <reference field="7" count="1" selected="0">
            <x v="100"/>
          </reference>
          <reference field="24" count="1">
            <x v="1"/>
          </reference>
        </references>
      </pivotArea>
    </format>
    <format dxfId="181">
      <pivotArea dataOnly="0" labelOnly="1" outline="0" fieldPosition="0">
        <references count="2">
          <reference field="7" count="1" selected="0">
            <x v="101"/>
          </reference>
          <reference field="24" count="1">
            <x v="2"/>
          </reference>
        </references>
      </pivotArea>
    </format>
    <format dxfId="180">
      <pivotArea dataOnly="0" labelOnly="1" outline="0" fieldPosition="0">
        <references count="2">
          <reference field="7" count="1" selected="0">
            <x v="102"/>
          </reference>
          <reference field="24" count="1">
            <x v="2"/>
          </reference>
        </references>
      </pivotArea>
    </format>
    <format dxfId="179">
      <pivotArea dataOnly="0" labelOnly="1" outline="0" fieldPosition="0">
        <references count="2">
          <reference field="7" count="1" selected="0">
            <x v="103"/>
          </reference>
          <reference field="24" count="1">
            <x v="2"/>
          </reference>
        </references>
      </pivotArea>
    </format>
    <format dxfId="178">
      <pivotArea dataOnly="0" labelOnly="1" outline="0" fieldPosition="0">
        <references count="2">
          <reference field="7" count="1" selected="0">
            <x v="104"/>
          </reference>
          <reference field="24" count="1">
            <x v="2"/>
          </reference>
        </references>
      </pivotArea>
    </format>
    <format dxfId="177">
      <pivotArea dataOnly="0" labelOnly="1" outline="0" fieldPosition="0">
        <references count="2">
          <reference field="7" count="1" selected="0">
            <x v="105"/>
          </reference>
          <reference field="24" count="1">
            <x v="2"/>
          </reference>
        </references>
      </pivotArea>
    </format>
    <format dxfId="176">
      <pivotArea dataOnly="0" labelOnly="1" outline="0" fieldPosition="0">
        <references count="2">
          <reference field="7" count="1" selected="0">
            <x v="106"/>
          </reference>
          <reference field="24" count="1">
            <x v="1"/>
          </reference>
        </references>
      </pivotArea>
    </format>
    <format dxfId="175">
      <pivotArea dataOnly="0" labelOnly="1" outline="0" fieldPosition="0">
        <references count="2">
          <reference field="7" count="1" selected="0">
            <x v="107"/>
          </reference>
          <reference field="24" count="1">
            <x v="2"/>
          </reference>
        </references>
      </pivotArea>
    </format>
    <format dxfId="174">
      <pivotArea dataOnly="0" labelOnly="1" outline="0" fieldPosition="0">
        <references count="2">
          <reference field="7" count="1" selected="0">
            <x v="108"/>
          </reference>
          <reference field="24" count="1">
            <x v="1"/>
          </reference>
        </references>
      </pivotArea>
    </format>
    <format dxfId="173">
      <pivotArea dataOnly="0" labelOnly="1" outline="0" fieldPosition="0">
        <references count="2">
          <reference field="7" count="1" selected="0">
            <x v="109"/>
          </reference>
          <reference field="24" count="1">
            <x v="1"/>
          </reference>
        </references>
      </pivotArea>
    </format>
    <format dxfId="172">
      <pivotArea dataOnly="0" labelOnly="1" outline="0" fieldPosition="0">
        <references count="2">
          <reference field="7" count="1" selected="0">
            <x v="110"/>
          </reference>
          <reference field="24" count="1">
            <x v="1"/>
          </reference>
        </references>
      </pivotArea>
    </format>
    <format dxfId="171">
      <pivotArea dataOnly="0" labelOnly="1" outline="0" fieldPosition="0">
        <references count="2">
          <reference field="7" count="1" selected="0">
            <x v="111"/>
          </reference>
          <reference field="24" count="1">
            <x v="2"/>
          </reference>
        </references>
      </pivotArea>
    </format>
    <format dxfId="170">
      <pivotArea dataOnly="0" labelOnly="1" outline="0" fieldPosition="0">
        <references count="2">
          <reference field="7" count="1" selected="0">
            <x v="112"/>
          </reference>
          <reference field="24" count="1">
            <x v="1"/>
          </reference>
        </references>
      </pivotArea>
    </format>
    <format dxfId="169">
      <pivotArea dataOnly="0" labelOnly="1" outline="0" fieldPosition="0">
        <references count="2">
          <reference field="7" count="1" selected="0">
            <x v="113"/>
          </reference>
          <reference field="24" count="1">
            <x v="2"/>
          </reference>
        </references>
      </pivotArea>
    </format>
    <format dxfId="168">
      <pivotArea dataOnly="0" labelOnly="1" outline="0" fieldPosition="0">
        <references count="2">
          <reference field="7" count="1" selected="0">
            <x v="114"/>
          </reference>
          <reference field="24" count="1">
            <x v="2"/>
          </reference>
        </references>
      </pivotArea>
    </format>
    <format dxfId="167">
      <pivotArea dataOnly="0" labelOnly="1" outline="0" fieldPosition="0">
        <references count="2">
          <reference field="7" count="1" selected="0">
            <x v="115"/>
          </reference>
          <reference field="24" count="1">
            <x v="1"/>
          </reference>
        </references>
      </pivotArea>
    </format>
    <format dxfId="166">
      <pivotArea dataOnly="0" labelOnly="1" outline="0" fieldPosition="0">
        <references count="2">
          <reference field="7" count="1" selected="0">
            <x v="116"/>
          </reference>
          <reference field="24" count="1">
            <x v="1"/>
          </reference>
        </references>
      </pivotArea>
    </format>
    <format dxfId="165">
      <pivotArea dataOnly="0" labelOnly="1" outline="0" fieldPosition="0">
        <references count="2">
          <reference field="7" count="1" selected="0">
            <x v="117"/>
          </reference>
          <reference field="24" count="1">
            <x v="2"/>
          </reference>
        </references>
      </pivotArea>
    </format>
    <format dxfId="164">
      <pivotArea dataOnly="0" labelOnly="1" outline="0" fieldPosition="0">
        <references count="2">
          <reference field="7" count="1" selected="0">
            <x v="118"/>
          </reference>
          <reference field="24" count="1">
            <x v="1"/>
          </reference>
        </references>
      </pivotArea>
    </format>
    <format dxfId="163">
      <pivotArea dataOnly="0" labelOnly="1" outline="0" fieldPosition="0">
        <references count="2">
          <reference field="7" count="1" selected="0">
            <x v="119"/>
          </reference>
          <reference field="24" count="1">
            <x v="2"/>
          </reference>
        </references>
      </pivotArea>
    </format>
    <format dxfId="162">
      <pivotArea dataOnly="0" labelOnly="1" outline="0" fieldPosition="0">
        <references count="2">
          <reference field="7" count="1" selected="0">
            <x v="120"/>
          </reference>
          <reference field="24" count="1">
            <x v="1"/>
          </reference>
        </references>
      </pivotArea>
    </format>
    <format dxfId="161">
      <pivotArea dataOnly="0" labelOnly="1" outline="0" fieldPosition="0">
        <references count="2">
          <reference field="7" count="1" selected="0">
            <x v="121"/>
          </reference>
          <reference field="24" count="1">
            <x v="1"/>
          </reference>
        </references>
      </pivotArea>
    </format>
    <format dxfId="160">
      <pivotArea dataOnly="0" labelOnly="1" outline="0" fieldPosition="0">
        <references count="2">
          <reference field="7" count="1" selected="0">
            <x v="122"/>
          </reference>
          <reference field="24" count="1">
            <x v="1"/>
          </reference>
        </references>
      </pivotArea>
    </format>
    <format dxfId="159">
      <pivotArea dataOnly="0" labelOnly="1" outline="0" fieldPosition="0">
        <references count="2">
          <reference field="7" count="1" selected="0">
            <x v="123"/>
          </reference>
          <reference field="24" count="1">
            <x v="1"/>
          </reference>
        </references>
      </pivotArea>
    </format>
    <format dxfId="158">
      <pivotArea dataOnly="0" labelOnly="1" outline="0" fieldPosition="0">
        <references count="2">
          <reference field="7" count="1" selected="0">
            <x v="124"/>
          </reference>
          <reference field="24" count="1">
            <x v="4"/>
          </reference>
        </references>
      </pivotArea>
    </format>
    <format dxfId="157">
      <pivotArea dataOnly="0" labelOnly="1" outline="0" fieldPosition="0">
        <references count="2">
          <reference field="7" count="1" selected="0">
            <x v="125"/>
          </reference>
          <reference field="24" count="1">
            <x v="2"/>
          </reference>
        </references>
      </pivotArea>
    </format>
    <format dxfId="156">
      <pivotArea dataOnly="0" labelOnly="1" outline="0" fieldPosition="0">
        <references count="2">
          <reference field="7" count="1" selected="0">
            <x v="126"/>
          </reference>
          <reference field="24" count="1">
            <x v="1"/>
          </reference>
        </references>
      </pivotArea>
    </format>
    <format dxfId="155">
      <pivotArea dataOnly="0" labelOnly="1" outline="0" fieldPosition="0">
        <references count="2">
          <reference field="7" count="1" selected="0">
            <x v="127"/>
          </reference>
          <reference field="24" count="1">
            <x v="0"/>
          </reference>
        </references>
      </pivotArea>
    </format>
    <format dxfId="154">
      <pivotArea dataOnly="0" labelOnly="1" outline="0" fieldPosition="0">
        <references count="2">
          <reference field="7" count="1" selected="0">
            <x v="128"/>
          </reference>
          <reference field="24" count="1">
            <x v="1"/>
          </reference>
        </references>
      </pivotArea>
    </format>
    <format dxfId="153">
      <pivotArea dataOnly="0" labelOnly="1" outline="0" fieldPosition="0">
        <references count="2">
          <reference field="7" count="1" selected="0">
            <x v="129"/>
          </reference>
          <reference field="24" count="1">
            <x v="1"/>
          </reference>
        </references>
      </pivotArea>
    </format>
    <format dxfId="152">
      <pivotArea dataOnly="0" labelOnly="1" outline="0" fieldPosition="0">
        <references count="2">
          <reference field="7" count="1" selected="0">
            <x v="130"/>
          </reference>
          <reference field="24" count="1">
            <x v="1"/>
          </reference>
        </references>
      </pivotArea>
    </format>
    <format dxfId="151">
      <pivotArea dataOnly="0" labelOnly="1" outline="0" fieldPosition="0">
        <references count="2">
          <reference field="7" count="1" selected="0">
            <x v="131"/>
          </reference>
          <reference field="24" count="1">
            <x v="2"/>
          </reference>
        </references>
      </pivotArea>
    </format>
    <format dxfId="150">
      <pivotArea dataOnly="0" labelOnly="1" outline="0" fieldPosition="0">
        <references count="2">
          <reference field="7" count="1" selected="0">
            <x v="132"/>
          </reference>
          <reference field="24" count="1">
            <x v="2"/>
          </reference>
        </references>
      </pivotArea>
    </format>
    <format dxfId="149">
      <pivotArea dataOnly="0" labelOnly="1" outline="0" fieldPosition="0">
        <references count="2">
          <reference field="7" count="1" selected="0">
            <x v="133"/>
          </reference>
          <reference field="24" count="1">
            <x v="2"/>
          </reference>
        </references>
      </pivotArea>
    </format>
    <format dxfId="148">
      <pivotArea dataOnly="0" labelOnly="1" outline="0" fieldPosition="0">
        <references count="2">
          <reference field="7" count="1" selected="0">
            <x v="2"/>
          </reference>
          <reference field="24" count="1">
            <x v="1"/>
          </reference>
        </references>
      </pivotArea>
    </format>
    <format dxfId="147">
      <pivotArea dataOnly="0" labelOnly="1" outline="0" fieldPosition="0">
        <references count="2">
          <reference field="7" count="1" selected="0">
            <x v="16"/>
          </reference>
          <reference field="24" count="1">
            <x v="2"/>
          </reference>
        </references>
      </pivotArea>
    </format>
    <format dxfId="146">
      <pivotArea dataOnly="0" labelOnly="1" outline="0" fieldPosition="0">
        <references count="2">
          <reference field="7" count="1" selected="0">
            <x v="20"/>
          </reference>
          <reference field="24" count="1">
            <x v="1"/>
          </reference>
        </references>
      </pivotArea>
    </format>
    <format dxfId="145">
      <pivotArea dataOnly="0" labelOnly="1" outline="0" fieldPosition="0">
        <references count="2">
          <reference field="7" count="1" selected="0">
            <x v="27"/>
          </reference>
          <reference field="24" count="1">
            <x v="2"/>
          </reference>
        </references>
      </pivotArea>
    </format>
    <format dxfId="144">
      <pivotArea dataOnly="0" labelOnly="1" outline="0" fieldPosition="0">
        <references count="2">
          <reference field="7" count="1" selected="0">
            <x v="30"/>
          </reference>
          <reference field="24" count="1">
            <x v="2"/>
          </reference>
        </references>
      </pivotArea>
    </format>
    <format dxfId="143">
      <pivotArea dataOnly="0" labelOnly="1" outline="0" fieldPosition="0">
        <references count="2">
          <reference field="7" count="1" selected="0">
            <x v="36"/>
          </reference>
          <reference field="24" count="1">
            <x v="1"/>
          </reference>
        </references>
      </pivotArea>
    </format>
    <format dxfId="142">
      <pivotArea dataOnly="0" labelOnly="1" outline="0" fieldPosition="0">
        <references count="2">
          <reference field="7" count="1" selected="0">
            <x v="43"/>
          </reference>
          <reference field="24" count="1">
            <x v="1"/>
          </reference>
        </references>
      </pivotArea>
    </format>
    <format dxfId="141">
      <pivotArea dataOnly="0" labelOnly="1" outline="0" fieldPosition="0">
        <references count="2">
          <reference field="7" count="1" selected="0">
            <x v="44"/>
          </reference>
          <reference field="24" count="1">
            <x v="1"/>
          </reference>
        </references>
      </pivotArea>
    </format>
    <format dxfId="140">
      <pivotArea dataOnly="0" labelOnly="1" outline="0" fieldPosition="0">
        <references count="2">
          <reference field="7" count="1" selected="0">
            <x v="46"/>
          </reference>
          <reference field="24" count="1">
            <x v="2"/>
          </reference>
        </references>
      </pivotArea>
    </format>
    <format dxfId="139">
      <pivotArea dataOnly="0" labelOnly="1" outline="0" fieldPosition="0">
        <references count="2">
          <reference field="7" count="1" selected="0">
            <x v="47"/>
          </reference>
          <reference field="24" count="1">
            <x v="1"/>
          </reference>
        </references>
      </pivotArea>
    </format>
    <format dxfId="138">
      <pivotArea dataOnly="0" labelOnly="1" outline="0" fieldPosition="0">
        <references count="2">
          <reference field="7" count="1" selected="0">
            <x v="62"/>
          </reference>
          <reference field="24" count="1">
            <x v="2"/>
          </reference>
        </references>
      </pivotArea>
    </format>
    <format dxfId="137">
      <pivotArea dataOnly="0" labelOnly="1" outline="0" fieldPosition="0">
        <references count="2">
          <reference field="7" count="1" selected="0">
            <x v="68"/>
          </reference>
          <reference field="24" count="1">
            <x v="2"/>
          </reference>
        </references>
      </pivotArea>
    </format>
    <format dxfId="136">
      <pivotArea dataOnly="0" labelOnly="1" outline="0" fieldPosition="0">
        <references count="2">
          <reference field="7" count="1" selected="0">
            <x v="73"/>
          </reference>
          <reference field="24" count="1">
            <x v="1"/>
          </reference>
        </references>
      </pivotArea>
    </format>
    <format dxfId="135">
      <pivotArea dataOnly="0" labelOnly="1" outline="0" fieldPosition="0">
        <references count="2">
          <reference field="7" count="1" selected="0">
            <x v="75"/>
          </reference>
          <reference field="24" count="1">
            <x v="2"/>
          </reference>
        </references>
      </pivotArea>
    </format>
    <format dxfId="134">
      <pivotArea dataOnly="0" labelOnly="1" outline="0" fieldPosition="0">
        <references count="2">
          <reference field="7" count="1" selected="0">
            <x v="76"/>
          </reference>
          <reference field="24" count="1">
            <x v="2"/>
          </reference>
        </references>
      </pivotArea>
    </format>
    <format dxfId="133">
      <pivotArea dataOnly="0" labelOnly="1" outline="0" fieldPosition="0">
        <references count="2">
          <reference field="7" count="1" selected="0">
            <x v="77"/>
          </reference>
          <reference field="24" count="1">
            <x v="2"/>
          </reference>
        </references>
      </pivotArea>
    </format>
    <format dxfId="132">
      <pivotArea dataOnly="0" labelOnly="1" outline="0" fieldPosition="0">
        <references count="2">
          <reference field="7" count="1" selected="0">
            <x v="78"/>
          </reference>
          <reference field="24" count="1">
            <x v="2"/>
          </reference>
        </references>
      </pivotArea>
    </format>
    <format dxfId="131">
      <pivotArea dataOnly="0" labelOnly="1" outline="0" fieldPosition="0">
        <references count="2">
          <reference field="7" count="1" selected="0">
            <x v="79"/>
          </reference>
          <reference field="24" count="1">
            <x v="2"/>
          </reference>
        </references>
      </pivotArea>
    </format>
    <format dxfId="130">
      <pivotArea dataOnly="0" labelOnly="1" outline="0" fieldPosition="0">
        <references count="2">
          <reference field="7" count="1" selected="0">
            <x v="80"/>
          </reference>
          <reference field="24" count="1">
            <x v="2"/>
          </reference>
        </references>
      </pivotArea>
    </format>
    <format dxfId="129">
      <pivotArea dataOnly="0" labelOnly="1" outline="0" fieldPosition="0">
        <references count="2">
          <reference field="7" count="1" selected="0">
            <x v="81"/>
          </reference>
          <reference field="24" count="1">
            <x v="1"/>
          </reference>
        </references>
      </pivotArea>
    </format>
    <format dxfId="128">
      <pivotArea dataOnly="0" labelOnly="1" outline="0" fieldPosition="0">
        <references count="2">
          <reference field="7" count="1" selected="0">
            <x v="82"/>
          </reference>
          <reference field="24" count="1">
            <x v="1"/>
          </reference>
        </references>
      </pivotArea>
    </format>
    <format dxfId="127">
      <pivotArea dataOnly="0" labelOnly="1" outline="0" fieldPosition="0">
        <references count="2">
          <reference field="7" count="1" selected="0">
            <x v="83"/>
          </reference>
          <reference field="24" count="1">
            <x v="1"/>
          </reference>
        </references>
      </pivotArea>
    </format>
    <format dxfId="126">
      <pivotArea dataOnly="0" labelOnly="1" outline="0" fieldPosition="0">
        <references count="2">
          <reference field="7" count="1" selected="0">
            <x v="84"/>
          </reference>
          <reference field="24" count="1">
            <x v="1"/>
          </reference>
        </references>
      </pivotArea>
    </format>
    <format dxfId="125">
      <pivotArea dataOnly="0" labelOnly="1" outline="0" fieldPosition="0">
        <references count="2">
          <reference field="7" count="1" selected="0">
            <x v="85"/>
          </reference>
          <reference field="24" count="1">
            <x v="2"/>
          </reference>
        </references>
      </pivotArea>
    </format>
    <format dxfId="124">
      <pivotArea dataOnly="0" labelOnly="1" outline="0" fieldPosition="0">
        <references count="2">
          <reference field="7" count="1" selected="0">
            <x v="86"/>
          </reference>
          <reference field="24" count="1">
            <x v="2"/>
          </reference>
        </references>
      </pivotArea>
    </format>
    <format dxfId="123">
      <pivotArea dataOnly="0" labelOnly="1" outline="0" fieldPosition="0">
        <references count="2">
          <reference field="7" count="1" selected="0">
            <x v="87"/>
          </reference>
          <reference field="24" count="1">
            <x v="1"/>
          </reference>
        </references>
      </pivotArea>
    </format>
    <format dxfId="122">
      <pivotArea dataOnly="0" labelOnly="1" outline="0" fieldPosition="0">
        <references count="2">
          <reference field="7" count="1" selected="0">
            <x v="88"/>
          </reference>
          <reference field="24" count="1">
            <x v="1"/>
          </reference>
        </references>
      </pivotArea>
    </format>
    <format dxfId="121">
      <pivotArea dataOnly="0" labelOnly="1" outline="0" fieldPosition="0">
        <references count="2">
          <reference field="7" count="1" selected="0">
            <x v="89"/>
          </reference>
          <reference field="24" count="1">
            <x v="1"/>
          </reference>
        </references>
      </pivotArea>
    </format>
    <format dxfId="120">
      <pivotArea dataOnly="0" labelOnly="1" outline="0" fieldPosition="0">
        <references count="2">
          <reference field="7" count="1" selected="0">
            <x v="90"/>
          </reference>
          <reference field="24" count="1">
            <x v="1"/>
          </reference>
        </references>
      </pivotArea>
    </format>
    <format dxfId="119">
      <pivotArea dataOnly="0" labelOnly="1" outline="0" fieldPosition="0">
        <references count="2">
          <reference field="7" count="1" selected="0">
            <x v="91"/>
          </reference>
          <reference field="24" count="1">
            <x v="1"/>
          </reference>
        </references>
      </pivotArea>
    </format>
    <format dxfId="118">
      <pivotArea dataOnly="0" labelOnly="1" outline="0" fieldPosition="0">
        <references count="2">
          <reference field="7" count="1" selected="0">
            <x v="92"/>
          </reference>
          <reference field="24" count="1">
            <x v="1"/>
          </reference>
        </references>
      </pivotArea>
    </format>
    <format dxfId="117">
      <pivotArea dataOnly="0" labelOnly="1" outline="0" fieldPosition="0">
        <references count="2">
          <reference field="7" count="1" selected="0">
            <x v="93"/>
          </reference>
          <reference field="24" count="1">
            <x v="1"/>
          </reference>
        </references>
      </pivotArea>
    </format>
    <format dxfId="116">
      <pivotArea dataOnly="0" labelOnly="1" outline="0" fieldPosition="0">
        <references count="2">
          <reference field="7" count="1" selected="0">
            <x v="94"/>
          </reference>
          <reference field="24" count="1">
            <x v="1"/>
          </reference>
        </references>
      </pivotArea>
    </format>
    <format dxfId="115">
      <pivotArea dataOnly="0" labelOnly="1" outline="0" fieldPosition="0">
        <references count="2">
          <reference field="7" count="1" selected="0">
            <x v="95"/>
          </reference>
          <reference field="24" count="1">
            <x v="1"/>
          </reference>
        </references>
      </pivotArea>
    </format>
    <format dxfId="114">
      <pivotArea dataOnly="0" labelOnly="1" outline="0" fieldPosition="0">
        <references count="2">
          <reference field="7" count="1" selected="0">
            <x v="96"/>
          </reference>
          <reference field="24" count="1">
            <x v="2"/>
          </reference>
        </references>
      </pivotArea>
    </format>
    <format dxfId="113">
      <pivotArea dataOnly="0" labelOnly="1" outline="0" fieldPosition="0">
        <references count="2">
          <reference field="7" count="1" selected="0">
            <x v="97"/>
          </reference>
          <reference field="24" count="1">
            <x v="2"/>
          </reference>
        </references>
      </pivotArea>
    </format>
    <format dxfId="112">
      <pivotArea dataOnly="0" labelOnly="1" outline="0" fieldPosition="0">
        <references count="2">
          <reference field="7" count="1" selected="0">
            <x v="98"/>
          </reference>
          <reference field="24" count="1">
            <x v="0"/>
          </reference>
        </references>
      </pivotArea>
    </format>
    <format dxfId="111">
      <pivotArea dataOnly="0" labelOnly="1" outline="0" fieldPosition="0">
        <references count="2">
          <reference field="7" count="1" selected="0">
            <x v="99"/>
          </reference>
          <reference field="24" count="1">
            <x v="1"/>
          </reference>
        </references>
      </pivotArea>
    </format>
    <format dxfId="110">
      <pivotArea dataOnly="0" labelOnly="1" outline="0" fieldPosition="0">
        <references count="2">
          <reference field="7" count="1" selected="0">
            <x v="100"/>
          </reference>
          <reference field="24" count="1">
            <x v="1"/>
          </reference>
        </references>
      </pivotArea>
    </format>
    <format dxfId="109">
      <pivotArea dataOnly="0" labelOnly="1" outline="0" fieldPosition="0">
        <references count="2">
          <reference field="7" count="1" selected="0">
            <x v="101"/>
          </reference>
          <reference field="24" count="1">
            <x v="2"/>
          </reference>
        </references>
      </pivotArea>
    </format>
    <format dxfId="108">
      <pivotArea dataOnly="0" labelOnly="1" outline="0" fieldPosition="0">
        <references count="2">
          <reference field="7" count="1" selected="0">
            <x v="102"/>
          </reference>
          <reference field="24" count="1">
            <x v="2"/>
          </reference>
        </references>
      </pivotArea>
    </format>
    <format dxfId="107">
      <pivotArea dataOnly="0" labelOnly="1" outline="0" fieldPosition="0">
        <references count="2">
          <reference field="7" count="1" selected="0">
            <x v="103"/>
          </reference>
          <reference field="24" count="1">
            <x v="2"/>
          </reference>
        </references>
      </pivotArea>
    </format>
    <format dxfId="106">
      <pivotArea dataOnly="0" labelOnly="1" outline="0" fieldPosition="0">
        <references count="2">
          <reference field="7" count="1" selected="0">
            <x v="104"/>
          </reference>
          <reference field="24" count="1">
            <x v="2"/>
          </reference>
        </references>
      </pivotArea>
    </format>
    <format dxfId="105">
      <pivotArea dataOnly="0" labelOnly="1" outline="0" fieldPosition="0">
        <references count="2">
          <reference field="7" count="1" selected="0">
            <x v="105"/>
          </reference>
          <reference field="24" count="1">
            <x v="2"/>
          </reference>
        </references>
      </pivotArea>
    </format>
    <format dxfId="104">
      <pivotArea dataOnly="0" labelOnly="1" outline="0" fieldPosition="0">
        <references count="2">
          <reference field="7" count="1" selected="0">
            <x v="106"/>
          </reference>
          <reference field="24" count="1">
            <x v="1"/>
          </reference>
        </references>
      </pivotArea>
    </format>
    <format dxfId="103">
      <pivotArea dataOnly="0" labelOnly="1" outline="0" fieldPosition="0">
        <references count="2">
          <reference field="7" count="1" selected="0">
            <x v="107"/>
          </reference>
          <reference field="24" count="1">
            <x v="2"/>
          </reference>
        </references>
      </pivotArea>
    </format>
    <format dxfId="102">
      <pivotArea dataOnly="0" labelOnly="1" outline="0" fieldPosition="0">
        <references count="2">
          <reference field="7" count="1" selected="0">
            <x v="108"/>
          </reference>
          <reference field="24" count="1">
            <x v="1"/>
          </reference>
        </references>
      </pivotArea>
    </format>
    <format dxfId="101">
      <pivotArea dataOnly="0" labelOnly="1" outline="0" fieldPosition="0">
        <references count="2">
          <reference field="7" count="1" selected="0">
            <x v="109"/>
          </reference>
          <reference field="24" count="1">
            <x v="1"/>
          </reference>
        </references>
      </pivotArea>
    </format>
    <format dxfId="100">
      <pivotArea dataOnly="0" labelOnly="1" outline="0" fieldPosition="0">
        <references count="2">
          <reference field="7" count="1" selected="0">
            <x v="110"/>
          </reference>
          <reference field="24" count="1">
            <x v="1"/>
          </reference>
        </references>
      </pivotArea>
    </format>
    <format dxfId="99">
      <pivotArea dataOnly="0" labelOnly="1" outline="0" fieldPosition="0">
        <references count="2">
          <reference field="7" count="1" selected="0">
            <x v="111"/>
          </reference>
          <reference field="24" count="1">
            <x v="2"/>
          </reference>
        </references>
      </pivotArea>
    </format>
    <format dxfId="98">
      <pivotArea dataOnly="0" labelOnly="1" outline="0" fieldPosition="0">
        <references count="2">
          <reference field="7" count="1" selected="0">
            <x v="112"/>
          </reference>
          <reference field="24" count="1">
            <x v="1"/>
          </reference>
        </references>
      </pivotArea>
    </format>
    <format dxfId="97">
      <pivotArea dataOnly="0" labelOnly="1" outline="0" fieldPosition="0">
        <references count="2">
          <reference field="7" count="1" selected="0">
            <x v="113"/>
          </reference>
          <reference field="24" count="1">
            <x v="2"/>
          </reference>
        </references>
      </pivotArea>
    </format>
    <format dxfId="96">
      <pivotArea dataOnly="0" labelOnly="1" outline="0" fieldPosition="0">
        <references count="2">
          <reference field="7" count="1" selected="0">
            <x v="114"/>
          </reference>
          <reference field="24" count="1">
            <x v="2"/>
          </reference>
        </references>
      </pivotArea>
    </format>
    <format dxfId="95">
      <pivotArea dataOnly="0" labelOnly="1" outline="0" fieldPosition="0">
        <references count="2">
          <reference field="7" count="1" selected="0">
            <x v="115"/>
          </reference>
          <reference field="24" count="1">
            <x v="1"/>
          </reference>
        </references>
      </pivotArea>
    </format>
    <format dxfId="94">
      <pivotArea dataOnly="0" labelOnly="1" outline="0" fieldPosition="0">
        <references count="2">
          <reference field="7" count="1" selected="0">
            <x v="116"/>
          </reference>
          <reference field="24" count="1">
            <x v="1"/>
          </reference>
        </references>
      </pivotArea>
    </format>
    <format dxfId="93">
      <pivotArea dataOnly="0" labelOnly="1" outline="0" fieldPosition="0">
        <references count="2">
          <reference field="7" count="1" selected="0">
            <x v="117"/>
          </reference>
          <reference field="24" count="1">
            <x v="2"/>
          </reference>
        </references>
      </pivotArea>
    </format>
    <format dxfId="92">
      <pivotArea dataOnly="0" labelOnly="1" outline="0" fieldPosition="0">
        <references count="2">
          <reference field="7" count="1" selected="0">
            <x v="118"/>
          </reference>
          <reference field="24" count="1">
            <x v="1"/>
          </reference>
        </references>
      </pivotArea>
    </format>
    <format dxfId="91">
      <pivotArea dataOnly="0" labelOnly="1" outline="0" fieldPosition="0">
        <references count="2">
          <reference field="7" count="1" selected="0">
            <x v="119"/>
          </reference>
          <reference field="24" count="1">
            <x v="2"/>
          </reference>
        </references>
      </pivotArea>
    </format>
    <format dxfId="90">
      <pivotArea dataOnly="0" labelOnly="1" outline="0" fieldPosition="0">
        <references count="2">
          <reference field="7" count="1" selected="0">
            <x v="120"/>
          </reference>
          <reference field="24" count="1">
            <x v="1"/>
          </reference>
        </references>
      </pivotArea>
    </format>
    <format dxfId="89">
      <pivotArea dataOnly="0" labelOnly="1" outline="0" fieldPosition="0">
        <references count="2">
          <reference field="7" count="1" selected="0">
            <x v="121"/>
          </reference>
          <reference field="24" count="1">
            <x v="1"/>
          </reference>
        </references>
      </pivotArea>
    </format>
    <format dxfId="88">
      <pivotArea dataOnly="0" labelOnly="1" outline="0" fieldPosition="0">
        <references count="2">
          <reference field="7" count="1" selected="0">
            <x v="122"/>
          </reference>
          <reference field="24" count="1">
            <x v="1"/>
          </reference>
        </references>
      </pivotArea>
    </format>
    <format dxfId="87">
      <pivotArea dataOnly="0" labelOnly="1" outline="0" fieldPosition="0">
        <references count="2">
          <reference field="7" count="1" selected="0">
            <x v="123"/>
          </reference>
          <reference field="24" count="1">
            <x v="1"/>
          </reference>
        </references>
      </pivotArea>
    </format>
    <format dxfId="86">
      <pivotArea dataOnly="0" labelOnly="1" outline="0" fieldPosition="0">
        <references count="2">
          <reference field="7" count="1" selected="0">
            <x v="124"/>
          </reference>
          <reference field="24" count="1">
            <x v="4"/>
          </reference>
        </references>
      </pivotArea>
    </format>
    <format dxfId="85">
      <pivotArea dataOnly="0" labelOnly="1" outline="0" fieldPosition="0">
        <references count="2">
          <reference field="7" count="1" selected="0">
            <x v="125"/>
          </reference>
          <reference field="24" count="1">
            <x v="2"/>
          </reference>
        </references>
      </pivotArea>
    </format>
    <format dxfId="84">
      <pivotArea dataOnly="0" labelOnly="1" outline="0" fieldPosition="0">
        <references count="2">
          <reference field="7" count="1" selected="0">
            <x v="126"/>
          </reference>
          <reference field="24" count="1">
            <x v="1"/>
          </reference>
        </references>
      </pivotArea>
    </format>
    <format dxfId="83">
      <pivotArea dataOnly="0" labelOnly="1" outline="0" fieldPosition="0">
        <references count="2">
          <reference field="7" count="1" selected="0">
            <x v="127"/>
          </reference>
          <reference field="24" count="1">
            <x v="0"/>
          </reference>
        </references>
      </pivotArea>
    </format>
    <format dxfId="82">
      <pivotArea dataOnly="0" labelOnly="1" outline="0" fieldPosition="0">
        <references count="2">
          <reference field="7" count="1" selected="0">
            <x v="128"/>
          </reference>
          <reference field="24" count="1">
            <x v="1"/>
          </reference>
        </references>
      </pivotArea>
    </format>
    <format dxfId="81">
      <pivotArea dataOnly="0" labelOnly="1" outline="0" fieldPosition="0">
        <references count="2">
          <reference field="7" count="1" selected="0">
            <x v="129"/>
          </reference>
          <reference field="24" count="1">
            <x v="1"/>
          </reference>
        </references>
      </pivotArea>
    </format>
    <format dxfId="80">
      <pivotArea dataOnly="0" labelOnly="1" outline="0" fieldPosition="0">
        <references count="2">
          <reference field="7" count="1" selected="0">
            <x v="130"/>
          </reference>
          <reference field="24" count="1">
            <x v="1"/>
          </reference>
        </references>
      </pivotArea>
    </format>
    <format dxfId="79">
      <pivotArea dataOnly="0" labelOnly="1" outline="0" fieldPosition="0">
        <references count="2">
          <reference field="7" count="1" selected="0">
            <x v="131"/>
          </reference>
          <reference field="24" count="1">
            <x v="2"/>
          </reference>
        </references>
      </pivotArea>
    </format>
    <format dxfId="78">
      <pivotArea dataOnly="0" labelOnly="1" outline="0" fieldPosition="0">
        <references count="2">
          <reference field="7" count="1" selected="0">
            <x v="132"/>
          </reference>
          <reference field="24" count="1">
            <x v="2"/>
          </reference>
        </references>
      </pivotArea>
    </format>
    <format dxfId="77">
      <pivotArea dataOnly="0" labelOnly="1" outline="0" fieldPosition="0">
        <references count="2">
          <reference field="7" count="1" selected="0">
            <x v="133"/>
          </reference>
          <reference field="24" count="1">
            <x v="2"/>
          </reference>
        </references>
      </pivotArea>
    </format>
    <format dxfId="76">
      <pivotArea outline="0" collapsedLevelsAreSubtotals="1" fieldPosition="0"/>
    </format>
    <format dxfId="75">
      <pivotArea outline="0" collapsedLevelsAreSubtotals="1" fieldPosition="0"/>
    </format>
    <format dxfId="74">
      <pivotArea outline="0" collapsedLevelsAreSubtotals="1" fieldPosition="0"/>
    </format>
    <format dxfId="73">
      <pivotArea outline="0" collapsedLevelsAreSubtotals="1" fieldPosition="0">
        <references count="2">
          <reference field="7" count="3" selected="0">
            <x v="2"/>
            <x v="16"/>
            <x v="20"/>
          </reference>
          <reference field="24" count="2" selected="0">
            <x v="1"/>
            <x v="2"/>
          </reference>
        </references>
      </pivotArea>
    </format>
    <format dxfId="72">
      <pivotArea outline="0" collapsedLevelsAreSubtotals="1" fieldPosition="0">
        <references count="2">
          <reference field="7" count="3" selected="0">
            <x v="2"/>
            <x v="16"/>
            <x v="20"/>
          </reference>
          <reference field="24" count="2" selected="0">
            <x v="1"/>
            <x v="2"/>
          </reference>
        </references>
      </pivotArea>
    </format>
    <format dxfId="71">
      <pivotArea outline="0" collapsedLevelsAreSubtotals="1" fieldPosition="0">
        <references count="2">
          <reference field="7" count="3" selected="0">
            <x v="2"/>
            <x v="16"/>
            <x v="20"/>
          </reference>
          <reference field="24" count="2" selected="0">
            <x v="1"/>
            <x v="2"/>
          </reference>
        </references>
      </pivotArea>
    </format>
    <format dxfId="70">
      <pivotArea outline="0" collapsedLevelsAreSubtotals="1" fieldPosition="0">
        <references count="2">
          <reference field="7" count="3" selected="0">
            <x v="2"/>
            <x v="16"/>
            <x v="20"/>
          </reference>
          <reference field="24" count="2" selected="0">
            <x v="1"/>
            <x v="2"/>
          </reference>
        </references>
      </pivotArea>
    </format>
    <format dxfId="69">
      <pivotArea outline="0" collapsedLevelsAreSubtotals="1" fieldPosition="0">
        <references count="2">
          <reference field="7" count="3" selected="0">
            <x v="2"/>
            <x v="16"/>
            <x v="20"/>
          </reference>
          <reference field="24" count="2" selected="0">
            <x v="1"/>
            <x v="2"/>
          </reference>
        </references>
      </pivotArea>
    </format>
    <format dxfId="68">
      <pivotArea outline="0" collapsedLevelsAreSubtotals="1" fieldPosition="0">
        <references count="2">
          <reference field="7" count="3" selected="0">
            <x v="2"/>
            <x v="16"/>
            <x v="20"/>
          </reference>
          <reference field="24" count="2" selected="0">
            <x v="1"/>
            <x v="2"/>
          </reference>
        </references>
      </pivotArea>
    </format>
    <format dxfId="67">
      <pivotArea outline="0" collapsedLevelsAreSubtotals="1" fieldPosition="0">
        <references count="2">
          <reference field="7" count="4" selected="0">
            <x v="30"/>
            <x v="36"/>
            <x v="43"/>
            <x v="44"/>
          </reference>
          <reference field="24" count="2" selected="0">
            <x v="1"/>
            <x v="2"/>
          </reference>
        </references>
      </pivotArea>
    </format>
    <format dxfId="66">
      <pivotArea outline="0" collapsedLevelsAreSubtotals="1" fieldPosition="0">
        <references count="2">
          <reference field="7" count="4" selected="0">
            <x v="30"/>
            <x v="36"/>
            <x v="43"/>
            <x v="44"/>
          </reference>
          <reference field="24" count="2" selected="0">
            <x v="1"/>
            <x v="2"/>
          </reference>
        </references>
      </pivotArea>
    </format>
    <format dxfId="65">
      <pivotArea outline="0" collapsedLevelsAreSubtotals="1" fieldPosition="0">
        <references count="2">
          <reference field="7" count="9" selected="0">
            <x v="47"/>
            <x v="62"/>
            <x v="68"/>
            <x v="73"/>
            <x v="75"/>
            <x v="76"/>
            <x v="77"/>
            <x v="78"/>
            <x v="79"/>
          </reference>
          <reference field="24" count="2" selected="0">
            <x v="1"/>
            <x v="2"/>
          </reference>
        </references>
      </pivotArea>
    </format>
    <format dxfId="64">
      <pivotArea outline="0" collapsedLevelsAreSubtotals="1" fieldPosition="0">
        <references count="2">
          <reference field="7" count="1" selected="0">
            <x v="83"/>
          </reference>
          <reference field="24" count="1" selected="0">
            <x v="1"/>
          </reference>
        </references>
      </pivotArea>
    </format>
    <format dxfId="63">
      <pivotArea outline="0" collapsedLevelsAreSubtotals="1" fieldPosition="0">
        <references count="2">
          <reference field="7" count="1" selected="0">
            <x v="83"/>
          </reference>
          <reference field="24" count="1" selected="0">
            <x v="1"/>
          </reference>
        </references>
      </pivotArea>
    </format>
    <format dxfId="62">
      <pivotArea outline="0" collapsedLevelsAreSubtotals="1" fieldPosition="0">
        <references count="2">
          <reference field="7" count="1" selected="0">
            <x v="83"/>
          </reference>
          <reference field="24" count="1" selected="0">
            <x v="1"/>
          </reference>
        </references>
      </pivotArea>
    </format>
    <format dxfId="61">
      <pivotArea outline="0" collapsedLevelsAreSubtotals="1" fieldPosition="0">
        <references count="2">
          <reference field="7" count="1" selected="0">
            <x v="83"/>
          </reference>
          <reference field="24" count="1" selected="0">
            <x v="1"/>
          </reference>
        </references>
      </pivotArea>
    </format>
    <format dxfId="60">
      <pivotArea outline="0" collapsedLevelsAreSubtotals="1" fieldPosition="0">
        <references count="2">
          <reference field="7" count="1" selected="0">
            <x v="117"/>
          </reference>
          <reference field="24" count="1" selected="0">
            <x v="2"/>
          </reference>
        </references>
      </pivotArea>
    </format>
    <format dxfId="59">
      <pivotArea outline="0" collapsedLevelsAreSubtotals="1" fieldPosition="0">
        <references count="2">
          <reference field="7" count="1" selected="0">
            <x v="117"/>
          </reference>
          <reference field="24" count="1" selected="0">
            <x v="2"/>
          </reference>
        </references>
      </pivotArea>
    </format>
    <format dxfId="58">
      <pivotArea outline="0" collapsedLevelsAreSubtotals="1" fieldPosition="0">
        <references count="2">
          <reference field="7" count="5" selected="0">
            <x v="121"/>
            <x v="122"/>
            <x v="123"/>
            <x v="124"/>
            <x v="125"/>
          </reference>
          <reference field="24" count="3" selected="0">
            <x v="1"/>
            <x v="2"/>
            <x v="4"/>
          </reference>
        </references>
      </pivotArea>
    </format>
    <format dxfId="57">
      <pivotArea outline="0" collapsedLevelsAreSubtotals="1" fieldPosition="0">
        <references count="2">
          <reference field="7" count="5" selected="0">
            <x v="121"/>
            <x v="122"/>
            <x v="123"/>
            <x v="124"/>
            <x v="125"/>
          </reference>
          <reference field="24" count="3" selected="0">
            <x v="1"/>
            <x v="2"/>
            <x v="4"/>
          </reference>
        </references>
      </pivotArea>
    </format>
    <format dxfId="56">
      <pivotArea outline="0" collapsedLevelsAreSubtotals="1" fieldPosition="0">
        <references count="2">
          <reference field="7" count="1" selected="0">
            <x v="128"/>
          </reference>
          <reference field="24" count="1" selected="0">
            <x v="1"/>
          </reference>
        </references>
      </pivotArea>
    </format>
    <format dxfId="55">
      <pivotArea outline="0" collapsedLevelsAreSubtotals="1" fieldPosition="0">
        <references count="2">
          <reference field="7" count="1" selected="0">
            <x v="128"/>
          </reference>
          <reference field="24" count="1" selected="0">
            <x v="1"/>
          </reference>
        </references>
      </pivotArea>
    </format>
    <format dxfId="54">
      <pivotArea outline="0" collapsedLevelsAreSubtotals="1" fieldPosition="0">
        <references count="2">
          <reference field="7" count="1" selected="0">
            <x v="128"/>
          </reference>
          <reference field="24" count="1" selected="0">
            <x v="1"/>
          </reference>
        </references>
      </pivotArea>
    </format>
    <format dxfId="53">
      <pivotArea outline="0" collapsedLevelsAreSubtotals="1" fieldPosition="0">
        <references count="2">
          <reference field="7" count="1" selected="0">
            <x v="128"/>
          </reference>
          <reference field="24" count="1" selected="0">
            <x v="1"/>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7" cacheId="1"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rowHeaderCaption="Dependencia">
  <location ref="A80:B82" firstHeaderRow="1" firstDataRow="1" firstDataCol="1"/>
  <pivotFields count="28">
    <pivotField axis="axisRow" showAll="0">
      <items count="3">
        <item x="0"/>
        <item x="1"/>
        <item t="default"/>
      </items>
    </pivotField>
    <pivotField showAll="0"/>
    <pivotField showAll="0"/>
    <pivotField showAll="0"/>
    <pivotField showAll="0">
      <items count="31">
        <item m="1" x="19"/>
        <item m="1" x="22"/>
        <item m="1" x="14"/>
        <item m="1" x="13"/>
        <item m="1" x="15"/>
        <item m="1" x="18"/>
        <item m="1" x="21"/>
        <item m="1" x="29"/>
        <item m="1" x="25"/>
        <item m="1" x="16"/>
        <item x="1"/>
        <item x="7"/>
        <item m="1" x="17"/>
        <item m="1" x="20"/>
        <item x="2"/>
        <item m="1" x="26"/>
        <item x="12"/>
        <item x="8"/>
        <item m="1" x="27"/>
        <item m="1" x="24"/>
        <item m="1" x="28"/>
        <item x="3"/>
        <item m="1" x="23"/>
        <item x="0"/>
        <item x="4"/>
        <item x="5"/>
        <item x="6"/>
        <item x="9"/>
        <item x="10"/>
        <item x="11"/>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 showAll="0"/>
    <pivotField showAll="0"/>
    <pivotField dataField="1" numFmtId="9" showAll="0"/>
    <pivotField dragToRow="0" dragToCol="0" dragToPage="0" showAll="0" defaultSubtotal="0"/>
  </pivotFields>
  <rowFields count="1">
    <field x="0"/>
  </rowFields>
  <rowItems count="2">
    <i>
      <x/>
    </i>
    <i>
      <x v="1"/>
    </i>
  </rowItems>
  <colItems count="1">
    <i/>
  </colItems>
  <dataFields count="1">
    <dataField name="Promedio de AVENCE PONDERADO" fld="26" subtotal="average" baseField="4" baseItem="0" numFmtId="9"/>
  </dataFields>
  <formats count="16">
    <format dxfId="1052">
      <pivotArea outline="0" collapsedLevelsAreSubtotals="1" fieldPosition="0">
        <references count="1">
          <reference field="4294967294" count="1" selected="0">
            <x v="0"/>
          </reference>
        </references>
      </pivotArea>
    </format>
    <format dxfId="1051">
      <pivotArea field="4" type="button" dataOnly="0" labelOnly="1" outline="0"/>
    </format>
    <format dxfId="1050">
      <pivotArea type="all" dataOnly="0" outline="0" fieldPosition="0"/>
    </format>
    <format dxfId="1049">
      <pivotArea outline="0" collapsedLevelsAreSubtotals="1" fieldPosition="0"/>
    </format>
    <format dxfId="1048">
      <pivotArea field="4" type="button" dataOnly="0" labelOnly="1" outline="0"/>
    </format>
    <format dxfId="1047">
      <pivotArea dataOnly="0" labelOnly="1" grandRow="1" outline="0" fieldPosition="0"/>
    </format>
    <format dxfId="1046">
      <pivotArea dataOnly="0" labelOnly="1" outline="0" fieldPosition="0">
        <references count="1">
          <reference field="4294967294" count="1">
            <x v="0"/>
          </reference>
        </references>
      </pivotArea>
    </format>
    <format dxfId="1045">
      <pivotArea type="all" dataOnly="0" outline="0" fieldPosition="0"/>
    </format>
    <format dxfId="1044">
      <pivotArea outline="0" collapsedLevelsAreSubtotals="1" fieldPosition="0"/>
    </format>
    <format dxfId="1043">
      <pivotArea field="4" type="button" dataOnly="0" labelOnly="1" outline="0"/>
    </format>
    <format dxfId="1042">
      <pivotArea dataOnly="0" labelOnly="1" outline="0" fieldPosition="0">
        <references count="1">
          <reference field="4294967294" count="1">
            <x v="0"/>
          </reference>
        </references>
      </pivotArea>
    </format>
    <format dxfId="1041">
      <pivotArea type="all" dataOnly="0" outline="0" fieldPosition="0"/>
    </format>
    <format dxfId="1040">
      <pivotArea outline="0" collapsedLevelsAreSubtotals="1" fieldPosition="0"/>
    </format>
    <format dxfId="1039">
      <pivotArea field="4" type="button" dataOnly="0" labelOnly="1" outline="0"/>
    </format>
    <format dxfId="1038">
      <pivotArea dataOnly="0" labelOnly="1" outline="0" fieldPosition="0">
        <references count="1">
          <reference field="4294967294" count="1">
            <x v="0"/>
          </reference>
        </references>
      </pivotArea>
    </format>
    <format dxfId="1037">
      <pivotArea dataOnly="0" labelOnly="1" outline="0" fieldPosition="0">
        <references count="1">
          <reference field="4294967294" count="1">
            <x v="0"/>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10" cacheId="0"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location ref="A20:B33" firstHeaderRow="1" firstDataRow="1" firstDataCol="1"/>
  <pivotFields count="26">
    <pivotField showAll="0"/>
    <pivotField showAll="0"/>
    <pivotField showAll="0"/>
    <pivotField showAll="0"/>
    <pivotField name=" PROCESO 1" axis="axisRow" showAll="0">
      <items count="32">
        <item m="1" x="20"/>
        <item m="1" x="23"/>
        <item m="1" x="15"/>
        <item m="1" x="14"/>
        <item m="1" x="16"/>
        <item m="1" x="19"/>
        <item m="1" x="22"/>
        <item m="1" x="30"/>
        <item m="1" x="26"/>
        <item m="1" x="13"/>
        <item m="1" x="17"/>
        <item x="1"/>
        <item x="7"/>
        <item m="1" x="18"/>
        <item m="1" x="21"/>
        <item x="2"/>
        <item m="1" x="27"/>
        <item x="12"/>
        <item x="8"/>
        <item m="1" x="28"/>
        <item m="1" x="25"/>
        <item m="1" x="29"/>
        <item x="3"/>
        <item m="1" x="24"/>
        <item x="0"/>
        <item x="4"/>
        <item x="5"/>
        <item x="6"/>
        <item x="9"/>
        <item x="10"/>
        <item x="11"/>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ragToRow="0" dragToCol="0" dragToPage="0" showAll="0" defaultSubtotal="0"/>
  </pivotFields>
  <rowFields count="1">
    <field x="4"/>
  </rowFields>
  <rowItems count="13">
    <i>
      <x v="11"/>
    </i>
    <i>
      <x v="12"/>
    </i>
    <i>
      <x v="15"/>
    </i>
    <i>
      <x v="17"/>
    </i>
    <i>
      <x v="18"/>
    </i>
    <i>
      <x v="22"/>
    </i>
    <i>
      <x v="24"/>
    </i>
    <i>
      <x v="25"/>
    </i>
    <i>
      <x v="26"/>
    </i>
    <i>
      <x v="27"/>
    </i>
    <i>
      <x v="28"/>
    </i>
    <i>
      <x v="29"/>
    </i>
    <i>
      <x v="30"/>
    </i>
  </rowItems>
  <colItems count="1">
    <i/>
  </colItems>
  <dataFields count="1">
    <dataField name="Suma de AVANCE PONDERADO ACUMULADO PA" fld="24" baseField="0" baseItem="0"/>
  </dataFields>
  <formats count="19">
    <format dxfId="1071">
      <pivotArea outline="0" collapsedLevelsAreSubtotals="1" fieldPosition="0"/>
    </format>
    <format dxfId="1070">
      <pivotArea outline="0" collapsedLevelsAreSubtotals="1" fieldPosition="0"/>
    </format>
    <format dxfId="1069">
      <pivotArea dataOnly="0" labelOnly="1" outline="0" axis="axisValues" fieldPosition="0"/>
    </format>
    <format dxfId="1068">
      <pivotArea dataOnly="0" labelOnly="1" outline="0" axis="axisValues" fieldPosition="0"/>
    </format>
    <format dxfId="1067">
      <pivotArea type="all" dataOnly="0" outline="0" fieldPosition="0"/>
    </format>
    <format dxfId="1066">
      <pivotArea outline="0" collapsedLevelsAreSubtotals="1" fieldPosition="0"/>
    </format>
    <format dxfId="1065">
      <pivotArea field="4" type="button" dataOnly="0" labelOnly="1" outline="0" axis="axisRow" fieldPosition="0"/>
    </format>
    <format dxfId="1064">
      <pivotArea dataOnly="0" labelOnly="1" outline="0" axis="axisValues" fieldPosition="0"/>
    </format>
    <format dxfId="1063">
      <pivotArea dataOnly="0" labelOnly="1" fieldPosition="0">
        <references count="1">
          <reference field="4" count="0"/>
        </references>
      </pivotArea>
    </format>
    <format dxfId="1062">
      <pivotArea dataOnly="0" labelOnly="1" outline="0" axis="axisValues" fieldPosition="0"/>
    </format>
    <format dxfId="1061">
      <pivotArea field="4" type="button" dataOnly="0" labelOnly="1" outline="0" axis="axisRow" fieldPosition="0"/>
    </format>
    <format dxfId="1060">
      <pivotArea dataOnly="0" labelOnly="1" outline="0" axis="axisValues" fieldPosition="0"/>
    </format>
    <format dxfId="1059">
      <pivotArea dataOnly="0" labelOnly="1" outline="0" axis="axisValues" fieldPosition="0"/>
    </format>
    <format dxfId="1058">
      <pivotArea type="all" dataOnly="0" outline="0" fieldPosition="0"/>
    </format>
    <format dxfId="1057">
      <pivotArea outline="0" collapsedLevelsAreSubtotals="1" fieldPosition="0"/>
    </format>
    <format dxfId="1056">
      <pivotArea field="4" type="button" dataOnly="0" labelOnly="1" outline="0" axis="axisRow" fieldPosition="0"/>
    </format>
    <format dxfId="1055">
      <pivotArea dataOnly="0" labelOnly="1" outline="0" axis="axisValues" fieldPosition="0"/>
    </format>
    <format dxfId="1054">
      <pivotArea dataOnly="0" labelOnly="1" fieldPosition="0">
        <references count="1">
          <reference field="4" count="12">
            <x v="10"/>
            <x v="11"/>
            <x v="12"/>
            <x v="13"/>
            <x v="14"/>
            <x v="15"/>
            <x v="16"/>
            <x v="17"/>
            <x v="18"/>
            <x v="19"/>
            <x v="20"/>
            <x v="21"/>
          </reference>
        </references>
      </pivotArea>
    </format>
    <format dxfId="1053">
      <pivotArea dataOnly="0" labelOnly="1" outline="0" axis="axisValues"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5" cacheId="1"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3" rowHeaderCaption="PROCESO">
  <location ref="A45:D60" firstHeaderRow="1" firstDataRow="2" firstDataCol="1"/>
  <pivotFields count="28">
    <pivotField showAll="0"/>
    <pivotField showAll="0"/>
    <pivotField showAll="0"/>
    <pivotField showAll="0"/>
    <pivotField name="PROCESO " axis="axisRow" showAll="0">
      <items count="31">
        <item m="1" x="19"/>
        <item m="1" x="22"/>
        <item m="1" x="14"/>
        <item m="1" x="13"/>
        <item m="1" x="15"/>
        <item m="1" x="18"/>
        <item m="1" x="21"/>
        <item m="1" x="29"/>
        <item m="1" x="25"/>
        <item m="1" x="16"/>
        <item x="1"/>
        <item x="7"/>
        <item m="1" x="17"/>
        <item m="1" x="20"/>
        <item x="2"/>
        <item m="1" x="26"/>
        <item x="12"/>
        <item x="8"/>
        <item m="1" x="27"/>
        <item m="1" x="24"/>
        <item m="1" x="28"/>
        <item x="3"/>
        <item m="1" x="23"/>
        <item x="0"/>
        <item x="4"/>
        <item x="5"/>
        <item x="6"/>
        <item x="9"/>
        <item x="10"/>
        <item x="11"/>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 showAll="0"/>
    <pivotField axis="axisCol" dataField="1" showAll="0">
      <items count="7">
        <item m="1" x="5"/>
        <item x="0"/>
        <item m="1" x="2"/>
        <item m="1" x="4"/>
        <item m="1" x="3"/>
        <item x="1"/>
        <item t="default"/>
      </items>
    </pivotField>
    <pivotField numFmtId="9" showAll="0"/>
    <pivotField dragToRow="0" dragToCol="0" dragToPage="0" showAll="0" defaultSubtotal="0"/>
  </pivotFields>
  <rowFields count="1">
    <field x="4"/>
  </rowFields>
  <rowItems count="14">
    <i>
      <x v="10"/>
    </i>
    <i>
      <x v="11"/>
    </i>
    <i>
      <x v="14"/>
    </i>
    <i>
      <x v="16"/>
    </i>
    <i>
      <x v="17"/>
    </i>
    <i>
      <x v="21"/>
    </i>
    <i>
      <x v="23"/>
    </i>
    <i>
      <x v="24"/>
    </i>
    <i>
      <x v="25"/>
    </i>
    <i>
      <x v="26"/>
    </i>
    <i>
      <x v="27"/>
    </i>
    <i>
      <x v="28"/>
    </i>
    <i>
      <x v="29"/>
    </i>
    <i t="grand">
      <x/>
    </i>
  </rowItems>
  <colFields count="1">
    <field x="25"/>
  </colFields>
  <colItems count="3">
    <i>
      <x v="1"/>
    </i>
    <i>
      <x v="5"/>
    </i>
    <i t="grand">
      <x/>
    </i>
  </colItems>
  <dataFields count="1">
    <dataField name="Cuenta de Estado del Producto" fld="25" subtotal="count" baseField="0" baseItem="0"/>
  </dataFields>
  <formats count="13">
    <format dxfId="1084">
      <pivotArea outline="0" collapsedLevelsAreSubtotals="1" fieldPosition="0"/>
    </format>
    <format dxfId="1083">
      <pivotArea field="4" type="button" dataOnly="0" labelOnly="1" outline="0" axis="axisRow" fieldPosition="0"/>
    </format>
    <format dxfId="1082">
      <pivotArea dataOnly="0" labelOnly="1" fieldPosition="0">
        <references count="1">
          <reference field="4" count="0"/>
        </references>
      </pivotArea>
    </format>
    <format dxfId="1081">
      <pivotArea dataOnly="0" labelOnly="1" grandRow="1" outline="0" fieldPosition="0"/>
    </format>
    <format dxfId="1080">
      <pivotArea dataOnly="0" labelOnly="1" fieldPosition="0">
        <references count="1">
          <reference field="25" count="0"/>
        </references>
      </pivotArea>
    </format>
    <format dxfId="1079">
      <pivotArea dataOnly="0" labelOnly="1" grandCol="1" outline="0" fieldPosition="0"/>
    </format>
    <format dxfId="1078">
      <pivotArea dataOnly="0" labelOnly="1" fieldPosition="0">
        <references count="1">
          <reference field="4" count="0"/>
        </references>
      </pivotArea>
    </format>
    <format dxfId="1077">
      <pivotArea outline="0" collapsedLevelsAreSubtotals="1" fieldPosition="0"/>
    </format>
    <format dxfId="1076">
      <pivotArea field="4" type="button" dataOnly="0" labelOnly="1" outline="0" axis="axisRow" fieldPosition="0"/>
    </format>
    <format dxfId="1075">
      <pivotArea dataOnly="0" labelOnly="1" fieldPosition="0">
        <references count="1">
          <reference field="4" count="0"/>
        </references>
      </pivotArea>
    </format>
    <format dxfId="1074">
      <pivotArea dataOnly="0" labelOnly="1" grandRow="1" outline="0" fieldPosition="0"/>
    </format>
    <format dxfId="1073">
      <pivotArea dataOnly="0" labelOnly="1" fieldPosition="0">
        <references count="1">
          <reference field="25" count="0"/>
        </references>
      </pivotArea>
    </format>
    <format dxfId="1072">
      <pivotArea dataOnly="0" labelOnly="1" grandCol="1" outline="0"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Tipo_de_resultado" sourceName="Tipo de resultado">
  <pivotTables>
    <pivotTable tabId="8" name="Productos Periodo"/>
    <pivotTable tabId="8" name="Tabla Ejecución"/>
    <pivotTable tabId="15" name="TablaDinámica1"/>
    <pivotTable tabId="8" name="TablaDinámica11"/>
  </pivotTables>
  <data>
    <tabular pivotCacheId="1">
      <items count="10">
        <i x="1" s="1"/>
        <i x="0" s="1"/>
        <i x="8" s="1" nd="1"/>
        <i x="4" s="1" nd="1"/>
        <i x="7" s="1" nd="1"/>
        <i x="9" s="1" nd="1"/>
        <i x="3" s="1" nd="1"/>
        <i x="6" s="1" nd="1"/>
        <i x="5" s="1" nd="1"/>
        <i x="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Estado_del_Producto" sourceName="Estado del Producto">
  <pivotTables>
    <pivotTable tabId="8" name="Productos Periodo"/>
    <pivotTable tabId="8" name="Tabla Ejecución"/>
    <pivotTable tabId="15" name="TablaDinámica1"/>
    <pivotTable tabId="8" name="TablaDinámica11"/>
  </pivotTables>
  <data>
    <tabular pivotCacheId="1">
      <items count="6">
        <i x="1" s="1"/>
        <i x="0" s="1"/>
        <i x="3" s="1" nd="1"/>
        <i x="5" s="1" nd="1"/>
        <i x="4" s="1" nd="1"/>
        <i x="2"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DEPENDENCIA" sourceName="DEPENDENCIA">
  <pivotTables>
    <pivotTable tabId="8" name="Productos Periodo"/>
    <pivotTable tabId="8" name="Tabla Ejecución"/>
    <pivotTable tabId="15" name="TablaDinámica1"/>
    <pivotTable tabId="8" name="TablaDinámica1"/>
    <pivotTable tabId="8" name="TablaDinámica11"/>
  </pivotTables>
  <data>
    <tabular pivotCacheId="1">
      <items count="30">
        <i x="0" s="1"/>
        <i x="1" s="1"/>
        <i x="2" s="1"/>
        <i x="3" s="1"/>
        <i x="4" s="1"/>
        <i x="5" s="1"/>
        <i x="6" s="1"/>
        <i x="7" s="1"/>
        <i x="8" s="1"/>
        <i x="9" s="1"/>
        <i x="10" s="1"/>
        <i x="11" s="1"/>
        <i x="12" s="1"/>
        <i x="19" s="1" nd="1"/>
        <i x="22" s="1" nd="1"/>
        <i x="14" s="1" nd="1"/>
        <i x="13" s="1" nd="1"/>
        <i x="15" s="1" nd="1"/>
        <i x="18" s="1" nd="1"/>
        <i x="21" s="1" nd="1"/>
        <i x="29" s="1" nd="1"/>
        <i x="25" s="1" nd="1"/>
        <i x="26" s="1" nd="1"/>
        <i x="24" s="1" nd="1"/>
        <i x="16" s="1" nd="1"/>
        <i x="23" s="1" nd="1"/>
        <i x="20" s="1" nd="1"/>
        <i x="28" s="1" nd="1"/>
        <i x="27" s="1" nd="1"/>
        <i x="17"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ipo de resultado" cache="SegmentaciónDeDatos_Tipo_de_resultado" caption="Tipo de resultado" columnCount="2" style="SlicerStyleDark2" rowHeight="241300"/>
  <slicer name="Estado del Producto" cache="SegmentaciónDeDatos_Estado_del_Producto" caption="Estado del Producto" style="SlicerStyleDark3" rowHeight="241300"/>
  <slicer name="DEPENDENCIA" cache="SegmentaciónDeDatos_DEPENDENCIA" caption="DEPENDENCIA" startItem="1" style="SlicerStyleDark1"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microsoft.com/office/2007/relationships/slicer" Target="../slicers/slicer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mail.google.com/mail/u/1/"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ivotTable" Target="../pivotTables/pivotTable4.xml"/><Relationship Id="rId7" Type="http://schemas.openxmlformats.org/officeDocument/2006/relationships/pivotTable" Target="../pivotTables/pivotTable8.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4" Type="http://schemas.openxmlformats.org/officeDocument/2006/relationships/pivotTable" Target="../pivotTables/pivotTable5.xml"/><Relationship Id="rId9"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6"/>
  </sheetPr>
  <dimension ref="B9:CI117"/>
  <sheetViews>
    <sheetView showGridLines="0" topLeftCell="A82" zoomScale="75" zoomScaleNormal="75" workbookViewId="0">
      <selection activeCell="E46" sqref="E46"/>
    </sheetView>
  </sheetViews>
  <sheetFormatPr baseColWidth="10" defaultRowHeight="15"/>
  <cols>
    <col min="1" max="1" width="5.28515625" customWidth="1"/>
    <col min="2" max="2" width="31.42578125" customWidth="1"/>
    <col min="3" max="3" width="31.7109375" customWidth="1"/>
    <col min="4" max="5" width="7.5703125" customWidth="1"/>
    <col min="6" max="6" width="48.28515625" customWidth="1"/>
    <col min="7" max="7" width="19.7109375" style="68" customWidth="1"/>
    <col min="8" max="8" width="14" customWidth="1"/>
    <col min="9" max="9" width="14" bestFit="1" customWidth="1"/>
    <col min="10" max="10" width="14" customWidth="1"/>
    <col min="11" max="11" width="13.5703125" customWidth="1"/>
    <col min="72" max="72" width="19.5703125" customWidth="1"/>
    <col min="73" max="73" width="12.42578125" customWidth="1"/>
    <col min="74" max="74" width="20.42578125" customWidth="1"/>
    <col min="75" max="75" width="14.85546875" customWidth="1"/>
    <col min="76" max="76" width="23.28515625" customWidth="1"/>
    <col min="77" max="77" width="15.85546875" customWidth="1"/>
    <col min="78" max="78" width="14.85546875" customWidth="1"/>
    <col min="79" max="79" width="16.28515625" customWidth="1"/>
    <col min="80" max="80" width="14.5703125" customWidth="1"/>
    <col min="81" max="81" width="14.7109375" customWidth="1"/>
    <col min="82" max="82" width="22.7109375" customWidth="1"/>
    <col min="83" max="83" width="13.28515625" customWidth="1"/>
    <col min="84" max="87" width="11" customWidth="1"/>
  </cols>
  <sheetData>
    <row r="9" spans="72:84" ht="45">
      <c r="BU9" s="41" t="s">
        <v>20</v>
      </c>
      <c r="BV9" s="41" t="s">
        <v>26</v>
      </c>
      <c r="BW9" s="41" t="s">
        <v>28</v>
      </c>
      <c r="BX9" s="41" t="s">
        <v>33</v>
      </c>
      <c r="BY9" s="41" t="s">
        <v>36</v>
      </c>
      <c r="BZ9" s="41" t="s">
        <v>37</v>
      </c>
      <c r="CA9" s="41" t="s">
        <v>38</v>
      </c>
      <c r="CB9" s="41" t="s">
        <v>40</v>
      </c>
      <c r="CC9" s="41" t="s">
        <v>48</v>
      </c>
      <c r="CD9" s="11"/>
      <c r="CE9" s="47" t="s">
        <v>124</v>
      </c>
      <c r="CF9" s="26"/>
    </row>
    <row r="10" spans="72:84">
      <c r="BT10" s="26" t="s">
        <v>143</v>
      </c>
      <c r="BU10" s="58">
        <f>AVERAGE('PLAN DE ACCIÓN 2020 Producto'!Y7:Y12)</f>
        <v>0.14213333333333333</v>
      </c>
      <c r="BV10" s="59">
        <f>AVERAGE('PLAN DE ACCIÓN 2020 Producto'!Y13)</f>
        <v>0</v>
      </c>
      <c r="BW10" s="59">
        <f>AVERAGE('PLAN DE ACCIÓN 2020 Producto'!Y14:Y34)</f>
        <v>0.60103174603174614</v>
      </c>
      <c r="BX10" s="59">
        <f>AVERAGE('PLAN DE ACCIÓN 2020 Producto'!Y35:Y43)</f>
        <v>0.84444444444444444</v>
      </c>
      <c r="BY10" s="59">
        <f>AVERAGE('PLAN DE ACCIÓN 2020 Producto'!Y44:Y58)</f>
        <v>0.92571428571428582</v>
      </c>
      <c r="BZ10" s="59" t="e">
        <f>AVERAGE('PLAN DE ACCIÓN 2020 Producto'!#REF!)</f>
        <v>#REF!</v>
      </c>
      <c r="CA10" s="59">
        <f>AVERAGE('PLAN DE ACCIÓN 2020 Producto'!Y72:Y74)</f>
        <v>0</v>
      </c>
      <c r="CB10" s="59">
        <f>AVERAGE('PLAN DE ACCIÓN 2020 Producto'!Y75:Y81)</f>
        <v>0</v>
      </c>
      <c r="CC10" s="60" t="e">
        <f>AVERAGE('PLAN DE ACCIÓN 2020 Producto'!#REF!)</f>
        <v>#REF!</v>
      </c>
      <c r="CE10" s="49" t="e">
        <f>VLOOKUP($B$44,Tablas!$A$4:$B$12,2,FALSE)</f>
        <v>#N/A</v>
      </c>
      <c r="CF10" s="49" t="e">
        <f>VLOOKUP($C$44,Tablas!$A$21:$B$29,2,FALSE)</f>
        <v>#N/A</v>
      </c>
    </row>
    <row r="11" spans="72:84">
      <c r="BT11" s="26" t="s">
        <v>144</v>
      </c>
      <c r="BU11" s="57">
        <f>AVERAGE('PLAN DE ACCIÓN 2020 Actividades'!V6:V29)</f>
        <v>0.69285714285714284</v>
      </c>
      <c r="BV11" s="57">
        <f>AVERAGE('PLAN DE ACCIÓN 2020 Actividades'!V30:V33)</f>
        <v>0.02</v>
      </c>
      <c r="BW11" s="57">
        <f>AVERAGE('PLAN DE ACCIÓN 2020 Actividades'!V34:V88)</f>
        <v>0.39576923076923082</v>
      </c>
      <c r="BX11" s="57">
        <f>AVERAGE('PLAN DE ACCIÓN 2020 Actividades'!V89:V96)</f>
        <v>1</v>
      </c>
      <c r="BY11" s="57">
        <f>AVERAGE('PLAN DE ACCIÓN 2020 Actividades'!V97:V158)</f>
        <v>0.28493827160493829</v>
      </c>
      <c r="BZ11" s="57">
        <f>AVERAGE('PLAN DE ACCIÓN 2020 Actividades'!V159:V179)</f>
        <v>0.71799999999999997</v>
      </c>
      <c r="CA11" s="57">
        <f>AVERAGE('PLAN DE ACCIÓN 2020 Actividades'!V180:V226)</f>
        <v>0.13900000000000001</v>
      </c>
      <c r="CB11" s="57" t="e">
        <f>AVERAGE('PLAN DE ACCIÓN 2020 Actividades'!V227:V253)</f>
        <v>#DIV/0!</v>
      </c>
      <c r="CC11" s="57" t="e">
        <f>AVERAGE('PLAN DE ACCIÓN 2020 Actividades'!#REF!)</f>
        <v>#REF!</v>
      </c>
    </row>
    <row r="14" spans="72:84" ht="45">
      <c r="BU14" s="41" t="s">
        <v>20</v>
      </c>
      <c r="BV14" s="41" t="s">
        <v>26</v>
      </c>
      <c r="BW14" s="41" t="s">
        <v>28</v>
      </c>
      <c r="BX14" s="41" t="s">
        <v>33</v>
      </c>
      <c r="BY14" s="41" t="s">
        <v>36</v>
      </c>
      <c r="BZ14" s="41" t="s">
        <v>37</v>
      </c>
      <c r="CA14" s="41" t="s">
        <v>38</v>
      </c>
      <c r="CB14" s="41" t="s">
        <v>40</v>
      </c>
      <c r="CC14" s="41" t="s">
        <v>48</v>
      </c>
      <c r="CE14" s="47" t="s">
        <v>149</v>
      </c>
      <c r="CF14" s="26">
        <f>GETPIVOTDATA("Estado del Producto",Tablas!$A$45)</f>
        <v>58</v>
      </c>
    </row>
    <row r="15" spans="72:84">
      <c r="BT15" s="26" t="s">
        <v>143</v>
      </c>
      <c r="BU15" s="42" t="e">
        <f>+GETPIVOTDATA("AVENCE PONDERADO",Tablas!$A$3,"DEPENDENCIA","1. Dirección")</f>
        <v>#REF!</v>
      </c>
      <c r="BV15" s="42">
        <f t="shared" ref="BV15:CC15" si="0">IF($BU19=TRUE,BV10,"")</f>
        <v>0</v>
      </c>
      <c r="BW15" s="42">
        <f t="shared" si="0"/>
        <v>0.60103174603174614</v>
      </c>
      <c r="BX15" s="42">
        <f t="shared" si="0"/>
        <v>0.84444444444444444</v>
      </c>
      <c r="BY15" s="42">
        <f t="shared" si="0"/>
        <v>0.92571428571428582</v>
      </c>
      <c r="BZ15" s="42" t="e">
        <f t="shared" si="0"/>
        <v>#REF!</v>
      </c>
      <c r="CA15" s="42">
        <f t="shared" si="0"/>
        <v>0</v>
      </c>
      <c r="CB15" s="42">
        <f t="shared" si="0"/>
        <v>0</v>
      </c>
      <c r="CC15" s="42" t="e">
        <f t="shared" si="0"/>
        <v>#REF!</v>
      </c>
      <c r="CE15" s="29" t="s">
        <v>125</v>
      </c>
      <c r="CF15" s="48" t="e">
        <f>GETPIVOTDATA("Estado del Producto",Tablas!$A$45,"Estado del Producto","EN EJECUCIÓN")</f>
        <v>#REF!</v>
      </c>
    </row>
    <row r="16" spans="72:84">
      <c r="BT16" s="26" t="s">
        <v>144</v>
      </c>
      <c r="BU16" s="42">
        <f>IF($BU20=TRUE,BU11,"")</f>
        <v>0.69285714285714284</v>
      </c>
      <c r="BV16" s="42">
        <f t="shared" ref="BV16:CC16" si="1">IF($BU20=TRUE,BV11,"")</f>
        <v>0.02</v>
      </c>
      <c r="BW16" s="42">
        <f t="shared" si="1"/>
        <v>0.39576923076923082</v>
      </c>
      <c r="BX16" s="42">
        <f t="shared" si="1"/>
        <v>1</v>
      </c>
      <c r="BY16" s="42">
        <f t="shared" si="1"/>
        <v>0.28493827160493829</v>
      </c>
      <c r="BZ16" s="42">
        <f t="shared" si="1"/>
        <v>0.71799999999999997</v>
      </c>
      <c r="CA16" s="42">
        <f t="shared" si="1"/>
        <v>0.13900000000000001</v>
      </c>
      <c r="CB16" s="42" t="e">
        <f t="shared" si="1"/>
        <v>#DIV/0!</v>
      </c>
      <c r="CC16" s="42" t="e">
        <f t="shared" si="1"/>
        <v>#REF!</v>
      </c>
      <c r="CE16" s="29" t="s">
        <v>126</v>
      </c>
      <c r="CF16" s="48">
        <f>GETPIVOTDATA("Estado del Producto",Tablas!$A$45,"Estado del Producto","SIN EJECUTAR")</f>
        <v>46</v>
      </c>
    </row>
    <row r="17" spans="72:87">
      <c r="CE17" s="26" t="s">
        <v>148</v>
      </c>
      <c r="CF17" s="49" t="e">
        <f>CF15/CF14</f>
        <v>#REF!</v>
      </c>
      <c r="CH17" s="45" t="s">
        <v>126</v>
      </c>
      <c r="CI17">
        <f>VLOOKUP($CH$17,$CE$15:$CF$16,2,FALSE)</f>
        <v>46</v>
      </c>
    </row>
    <row r="19" spans="72:87">
      <c r="BT19" s="26" t="s">
        <v>146</v>
      </c>
      <c r="BU19" t="b">
        <v>1</v>
      </c>
    </row>
    <row r="20" spans="72:87">
      <c r="BT20" s="26" t="s">
        <v>147</v>
      </c>
      <c r="BU20" t="b">
        <v>1</v>
      </c>
    </row>
    <row r="21" spans="72:87">
      <c r="BT21" s="44" t="s">
        <v>145</v>
      </c>
      <c r="BU21" t="str">
        <f>IF(AND(BU19=FALSE,BU20=FALSE),"Activa Cumplimiento de Productos o Actividades", "Cumplimiento " &amp; IF(AND(BU19=TRUE,BU20=TRUE),"Productos y Actividades",IF(BU19=TRUE,"Productos Segundo trimestre","Actividades Segundo trimestre")))</f>
        <v>Cumplimiento Productos y Actividades</v>
      </c>
    </row>
    <row r="33" spans="2:8">
      <c r="B33" s="46"/>
    </row>
    <row r="40" spans="2:8" ht="15.75" thickBot="1"/>
    <row r="41" spans="2:8" ht="15.75" thickBot="1">
      <c r="F41" s="121" t="s">
        <v>177</v>
      </c>
      <c r="G41" s="90" t="s">
        <v>173</v>
      </c>
    </row>
    <row r="42" spans="2:8" ht="15.75" thickBot="1"/>
    <row r="43" spans="2:8" ht="45.75" thickBot="1">
      <c r="B43" s="51" t="s">
        <v>142</v>
      </c>
      <c r="C43" s="52" t="s">
        <v>123</v>
      </c>
      <c r="F43" s="39" t="s">
        <v>4</v>
      </c>
      <c r="G43" s="40" t="s">
        <v>59</v>
      </c>
      <c r="H43" s="90" t="s">
        <v>174</v>
      </c>
    </row>
    <row r="44" spans="2:8" ht="46.5" thickTop="1" thickBot="1">
      <c r="B44" s="54" t="s">
        <v>106</v>
      </c>
      <c r="C44" s="53" t="s">
        <v>106</v>
      </c>
      <c r="F44" s="38" t="s">
        <v>44</v>
      </c>
      <c r="G44" s="90" t="s">
        <v>58</v>
      </c>
      <c r="H44" s="122">
        <v>0</v>
      </c>
    </row>
    <row r="45" spans="2:8" ht="46.5" thickTop="1" thickBot="1">
      <c r="F45" s="38" t="s">
        <v>49</v>
      </c>
      <c r="G45" s="90" t="s">
        <v>170</v>
      </c>
      <c r="H45" s="122">
        <v>0</v>
      </c>
    </row>
    <row r="46" spans="2:8" ht="45.75" thickBot="1">
      <c r="F46" s="38" t="s">
        <v>47</v>
      </c>
      <c r="G46" s="90" t="s">
        <v>58</v>
      </c>
      <c r="H46" s="122">
        <v>0</v>
      </c>
    </row>
    <row r="47" spans="2:8" ht="30.75" thickBot="1">
      <c r="F47" s="38" t="s">
        <v>45</v>
      </c>
      <c r="G47" s="37" t="s">
        <v>170</v>
      </c>
      <c r="H47" s="122">
        <v>0</v>
      </c>
    </row>
    <row r="48" spans="2:8" ht="60.75" thickBot="1">
      <c r="F48" s="38" t="s">
        <v>43</v>
      </c>
      <c r="G48" s="90" t="s">
        <v>58</v>
      </c>
      <c r="H48" s="122">
        <v>0</v>
      </c>
    </row>
    <row r="49" spans="6:8" ht="45.75" thickBot="1">
      <c r="F49" s="38" t="s">
        <v>46</v>
      </c>
      <c r="G49" s="37" t="s">
        <v>170</v>
      </c>
      <c r="H49" s="122">
        <v>0</v>
      </c>
    </row>
    <row r="50" spans="6:8" ht="15.75" thickBot="1">
      <c r="F50" s="38" t="s">
        <v>21</v>
      </c>
      <c r="G50" s="90" t="s">
        <v>170</v>
      </c>
      <c r="H50" s="122">
        <v>0</v>
      </c>
    </row>
    <row r="51" spans="6:8" ht="45.75" thickBot="1">
      <c r="F51" s="38" t="s">
        <v>41</v>
      </c>
      <c r="G51" s="90" t="s">
        <v>58</v>
      </c>
      <c r="H51" s="122">
        <v>0</v>
      </c>
    </row>
    <row r="52" spans="6:8" ht="15.75" thickBot="1">
      <c r="F52" s="38" t="s">
        <v>152</v>
      </c>
      <c r="G52" s="90" t="s">
        <v>58</v>
      </c>
      <c r="H52" s="122">
        <v>0</v>
      </c>
    </row>
    <row r="53" spans="6:8" ht="15.75" thickBot="1">
      <c r="F53" s="38" t="s">
        <v>153</v>
      </c>
      <c r="G53" s="90" t="s">
        <v>170</v>
      </c>
      <c r="H53" s="122">
        <v>0</v>
      </c>
    </row>
    <row r="54" spans="6:8" ht="15.75" thickBot="1">
      <c r="F54" s="38" t="s">
        <v>154</v>
      </c>
      <c r="G54" s="90" t="s">
        <v>58</v>
      </c>
      <c r="H54" s="122">
        <v>0</v>
      </c>
    </row>
    <row r="55" spans="6:8" ht="15.75" thickBot="1">
      <c r="F55" s="38" t="s">
        <v>155</v>
      </c>
      <c r="G55" s="90" t="s">
        <v>170</v>
      </c>
      <c r="H55" s="122">
        <v>0</v>
      </c>
    </row>
    <row r="56" spans="6:8" ht="15.75" thickBot="1">
      <c r="F56" s="38" t="s">
        <v>156</v>
      </c>
      <c r="G56" s="90" t="s">
        <v>170</v>
      </c>
      <c r="H56" s="122">
        <v>0</v>
      </c>
    </row>
    <row r="57" spans="6:8" ht="15.75" thickBot="1">
      <c r="F57" s="38" t="s">
        <v>157</v>
      </c>
      <c r="G57" s="37" t="s">
        <v>170</v>
      </c>
      <c r="H57" s="94">
        <v>0</v>
      </c>
    </row>
    <row r="58" spans="6:8" ht="30.75" thickBot="1">
      <c r="F58" s="38" t="s">
        <v>158</v>
      </c>
      <c r="G58" s="37" t="s">
        <v>170</v>
      </c>
      <c r="H58" s="122">
        <v>0</v>
      </c>
    </row>
    <row r="59" spans="6:8" ht="15.75" thickBot="1">
      <c r="F59" s="38" t="s">
        <v>159</v>
      </c>
      <c r="G59" s="90" t="s">
        <v>170</v>
      </c>
      <c r="H59" s="94">
        <v>0</v>
      </c>
    </row>
    <row r="60" spans="6:8" ht="15.75" thickBot="1">
      <c r="F60" s="38" t="s">
        <v>161</v>
      </c>
      <c r="G60" s="37" t="s">
        <v>170</v>
      </c>
      <c r="H60" s="94">
        <v>0</v>
      </c>
    </row>
    <row r="61" spans="6:8" ht="15.75" thickBot="1">
      <c r="F61" s="38" t="s">
        <v>162</v>
      </c>
      <c r="G61" s="37" t="s">
        <v>170</v>
      </c>
      <c r="H61" s="122">
        <v>0</v>
      </c>
    </row>
    <row r="62" spans="6:8" ht="75.75" thickBot="1">
      <c r="F62" s="90" t="s">
        <v>254</v>
      </c>
      <c r="G62" s="90" t="s">
        <v>170</v>
      </c>
      <c r="H62" s="122">
        <v>0</v>
      </c>
    </row>
    <row r="63" spans="6:8" ht="120.75" thickBot="1">
      <c r="F63" s="90" t="s">
        <v>255</v>
      </c>
      <c r="G63" s="90" t="s">
        <v>170</v>
      </c>
      <c r="H63" s="122">
        <v>0</v>
      </c>
    </row>
    <row r="64" spans="6:8" ht="45.75" thickBot="1">
      <c r="F64" s="90" t="s">
        <v>256</v>
      </c>
      <c r="G64" s="90" t="s">
        <v>170</v>
      </c>
      <c r="H64" s="122">
        <v>0</v>
      </c>
    </row>
    <row r="65" spans="6:8" ht="45.75" thickBot="1">
      <c r="F65" s="90" t="s">
        <v>257</v>
      </c>
      <c r="G65" s="90" t="s">
        <v>170</v>
      </c>
      <c r="H65" s="122">
        <v>0</v>
      </c>
    </row>
    <row r="66" spans="6:8" ht="15.75" thickBot="1">
      <c r="F66" s="90" t="s">
        <v>212</v>
      </c>
      <c r="G66" s="90" t="s">
        <v>58</v>
      </c>
      <c r="H66" s="122">
        <v>0</v>
      </c>
    </row>
    <row r="67" spans="6:8" ht="30.75" thickBot="1">
      <c r="F67" s="90" t="s">
        <v>308</v>
      </c>
      <c r="G67" s="90" t="s">
        <v>170</v>
      </c>
      <c r="H67" s="122">
        <v>0</v>
      </c>
    </row>
    <row r="68" spans="6:8" ht="30.75" thickBot="1">
      <c r="F68" s="90" t="s">
        <v>310</v>
      </c>
      <c r="G68" s="90" t="s">
        <v>170</v>
      </c>
      <c r="H68" s="122">
        <v>0</v>
      </c>
    </row>
    <row r="69" spans="6:8" ht="15.75" thickBot="1">
      <c r="F69" s="90" t="s">
        <v>312</v>
      </c>
      <c r="G69" s="90" t="s">
        <v>170</v>
      </c>
      <c r="H69" s="122">
        <v>0</v>
      </c>
    </row>
    <row r="70" spans="6:8" ht="15.75" thickBot="1">
      <c r="F70" s="90" t="s">
        <v>314</v>
      </c>
      <c r="G70" s="90" t="s">
        <v>170</v>
      </c>
      <c r="H70" s="122">
        <v>0</v>
      </c>
    </row>
    <row r="71" spans="6:8" ht="60.75" thickBot="1">
      <c r="F71" s="90" t="s">
        <v>290</v>
      </c>
      <c r="G71" s="90" t="s">
        <v>170</v>
      </c>
      <c r="H71" s="122">
        <v>0</v>
      </c>
    </row>
    <row r="72" spans="6:8" ht="45.75" thickBot="1">
      <c r="F72" s="90" t="s">
        <v>294</v>
      </c>
      <c r="G72" s="90" t="s">
        <v>170</v>
      </c>
      <c r="H72" s="122">
        <v>0</v>
      </c>
    </row>
    <row r="73" spans="6:8" ht="90.75" thickBot="1">
      <c r="F73" s="90" t="s">
        <v>184</v>
      </c>
      <c r="G73" s="90" t="s">
        <v>170</v>
      </c>
      <c r="H73" s="122">
        <v>0</v>
      </c>
    </row>
    <row r="74" spans="6:8" ht="15.75" thickBot="1">
      <c r="F74" s="90" t="s">
        <v>199</v>
      </c>
      <c r="G74" s="90" t="s">
        <v>58</v>
      </c>
      <c r="H74" s="122">
        <v>0</v>
      </c>
    </row>
    <row r="75" spans="6:8" ht="45.75" thickBot="1">
      <c r="F75" s="90" t="s">
        <v>201</v>
      </c>
      <c r="G75" s="90" t="s">
        <v>58</v>
      </c>
      <c r="H75" s="122">
        <v>0</v>
      </c>
    </row>
    <row r="76" spans="6:8" ht="15.75" thickBot="1">
      <c r="F76" s="90" t="s">
        <v>180</v>
      </c>
      <c r="G76" s="90" t="s">
        <v>170</v>
      </c>
      <c r="H76" s="122">
        <v>0</v>
      </c>
    </row>
    <row r="77" spans="6:8" ht="15.75" thickBot="1">
      <c r="F77" s="90" t="s">
        <v>181</v>
      </c>
      <c r="G77" s="90" t="s">
        <v>170</v>
      </c>
      <c r="H77" s="122">
        <v>0</v>
      </c>
    </row>
    <row r="78" spans="6:8" ht="30.75" thickBot="1">
      <c r="F78" s="90" t="s">
        <v>182</v>
      </c>
      <c r="G78" s="90" t="s">
        <v>170</v>
      </c>
      <c r="H78" s="122">
        <v>0</v>
      </c>
    </row>
    <row r="79" spans="6:8" ht="30.75" thickBot="1">
      <c r="F79" s="90" t="s">
        <v>183</v>
      </c>
      <c r="G79" s="90" t="s">
        <v>170</v>
      </c>
      <c r="H79" s="122">
        <v>0</v>
      </c>
    </row>
    <row r="80" spans="6:8" ht="30.75" thickBot="1">
      <c r="F80" s="90" t="s">
        <v>219</v>
      </c>
      <c r="G80" s="90" t="s">
        <v>58</v>
      </c>
      <c r="H80" s="122">
        <v>0</v>
      </c>
    </row>
    <row r="81" spans="6:8" ht="30.75" thickBot="1">
      <c r="F81" s="90" t="s">
        <v>221</v>
      </c>
      <c r="G81" s="90" t="s">
        <v>170</v>
      </c>
      <c r="H81" s="122">
        <v>0</v>
      </c>
    </row>
    <row r="82" spans="6:8" ht="30.75" thickBot="1">
      <c r="F82" s="90" t="s">
        <v>230</v>
      </c>
      <c r="G82" s="90" t="s">
        <v>170</v>
      </c>
      <c r="H82" s="122">
        <v>0</v>
      </c>
    </row>
    <row r="83" spans="6:8" ht="30.75" thickBot="1">
      <c r="F83" s="90" t="s">
        <v>231</v>
      </c>
      <c r="G83" s="90" t="s">
        <v>170</v>
      </c>
      <c r="H83" s="122">
        <v>0</v>
      </c>
    </row>
    <row r="84" spans="6:8" ht="15.75" thickBot="1">
      <c r="F84" s="90" t="s">
        <v>204</v>
      </c>
      <c r="G84" s="90" t="s">
        <v>170</v>
      </c>
      <c r="H84" s="122">
        <v>0</v>
      </c>
    </row>
    <row r="85" spans="6:8" ht="30.75" thickBot="1">
      <c r="F85" s="90" t="s">
        <v>206</v>
      </c>
      <c r="G85" s="90" t="s">
        <v>170</v>
      </c>
      <c r="H85" s="122">
        <v>0</v>
      </c>
    </row>
    <row r="86" spans="6:8" ht="30.75" thickBot="1">
      <c r="F86" s="90" t="s">
        <v>223</v>
      </c>
      <c r="G86" s="90" t="s">
        <v>58</v>
      </c>
      <c r="H86" s="122">
        <v>0</v>
      </c>
    </row>
    <row r="87" spans="6:8" ht="60.75" thickBot="1">
      <c r="F87" s="90" t="s">
        <v>224</v>
      </c>
      <c r="G87" s="90" t="s">
        <v>170</v>
      </c>
      <c r="H87" s="122">
        <v>0</v>
      </c>
    </row>
    <row r="88" spans="6:8" ht="45.75" thickBot="1">
      <c r="F88" s="90" t="s">
        <v>225</v>
      </c>
      <c r="G88" s="90" t="s">
        <v>170</v>
      </c>
      <c r="H88" s="122">
        <v>0</v>
      </c>
    </row>
    <row r="89" spans="6:8" ht="15.75" thickBot="1">
      <c r="F89" s="90" t="s">
        <v>226</v>
      </c>
      <c r="G89" s="90" t="s">
        <v>170</v>
      </c>
      <c r="H89" s="122">
        <v>0</v>
      </c>
    </row>
    <row r="90" spans="6:8" ht="15.75" thickBot="1">
      <c r="F90" s="90" t="s">
        <v>228</v>
      </c>
      <c r="G90" s="90" t="s">
        <v>58</v>
      </c>
      <c r="H90" s="122">
        <v>0</v>
      </c>
    </row>
    <row r="91" spans="6:8" ht="15.75" thickBot="1">
      <c r="F91" s="90" t="s">
        <v>229</v>
      </c>
      <c r="G91" s="90" t="s">
        <v>170</v>
      </c>
      <c r="H91" s="122">
        <v>0</v>
      </c>
    </row>
    <row r="92" spans="6:8" ht="30.75" thickBot="1">
      <c r="F92" s="90" t="s">
        <v>242</v>
      </c>
      <c r="G92" s="90" t="s">
        <v>170</v>
      </c>
      <c r="H92" s="122">
        <v>0</v>
      </c>
    </row>
    <row r="93" spans="6:8" ht="60.75" thickBot="1">
      <c r="F93" s="90" t="s">
        <v>245</v>
      </c>
      <c r="G93" s="90" t="s">
        <v>170</v>
      </c>
      <c r="H93" s="122">
        <v>0</v>
      </c>
    </row>
    <row r="94" spans="6:8" ht="30.75" thickBot="1">
      <c r="F94" s="90" t="s">
        <v>246</v>
      </c>
      <c r="G94" s="90" t="s">
        <v>170</v>
      </c>
      <c r="H94" s="122">
        <v>0</v>
      </c>
    </row>
    <row r="95" spans="6:8" ht="30.75" thickBot="1">
      <c r="F95" s="90" t="s">
        <v>247</v>
      </c>
      <c r="G95" s="90" t="s">
        <v>170</v>
      </c>
      <c r="H95" s="122">
        <v>0</v>
      </c>
    </row>
    <row r="96" spans="6:8" ht="30.75" thickBot="1">
      <c r="F96" s="90" t="s">
        <v>248</v>
      </c>
      <c r="G96" s="90" t="s">
        <v>170</v>
      </c>
      <c r="H96" s="122">
        <v>0</v>
      </c>
    </row>
    <row r="97" spans="6:8" ht="45.75" thickBot="1">
      <c r="F97" s="90" t="s">
        <v>249</v>
      </c>
      <c r="G97" s="90" t="s">
        <v>170</v>
      </c>
      <c r="H97" s="122">
        <v>0</v>
      </c>
    </row>
    <row r="98" spans="6:8" ht="60.75" thickBot="1">
      <c r="F98" s="90" t="s">
        <v>250</v>
      </c>
      <c r="G98" s="90" t="s">
        <v>170</v>
      </c>
      <c r="H98" s="122">
        <v>0</v>
      </c>
    </row>
    <row r="99" spans="6:8" ht="45.75" thickBot="1">
      <c r="F99" s="90" t="s">
        <v>251</v>
      </c>
      <c r="G99" s="90" t="s">
        <v>170</v>
      </c>
      <c r="H99" s="122">
        <v>0</v>
      </c>
    </row>
    <row r="100" spans="6:8" ht="75.75" thickBot="1">
      <c r="F100" s="90" t="s">
        <v>252</v>
      </c>
      <c r="G100" s="90" t="s">
        <v>170</v>
      </c>
      <c r="H100" s="122">
        <v>0</v>
      </c>
    </row>
    <row r="101" spans="6:8" ht="105.75" thickBot="1">
      <c r="F101" s="90" t="s">
        <v>253</v>
      </c>
      <c r="G101" s="90" t="s">
        <v>170</v>
      </c>
      <c r="H101" s="122">
        <v>0</v>
      </c>
    </row>
    <row r="102" spans="6:8">
      <c r="G102"/>
    </row>
    <row r="103" spans="6:8" ht="15.75" thickBot="1">
      <c r="G103"/>
    </row>
    <row r="104" spans="6:8" ht="15.75" thickBot="1">
      <c r="G104"/>
    </row>
    <row r="105" spans="6:8" ht="15.75" thickBot="1">
      <c r="G105"/>
    </row>
    <row r="106" spans="6:8" ht="15.75" thickBot="1">
      <c r="G106"/>
    </row>
    <row r="107" spans="6:8" ht="15.75" thickBot="1">
      <c r="G107"/>
    </row>
    <row r="108" spans="6:8" ht="15.75" thickBot="1">
      <c r="G108"/>
    </row>
    <row r="109" spans="6:8" ht="15.75" thickBot="1">
      <c r="G109"/>
    </row>
    <row r="110" spans="6:8" ht="15.75" thickBot="1">
      <c r="G110"/>
    </row>
    <row r="111" spans="6:8" ht="15.75" thickBot="1">
      <c r="G111"/>
    </row>
    <row r="112" spans="6:8" ht="15.75" thickBot="1">
      <c r="G112"/>
    </row>
    <row r="113" spans="7:7" ht="15.75" thickBot="1">
      <c r="G113"/>
    </row>
    <row r="114" spans="7:7" ht="15.75" thickBot="1">
      <c r="G114"/>
    </row>
    <row r="115" spans="7:7" ht="15.75" thickBot="1">
      <c r="G115"/>
    </row>
    <row r="117" spans="7:7" ht="15.75" thickBot="1"/>
  </sheetData>
  <conditionalFormatting pivot="1" sqref="H44:H101">
    <cfRule type="iconSet" priority="1">
      <iconSet>
        <cfvo type="percent" val="0"/>
        <cfvo type="num" val="0.6" gte="0"/>
        <cfvo type="num" val="0.8" gte="0"/>
      </iconSet>
    </cfRule>
  </conditionalFormatting>
  <dataValidations count="1">
    <dataValidation type="list" allowBlank="1" showInputMessage="1" showErrorMessage="1" sqref="CH17">
      <formula1>$CE$15:$CE$16</formula1>
    </dataValidation>
  </dataValidations>
  <pageMargins left="0.7" right="0.7" top="0.75" bottom="0.75" header="0.3" footer="0.3"/>
  <pageSetup orientation="portrait" horizontalDpi="4294967294" verticalDpi="4294967294" r:id="rId2"/>
  <drawing r:id="rId3"/>
  <legacyDrawing r:id="rId4"/>
  <extLst xmlns:x14="http://schemas.microsoft.com/office/spreadsheetml/2009/9/main">
    <ext uri="{CCE6A557-97BC-4b89-ADB6-D9C93CAAB3DF}">
      <x14:dataValidations xmlns:xm="http://schemas.microsoft.com/office/excel/2006/main" count="2">
        <x14:dataValidation type="list" allowBlank="1" showInputMessage="1" showErrorMessage="1">
          <x14:formula1>
            <xm:f>Tablas!$A$4:$A$12</xm:f>
          </x14:formula1>
          <xm:sqref>B44</xm:sqref>
        </x14:dataValidation>
        <x14:dataValidation type="list" allowBlank="1" showInputMessage="1" showErrorMessage="1">
          <x14:formula1>
            <xm:f>Tablas!$A$21:$A$29</xm:f>
          </x14:formula1>
          <xm:sqref>C44</xm:sqref>
        </x14:dataValidation>
      </x14:dataValidations>
    </ext>
    <ext uri="{A8765BA9-456A-4dab-B4F3-ACF838C121DE}">
      <x14:slicerList>
        <x14:slicer r:id="rId7"/>
      </x14:slicerList>
    </ext>
  </extLst>
</worksheet>
</file>

<file path=xl/worksheets/sheet2.xml><?xml version="1.0" encoding="utf-8"?>
<worksheet xmlns="http://schemas.openxmlformats.org/spreadsheetml/2006/main" xmlns:r="http://schemas.openxmlformats.org/officeDocument/2006/relationships">
  <sheetPr filterMode="1">
    <tabColor theme="3" tint="0.79998168889431442"/>
  </sheetPr>
  <dimension ref="A1:AB92"/>
  <sheetViews>
    <sheetView showGridLines="0" tabSelected="1" topLeftCell="N3" zoomScale="70" zoomScaleNormal="70" workbookViewId="0">
      <selection activeCell="AB42" sqref="AB42"/>
    </sheetView>
  </sheetViews>
  <sheetFormatPr baseColWidth="10" defaultRowHeight="15"/>
  <cols>
    <col min="1" max="1" width="4.140625" customWidth="1"/>
    <col min="2" max="3" width="29.7109375" customWidth="1"/>
    <col min="4" max="4" width="38.5703125" customWidth="1"/>
    <col min="5" max="5" width="26.28515625" customWidth="1"/>
    <col min="6" max="6" width="30.7109375" customWidth="1"/>
    <col min="7" max="7" width="30.7109375" style="70" customWidth="1"/>
    <col min="8" max="8" width="8.42578125" customWidth="1"/>
    <col min="9" max="14" width="31.5703125" customWidth="1"/>
    <col min="15" max="17" width="11.42578125" customWidth="1"/>
    <col min="18" max="18" width="18.28515625" customWidth="1"/>
    <col min="19" max="21" width="36.7109375" style="606" customWidth="1"/>
    <col min="22" max="24" width="36.7109375" customWidth="1"/>
    <col min="25" max="28" width="18.28515625" customWidth="1"/>
  </cols>
  <sheetData>
    <row r="1" spans="1:28" ht="15.75" thickBot="1">
      <c r="Y1" s="493"/>
    </row>
    <row r="2" spans="1:28" ht="105" customHeight="1" thickBot="1">
      <c r="B2" s="495" t="s">
        <v>422</v>
      </c>
      <c r="C2" s="496"/>
      <c r="D2" s="496"/>
      <c r="E2" s="496"/>
      <c r="F2" s="496"/>
      <c r="G2" s="496"/>
      <c r="H2" s="496"/>
      <c r="I2" s="496"/>
      <c r="J2" s="496"/>
      <c r="K2" s="496"/>
      <c r="L2" s="496"/>
      <c r="M2" s="496"/>
      <c r="N2" s="496"/>
      <c r="O2" s="496"/>
      <c r="P2" s="496"/>
      <c r="Q2" s="496"/>
      <c r="R2" s="497"/>
      <c r="Y2" s="493"/>
    </row>
    <row r="3" spans="1:28" ht="23.25" customHeight="1">
      <c r="A3" s="198"/>
      <c r="B3" s="498" t="s">
        <v>421</v>
      </c>
      <c r="C3" s="498"/>
      <c r="D3" s="498"/>
      <c r="E3" s="498"/>
      <c r="F3" s="498"/>
      <c r="G3" s="498"/>
      <c r="H3" s="498"/>
      <c r="I3" s="498"/>
      <c r="J3" s="498"/>
      <c r="K3" s="498"/>
      <c r="L3" s="498"/>
      <c r="M3" s="498"/>
      <c r="N3" s="498"/>
      <c r="O3" s="498"/>
      <c r="P3" s="498"/>
      <c r="Q3" s="498"/>
      <c r="R3" s="498"/>
      <c r="Y3" s="493"/>
    </row>
    <row r="4" spans="1:28">
      <c r="B4" s="499" t="s">
        <v>423</v>
      </c>
      <c r="C4" s="499"/>
      <c r="D4" s="499"/>
      <c r="E4" s="499"/>
      <c r="F4" s="499"/>
      <c r="G4" s="499"/>
      <c r="H4" s="499"/>
      <c r="I4" s="499"/>
      <c r="J4" s="499"/>
      <c r="K4" s="499"/>
      <c r="L4" s="499"/>
      <c r="M4" s="499"/>
      <c r="N4" s="499"/>
      <c r="O4" s="499"/>
      <c r="P4" s="499"/>
      <c r="Q4" s="499"/>
      <c r="R4" s="499"/>
      <c r="Y4" s="493"/>
    </row>
    <row r="5" spans="1:28" ht="15.75" thickBot="1">
      <c r="B5" s="500"/>
      <c r="C5" s="500"/>
      <c r="D5" s="500"/>
      <c r="E5" s="500"/>
      <c r="F5" s="500"/>
      <c r="G5" s="500"/>
      <c r="H5" s="500"/>
      <c r="I5" s="500"/>
      <c r="J5" s="500"/>
      <c r="K5" s="500"/>
      <c r="L5" s="500"/>
      <c r="M5" s="500"/>
      <c r="N5" s="500"/>
      <c r="O5" s="500"/>
      <c r="P5" s="500"/>
      <c r="Q5" s="500"/>
      <c r="R5" s="500"/>
      <c r="Y5" s="494"/>
    </row>
    <row r="6" spans="1:28" ht="78.75" customHeight="1">
      <c r="B6" s="140" t="s">
        <v>50</v>
      </c>
      <c r="C6" s="140" t="s">
        <v>51</v>
      </c>
      <c r="D6" s="140" t="s">
        <v>400</v>
      </c>
      <c r="E6" s="193" t="s">
        <v>1</v>
      </c>
      <c r="F6" s="140" t="s">
        <v>2</v>
      </c>
      <c r="G6" s="140" t="s">
        <v>178</v>
      </c>
      <c r="H6" s="194" t="s">
        <v>3</v>
      </c>
      <c r="I6" s="194" t="s">
        <v>4</v>
      </c>
      <c r="J6" s="195" t="s">
        <v>5</v>
      </c>
      <c r="K6" s="194" t="s">
        <v>6</v>
      </c>
      <c r="L6" s="194" t="s">
        <v>7</v>
      </c>
      <c r="M6" s="194" t="s">
        <v>8</v>
      </c>
      <c r="N6" s="195" t="s">
        <v>9</v>
      </c>
      <c r="O6" s="196" t="s">
        <v>10</v>
      </c>
      <c r="P6" s="196" t="s">
        <v>11</v>
      </c>
      <c r="Q6" s="196" t="s">
        <v>12</v>
      </c>
      <c r="R6" s="196" t="s">
        <v>13</v>
      </c>
      <c r="S6" s="607" t="s">
        <v>187</v>
      </c>
      <c r="T6" s="607" t="s">
        <v>188</v>
      </c>
      <c r="U6" s="607" t="s">
        <v>189</v>
      </c>
      <c r="V6" s="79" t="s">
        <v>101</v>
      </c>
      <c r="W6" s="79" t="s">
        <v>57</v>
      </c>
      <c r="X6" s="80" t="s">
        <v>102</v>
      </c>
      <c r="Y6" s="75" t="s">
        <v>167</v>
      </c>
      <c r="Z6" s="75" t="s">
        <v>59</v>
      </c>
      <c r="AA6" s="75" t="s">
        <v>56</v>
      </c>
      <c r="AB6" s="76" t="s">
        <v>60</v>
      </c>
    </row>
    <row r="7" spans="1:28" ht="80.099999999999994" hidden="1" customHeight="1">
      <c r="B7" s="248" t="s">
        <v>54</v>
      </c>
      <c r="C7" s="248" t="s">
        <v>202</v>
      </c>
      <c r="D7" s="156" t="s">
        <v>35</v>
      </c>
      <c r="E7" s="146" t="s">
        <v>241</v>
      </c>
      <c r="F7" s="213" t="s">
        <v>241</v>
      </c>
      <c r="G7" s="213" t="s">
        <v>36</v>
      </c>
      <c r="H7" s="192">
        <v>1</v>
      </c>
      <c r="I7" s="213" t="s">
        <v>717</v>
      </c>
      <c r="J7" s="208">
        <v>5.8799999999999998E-2</v>
      </c>
      <c r="K7" s="208">
        <v>1</v>
      </c>
      <c r="L7" s="208" t="s">
        <v>718</v>
      </c>
      <c r="M7" s="277" t="s">
        <v>719</v>
      </c>
      <c r="N7" s="277" t="s">
        <v>720</v>
      </c>
      <c r="O7" s="214">
        <v>0</v>
      </c>
      <c r="P7" s="214">
        <v>0.3</v>
      </c>
      <c r="Q7" s="214">
        <v>0.57999999999999996</v>
      </c>
      <c r="R7" s="214">
        <v>1</v>
      </c>
      <c r="S7" s="154">
        <v>0</v>
      </c>
      <c r="T7" s="77">
        <v>0</v>
      </c>
      <c r="U7" s="103" t="s">
        <v>721</v>
      </c>
      <c r="V7" s="95"/>
      <c r="W7" s="104"/>
      <c r="X7" s="106"/>
      <c r="Y7" s="91">
        <f t="shared" ref="Y7:Y70" si="0">IFERROR((U7/S7),0)</f>
        <v>0</v>
      </c>
      <c r="Z7" s="71" t="str">
        <f>+IF(AND(Y7&gt;=0%,Y7&lt;=60%),"MALO",IF(AND(Y7&gt;=61%,Y7&lt;=80%),"REGULAR",IF(AND(Y7&gt;=81%,Y7&lt;95%),"BUENO","EXCELENTE")))</f>
        <v>MALO</v>
      </c>
      <c r="AA7" s="72" t="str">
        <f>IF(Y7&gt;0,"EN EJECUCIÓN","SIN EJECUTAR")</f>
        <v>SIN EJECUTAR</v>
      </c>
      <c r="AB7" s="73">
        <f>Y7*J7</f>
        <v>0</v>
      </c>
    </row>
    <row r="8" spans="1:28" ht="80.099999999999994" hidden="1" customHeight="1">
      <c r="B8" s="248" t="s">
        <v>54</v>
      </c>
      <c r="C8" s="248" t="s">
        <v>202</v>
      </c>
      <c r="D8" s="156" t="s">
        <v>35</v>
      </c>
      <c r="E8" s="146" t="s">
        <v>241</v>
      </c>
      <c r="F8" s="213" t="s">
        <v>241</v>
      </c>
      <c r="G8" s="213" t="s">
        <v>36</v>
      </c>
      <c r="H8" s="192">
        <v>2</v>
      </c>
      <c r="I8" s="411" t="s">
        <v>722</v>
      </c>
      <c r="J8" s="208">
        <v>5.8799999999999998E-2</v>
      </c>
      <c r="K8" s="208">
        <v>2</v>
      </c>
      <c r="L8" s="208" t="s">
        <v>723</v>
      </c>
      <c r="M8" s="277" t="s">
        <v>724</v>
      </c>
      <c r="N8" s="277" t="s">
        <v>720</v>
      </c>
      <c r="O8" s="276">
        <v>0</v>
      </c>
      <c r="P8" s="276">
        <v>0.23</v>
      </c>
      <c r="Q8" s="276">
        <v>0.4</v>
      </c>
      <c r="R8" s="276">
        <v>1</v>
      </c>
      <c r="S8" s="154">
        <v>0</v>
      </c>
      <c r="T8" s="77">
        <v>0</v>
      </c>
      <c r="U8" s="103" t="s">
        <v>721</v>
      </c>
      <c r="V8" s="95"/>
      <c r="W8" s="104"/>
      <c r="X8" s="106"/>
      <c r="Y8" s="360">
        <f t="shared" si="0"/>
        <v>0</v>
      </c>
      <c r="Z8" s="360" t="str">
        <f t="shared" ref="Z8:Z71" si="1">+IF(AND(Y8&gt;=0%,Y8&lt;=60%),"MALO",IF(AND(Y8&gt;=61%,Y8&lt;=80%),"REGULAR",IF(AND(Y8&gt;=81%,Y8&lt;95%),"BUENO","EXCELENTE")))</f>
        <v>MALO</v>
      </c>
      <c r="AA8" s="359" t="str">
        <f t="shared" ref="AA8:AA71" si="2">IF(Y8&gt;0,"EN EJECUCIÓN","SIN EJECUTAR")</f>
        <v>SIN EJECUTAR</v>
      </c>
      <c r="AB8" s="361">
        <f t="shared" ref="AB8:AB71" si="3">Y8*J8</f>
        <v>0</v>
      </c>
    </row>
    <row r="9" spans="1:28" ht="80.099999999999994" hidden="1" customHeight="1">
      <c r="B9" s="215" t="s">
        <v>54</v>
      </c>
      <c r="C9" s="248" t="s">
        <v>202</v>
      </c>
      <c r="D9" s="156" t="s">
        <v>35</v>
      </c>
      <c r="E9" s="146" t="s">
        <v>241</v>
      </c>
      <c r="F9" s="248" t="s">
        <v>241</v>
      </c>
      <c r="G9" s="213" t="s">
        <v>36</v>
      </c>
      <c r="H9" s="192">
        <v>3</v>
      </c>
      <c r="I9" s="411" t="s">
        <v>725</v>
      </c>
      <c r="J9" s="208">
        <v>5.8799999999999998E-2</v>
      </c>
      <c r="K9" s="208">
        <v>1</v>
      </c>
      <c r="L9" s="208" t="s">
        <v>726</v>
      </c>
      <c r="M9" s="157" t="s">
        <v>727</v>
      </c>
      <c r="N9" s="277" t="s">
        <v>720</v>
      </c>
      <c r="O9" s="214">
        <v>0.1</v>
      </c>
      <c r="P9" s="214">
        <v>0.55000000000000004</v>
      </c>
      <c r="Q9" s="214">
        <v>0.75</v>
      </c>
      <c r="R9" s="214">
        <v>1</v>
      </c>
      <c r="S9" s="163">
        <v>0.1</v>
      </c>
      <c r="T9" s="77">
        <v>0.1</v>
      </c>
      <c r="U9" s="108" t="s">
        <v>728</v>
      </c>
      <c r="V9" s="137"/>
      <c r="W9" s="111"/>
      <c r="X9" s="106"/>
      <c r="Y9" s="360">
        <f t="shared" si="0"/>
        <v>0</v>
      </c>
      <c r="Z9" s="360" t="str">
        <f t="shared" si="1"/>
        <v>MALO</v>
      </c>
      <c r="AA9" s="359" t="str">
        <f t="shared" si="2"/>
        <v>SIN EJECUTAR</v>
      </c>
      <c r="AB9" s="361">
        <f t="shared" si="3"/>
        <v>0</v>
      </c>
    </row>
    <row r="10" spans="1:28" ht="80.099999999999994" hidden="1" customHeight="1">
      <c r="B10" s="215" t="s">
        <v>54</v>
      </c>
      <c r="C10" s="248" t="s">
        <v>202</v>
      </c>
      <c r="D10" s="156" t="s">
        <v>35</v>
      </c>
      <c r="E10" s="146" t="s">
        <v>241</v>
      </c>
      <c r="F10" s="248" t="s">
        <v>241</v>
      </c>
      <c r="G10" s="213" t="s">
        <v>36</v>
      </c>
      <c r="H10" s="192">
        <v>4</v>
      </c>
      <c r="I10" s="411" t="s">
        <v>729</v>
      </c>
      <c r="J10" s="208">
        <v>5.8799999999999998E-2</v>
      </c>
      <c r="K10" s="208">
        <v>52</v>
      </c>
      <c r="L10" s="208" t="s">
        <v>730</v>
      </c>
      <c r="M10" s="277" t="s">
        <v>731</v>
      </c>
      <c r="N10" s="277" t="s">
        <v>720</v>
      </c>
      <c r="O10" s="214">
        <v>0</v>
      </c>
      <c r="P10" s="214">
        <v>0.44</v>
      </c>
      <c r="Q10" s="214">
        <v>0.7</v>
      </c>
      <c r="R10" s="214">
        <v>1</v>
      </c>
      <c r="S10" s="154">
        <v>0</v>
      </c>
      <c r="T10" s="77">
        <v>0</v>
      </c>
      <c r="U10" s="109" t="s">
        <v>721</v>
      </c>
      <c r="V10" s="137"/>
      <c r="W10" s="111"/>
      <c r="X10" s="106"/>
      <c r="Y10" s="360">
        <f t="shared" si="0"/>
        <v>0</v>
      </c>
      <c r="Z10" s="360" t="str">
        <f t="shared" si="1"/>
        <v>MALO</v>
      </c>
      <c r="AA10" s="359" t="str">
        <f t="shared" si="2"/>
        <v>SIN EJECUTAR</v>
      </c>
      <c r="AB10" s="361">
        <f t="shared" si="3"/>
        <v>0</v>
      </c>
    </row>
    <row r="11" spans="1:28" ht="80.099999999999994" hidden="1" customHeight="1">
      <c r="B11" s="248" t="s">
        <v>52</v>
      </c>
      <c r="C11" s="248" t="s">
        <v>53</v>
      </c>
      <c r="D11" s="5" t="s">
        <v>19</v>
      </c>
      <c r="E11" s="146" t="s">
        <v>107</v>
      </c>
      <c r="F11" s="213" t="s">
        <v>107</v>
      </c>
      <c r="G11" s="213" t="s">
        <v>26</v>
      </c>
      <c r="H11" s="192">
        <v>1</v>
      </c>
      <c r="I11" s="213" t="s">
        <v>212</v>
      </c>
      <c r="J11" s="277">
        <v>1</v>
      </c>
      <c r="K11" s="208">
        <v>1</v>
      </c>
      <c r="L11" s="208" t="s">
        <v>39</v>
      </c>
      <c r="M11" s="277" t="s">
        <v>213</v>
      </c>
      <c r="N11" s="277" t="s">
        <v>214</v>
      </c>
      <c r="O11" s="214">
        <v>0.25</v>
      </c>
      <c r="P11" s="214">
        <v>0.5</v>
      </c>
      <c r="Q11" s="214">
        <v>0.75</v>
      </c>
      <c r="R11" s="214">
        <v>1</v>
      </c>
      <c r="S11" s="154">
        <v>0.25</v>
      </c>
      <c r="T11" s="77">
        <v>0.25</v>
      </c>
      <c r="U11" s="102">
        <v>0.2132</v>
      </c>
      <c r="V11" s="138" t="s">
        <v>601</v>
      </c>
      <c r="W11" s="120" t="s">
        <v>602</v>
      </c>
      <c r="X11" s="107" t="s">
        <v>603</v>
      </c>
      <c r="Y11" s="360">
        <f t="shared" si="0"/>
        <v>0.8528</v>
      </c>
      <c r="Z11" s="360" t="str">
        <f t="shared" si="1"/>
        <v>BUENO</v>
      </c>
      <c r="AA11" s="359" t="str">
        <f t="shared" si="2"/>
        <v>EN EJECUCIÓN</v>
      </c>
      <c r="AB11" s="361">
        <f t="shared" si="3"/>
        <v>0.8528</v>
      </c>
    </row>
    <row r="12" spans="1:28" ht="80.099999999999994" hidden="1" customHeight="1">
      <c r="B12" s="248" t="s">
        <v>52</v>
      </c>
      <c r="C12" s="248" t="s">
        <v>53</v>
      </c>
      <c r="D12" s="5" t="s">
        <v>19</v>
      </c>
      <c r="E12" s="146" t="s">
        <v>109</v>
      </c>
      <c r="F12" s="213" t="s">
        <v>109</v>
      </c>
      <c r="G12" s="213" t="s">
        <v>33</v>
      </c>
      <c r="H12" s="192">
        <v>1</v>
      </c>
      <c r="I12" s="212" t="s">
        <v>308</v>
      </c>
      <c r="J12" s="148">
        <v>0.25</v>
      </c>
      <c r="K12" s="239">
        <v>1</v>
      </c>
      <c r="L12" s="239" t="s">
        <v>39</v>
      </c>
      <c r="M12" s="149" t="s">
        <v>309</v>
      </c>
      <c r="N12" s="216" t="s">
        <v>34</v>
      </c>
      <c r="O12" s="214">
        <v>0.1</v>
      </c>
      <c r="P12" s="214">
        <v>0.2</v>
      </c>
      <c r="Q12" s="214">
        <v>0.3</v>
      </c>
      <c r="R12" s="214">
        <v>1</v>
      </c>
      <c r="S12" s="155"/>
      <c r="T12" s="77"/>
      <c r="U12" s="113"/>
      <c r="V12" s="115"/>
      <c r="W12" s="115"/>
      <c r="X12" s="116"/>
      <c r="Y12" s="360">
        <f t="shared" si="0"/>
        <v>0</v>
      </c>
      <c r="Z12" s="360" t="str">
        <f t="shared" si="1"/>
        <v>MALO</v>
      </c>
      <c r="AA12" s="359" t="str">
        <f t="shared" si="2"/>
        <v>SIN EJECUTAR</v>
      </c>
      <c r="AB12" s="361">
        <f t="shared" si="3"/>
        <v>0</v>
      </c>
    </row>
    <row r="13" spans="1:28" ht="80.099999999999994" hidden="1" customHeight="1">
      <c r="B13" s="248" t="s">
        <v>52</v>
      </c>
      <c r="C13" s="248" t="s">
        <v>53</v>
      </c>
      <c r="D13" s="5" t="s">
        <v>19</v>
      </c>
      <c r="E13" s="146" t="s">
        <v>109</v>
      </c>
      <c r="F13" s="213" t="s">
        <v>109</v>
      </c>
      <c r="G13" s="213" t="s">
        <v>33</v>
      </c>
      <c r="H13" s="192">
        <v>2</v>
      </c>
      <c r="I13" s="149" t="s">
        <v>401</v>
      </c>
      <c r="J13" s="148">
        <v>0.25</v>
      </c>
      <c r="K13" s="239">
        <v>1</v>
      </c>
      <c r="L13" s="239" t="s">
        <v>39</v>
      </c>
      <c r="M13" s="149" t="s">
        <v>311</v>
      </c>
      <c r="N13" s="191" t="s">
        <v>34</v>
      </c>
      <c r="O13" s="214">
        <v>0.1</v>
      </c>
      <c r="P13" s="214">
        <v>0.2</v>
      </c>
      <c r="Q13" s="214">
        <v>0.3</v>
      </c>
      <c r="R13" s="214">
        <v>1</v>
      </c>
      <c r="S13" s="155"/>
      <c r="T13" s="77"/>
      <c r="U13" s="113"/>
      <c r="V13" s="118"/>
      <c r="W13" s="139"/>
      <c r="X13" s="116"/>
      <c r="Y13" s="360">
        <f t="shared" si="0"/>
        <v>0</v>
      </c>
      <c r="Z13" s="360" t="str">
        <f t="shared" si="1"/>
        <v>MALO</v>
      </c>
      <c r="AA13" s="359" t="str">
        <f t="shared" si="2"/>
        <v>SIN EJECUTAR</v>
      </c>
      <c r="AB13" s="361">
        <f t="shared" si="3"/>
        <v>0</v>
      </c>
    </row>
    <row r="14" spans="1:28" ht="80.099999999999994" hidden="1" customHeight="1">
      <c r="B14" s="248" t="s">
        <v>52</v>
      </c>
      <c r="C14" s="248" t="s">
        <v>53</v>
      </c>
      <c r="D14" s="5" t="s">
        <v>19</v>
      </c>
      <c r="E14" s="146" t="s">
        <v>109</v>
      </c>
      <c r="F14" s="213" t="s">
        <v>109</v>
      </c>
      <c r="G14" s="213" t="s">
        <v>33</v>
      </c>
      <c r="H14" s="192">
        <v>3</v>
      </c>
      <c r="I14" s="217" t="s">
        <v>312</v>
      </c>
      <c r="J14" s="148">
        <v>0.25</v>
      </c>
      <c r="K14" s="214">
        <v>1</v>
      </c>
      <c r="L14" s="214" t="s">
        <v>39</v>
      </c>
      <c r="M14" s="191" t="s">
        <v>313</v>
      </c>
      <c r="N14" s="216" t="s">
        <v>34</v>
      </c>
      <c r="O14" s="214">
        <v>0.1</v>
      </c>
      <c r="P14" s="214">
        <v>0.2</v>
      </c>
      <c r="Q14" s="214">
        <v>0.3</v>
      </c>
      <c r="R14" s="214">
        <v>1</v>
      </c>
      <c r="S14" s="155"/>
      <c r="T14" s="77"/>
      <c r="U14" s="112"/>
      <c r="V14" s="117"/>
      <c r="W14" s="115"/>
      <c r="X14" s="116"/>
      <c r="Y14" s="360">
        <f t="shared" si="0"/>
        <v>0</v>
      </c>
      <c r="Z14" s="360" t="str">
        <f t="shared" si="1"/>
        <v>MALO</v>
      </c>
      <c r="AA14" s="359" t="str">
        <f t="shared" si="2"/>
        <v>SIN EJECUTAR</v>
      </c>
      <c r="AB14" s="361">
        <f t="shared" si="3"/>
        <v>0</v>
      </c>
    </row>
    <row r="15" spans="1:28" ht="80.099999999999994" hidden="1" customHeight="1">
      <c r="B15" s="248" t="s">
        <v>52</v>
      </c>
      <c r="C15" s="248" t="s">
        <v>53</v>
      </c>
      <c r="D15" s="5" t="s">
        <v>19</v>
      </c>
      <c r="E15" s="146" t="s">
        <v>109</v>
      </c>
      <c r="F15" s="213" t="s">
        <v>109</v>
      </c>
      <c r="G15" s="213" t="s">
        <v>33</v>
      </c>
      <c r="H15" s="192">
        <v>4</v>
      </c>
      <c r="I15" s="212" t="s">
        <v>314</v>
      </c>
      <c r="J15" s="148">
        <v>0.25</v>
      </c>
      <c r="K15" s="214">
        <v>1</v>
      </c>
      <c r="L15" s="214" t="s">
        <v>39</v>
      </c>
      <c r="M15" s="149" t="s">
        <v>313</v>
      </c>
      <c r="N15" s="150" t="s">
        <v>34</v>
      </c>
      <c r="O15" s="214">
        <v>0.1</v>
      </c>
      <c r="P15" s="214">
        <v>0.2</v>
      </c>
      <c r="Q15" s="214">
        <v>0.3</v>
      </c>
      <c r="R15" s="214">
        <v>1</v>
      </c>
      <c r="S15" s="155"/>
      <c r="T15" s="77"/>
      <c r="U15" s="114"/>
      <c r="V15" s="117"/>
      <c r="W15" s="115"/>
      <c r="X15" s="119"/>
      <c r="Y15" s="360">
        <f t="shared" si="0"/>
        <v>0</v>
      </c>
      <c r="Z15" s="360" t="str">
        <f t="shared" si="1"/>
        <v>MALO</v>
      </c>
      <c r="AA15" s="359" t="str">
        <f t="shared" si="2"/>
        <v>SIN EJECUTAR</v>
      </c>
      <c r="AB15" s="361">
        <f t="shared" si="3"/>
        <v>0</v>
      </c>
    </row>
    <row r="16" spans="1:28" ht="80.099999999999994" hidden="1" customHeight="1">
      <c r="B16" s="248" t="s">
        <v>52</v>
      </c>
      <c r="C16" s="248" t="s">
        <v>53</v>
      </c>
      <c r="D16" s="5" t="s">
        <v>19</v>
      </c>
      <c r="E16" s="146" t="s">
        <v>114</v>
      </c>
      <c r="F16" s="213" t="s">
        <v>114</v>
      </c>
      <c r="G16" s="213" t="s">
        <v>40</v>
      </c>
      <c r="H16" s="192">
        <v>1</v>
      </c>
      <c r="I16" s="213" t="s">
        <v>425</v>
      </c>
      <c r="J16" s="208">
        <f>(100/5)/100</f>
        <v>0.2</v>
      </c>
      <c r="K16" s="208">
        <v>1</v>
      </c>
      <c r="L16" s="208" t="s">
        <v>39</v>
      </c>
      <c r="M16" s="218" t="s">
        <v>425</v>
      </c>
      <c r="N16" s="277" t="s">
        <v>426</v>
      </c>
      <c r="O16" s="214">
        <v>0.25</v>
      </c>
      <c r="P16" s="214"/>
      <c r="Q16" s="214">
        <v>0.5</v>
      </c>
      <c r="R16" s="214">
        <v>1</v>
      </c>
      <c r="S16" s="154">
        <v>0.25</v>
      </c>
      <c r="T16" s="77"/>
      <c r="U16" s="77">
        <v>0.1</v>
      </c>
      <c r="V16" s="120" t="s">
        <v>604</v>
      </c>
      <c r="W16" s="120" t="s">
        <v>605</v>
      </c>
      <c r="X16" s="107"/>
      <c r="Y16" s="360">
        <f t="shared" si="0"/>
        <v>0.4</v>
      </c>
      <c r="Z16" s="360" t="str">
        <f t="shared" si="1"/>
        <v>MALO</v>
      </c>
      <c r="AA16" s="359" t="str">
        <f t="shared" si="2"/>
        <v>EN EJECUCIÓN</v>
      </c>
      <c r="AB16" s="361">
        <f t="shared" si="3"/>
        <v>8.0000000000000016E-2</v>
      </c>
    </row>
    <row r="17" spans="2:28" s="70" customFormat="1" ht="80.099999999999994" hidden="1" customHeight="1">
      <c r="B17" s="248" t="s">
        <v>52</v>
      </c>
      <c r="C17" s="248" t="s">
        <v>53</v>
      </c>
      <c r="D17" s="5" t="s">
        <v>19</v>
      </c>
      <c r="E17" s="146" t="s">
        <v>114</v>
      </c>
      <c r="F17" s="402" t="s">
        <v>114</v>
      </c>
      <c r="G17" s="402" t="s">
        <v>40</v>
      </c>
      <c r="H17" s="192">
        <v>2</v>
      </c>
      <c r="I17" s="213" t="s">
        <v>427</v>
      </c>
      <c r="J17" s="208">
        <f>(100/5)/100</f>
        <v>0.2</v>
      </c>
      <c r="K17" s="208">
        <v>1</v>
      </c>
      <c r="L17" s="208" t="s">
        <v>39</v>
      </c>
      <c r="M17" s="219" t="s">
        <v>427</v>
      </c>
      <c r="N17" s="277" t="s">
        <v>426</v>
      </c>
      <c r="O17" s="214">
        <v>0</v>
      </c>
      <c r="P17" s="214">
        <v>0</v>
      </c>
      <c r="Q17" s="214">
        <v>0.5</v>
      </c>
      <c r="R17" s="214">
        <v>1</v>
      </c>
      <c r="S17" s="154">
        <v>0</v>
      </c>
      <c r="T17" s="77"/>
      <c r="U17" s="77">
        <v>0.1</v>
      </c>
      <c r="V17" s="98" t="s">
        <v>606</v>
      </c>
      <c r="W17" s="120" t="s">
        <v>607</v>
      </c>
      <c r="X17" s="107"/>
      <c r="Y17" s="360">
        <f t="shared" si="0"/>
        <v>0</v>
      </c>
      <c r="Z17" s="360" t="str">
        <f t="shared" si="1"/>
        <v>MALO</v>
      </c>
      <c r="AA17" s="359" t="str">
        <f t="shared" si="2"/>
        <v>SIN EJECUTAR</v>
      </c>
      <c r="AB17" s="361">
        <f t="shared" si="3"/>
        <v>0</v>
      </c>
    </row>
    <row r="18" spans="2:28" s="70" customFormat="1" ht="80.099999999999994" hidden="1" customHeight="1">
      <c r="B18" s="248" t="s">
        <v>52</v>
      </c>
      <c r="C18" s="248" t="s">
        <v>53</v>
      </c>
      <c r="D18" s="5" t="s">
        <v>19</v>
      </c>
      <c r="E18" s="146" t="s">
        <v>114</v>
      </c>
      <c r="F18" s="402" t="s">
        <v>114</v>
      </c>
      <c r="G18" s="402" t="s">
        <v>40</v>
      </c>
      <c r="H18" s="192">
        <v>3</v>
      </c>
      <c r="I18" s="213" t="s">
        <v>428</v>
      </c>
      <c r="J18" s="208">
        <f>(100/5)/100</f>
        <v>0.2</v>
      </c>
      <c r="K18" s="208">
        <v>1</v>
      </c>
      <c r="L18" s="208" t="s">
        <v>39</v>
      </c>
      <c r="M18" s="219" t="s">
        <v>429</v>
      </c>
      <c r="N18" s="277" t="s">
        <v>426</v>
      </c>
      <c r="O18" s="214">
        <v>0.2</v>
      </c>
      <c r="P18" s="214">
        <v>0.5</v>
      </c>
      <c r="Q18" s="214">
        <v>0.8</v>
      </c>
      <c r="R18" s="214">
        <v>1</v>
      </c>
      <c r="S18" s="154">
        <v>0.2</v>
      </c>
      <c r="T18" s="77"/>
      <c r="U18" s="77">
        <v>0.2</v>
      </c>
      <c r="V18" s="98" t="s">
        <v>608</v>
      </c>
      <c r="W18" s="120" t="s">
        <v>609</v>
      </c>
      <c r="X18" s="107"/>
      <c r="Y18" s="360">
        <f t="shared" si="0"/>
        <v>1</v>
      </c>
      <c r="Z18" s="360" t="str">
        <f t="shared" si="1"/>
        <v>EXCELENTE</v>
      </c>
      <c r="AA18" s="359" t="str">
        <f t="shared" si="2"/>
        <v>EN EJECUCIÓN</v>
      </c>
      <c r="AB18" s="361">
        <f t="shared" si="3"/>
        <v>0.2</v>
      </c>
    </row>
    <row r="19" spans="2:28" s="70" customFormat="1" ht="80.099999999999994" hidden="1" customHeight="1">
      <c r="B19" s="248" t="s">
        <v>52</v>
      </c>
      <c r="C19" s="248" t="s">
        <v>53</v>
      </c>
      <c r="D19" s="5" t="s">
        <v>19</v>
      </c>
      <c r="E19" s="146" t="s">
        <v>114</v>
      </c>
      <c r="F19" s="402" t="s">
        <v>114</v>
      </c>
      <c r="G19" s="402" t="s">
        <v>40</v>
      </c>
      <c r="H19" s="192">
        <v>4</v>
      </c>
      <c r="I19" s="241" t="s">
        <v>430</v>
      </c>
      <c r="J19" s="208">
        <f>(100/5)/100</f>
        <v>0.2</v>
      </c>
      <c r="K19" s="208">
        <v>1</v>
      </c>
      <c r="L19" s="208" t="s">
        <v>39</v>
      </c>
      <c r="M19" s="221" t="s">
        <v>430</v>
      </c>
      <c r="N19" s="277" t="s">
        <v>426</v>
      </c>
      <c r="O19" s="214">
        <v>0.25</v>
      </c>
      <c r="P19" s="214"/>
      <c r="Q19" s="214">
        <v>0.5</v>
      </c>
      <c r="R19" s="214">
        <v>1</v>
      </c>
      <c r="S19" s="154">
        <v>0.25</v>
      </c>
      <c r="T19" s="77"/>
      <c r="U19" s="77">
        <v>0.02</v>
      </c>
      <c r="V19" s="98" t="s">
        <v>610</v>
      </c>
      <c r="W19" s="120"/>
      <c r="X19" s="107"/>
      <c r="Y19" s="360">
        <f t="shared" si="0"/>
        <v>0.08</v>
      </c>
      <c r="Z19" s="360" t="str">
        <f t="shared" si="1"/>
        <v>MALO</v>
      </c>
      <c r="AA19" s="359" t="str">
        <f t="shared" si="2"/>
        <v>EN EJECUCIÓN</v>
      </c>
      <c r="AB19" s="361">
        <f t="shared" si="3"/>
        <v>1.6E-2</v>
      </c>
    </row>
    <row r="20" spans="2:28" s="70" customFormat="1" ht="80.099999999999994" hidden="1" customHeight="1">
      <c r="B20" s="248" t="s">
        <v>52</v>
      </c>
      <c r="C20" s="248" t="s">
        <v>53</v>
      </c>
      <c r="D20" s="5" t="s">
        <v>19</v>
      </c>
      <c r="E20" s="146" t="s">
        <v>114</v>
      </c>
      <c r="F20" s="402" t="s">
        <v>114</v>
      </c>
      <c r="G20" s="402" t="s">
        <v>40</v>
      </c>
      <c r="H20" s="192">
        <v>5</v>
      </c>
      <c r="I20" s="241" t="s">
        <v>431</v>
      </c>
      <c r="J20" s="208">
        <f>(100/5)/100</f>
        <v>0.2</v>
      </c>
      <c r="K20" s="208">
        <v>1</v>
      </c>
      <c r="L20" s="208" t="s">
        <v>39</v>
      </c>
      <c r="M20" s="222" t="s">
        <v>431</v>
      </c>
      <c r="N20" s="277" t="s">
        <v>426</v>
      </c>
      <c r="O20" s="276">
        <v>0.4</v>
      </c>
      <c r="P20" s="276">
        <v>0.6</v>
      </c>
      <c r="Q20" s="276">
        <v>0.8</v>
      </c>
      <c r="R20" s="214">
        <v>1</v>
      </c>
      <c r="S20" s="154">
        <v>0.4</v>
      </c>
      <c r="T20" s="77"/>
      <c r="U20" s="77">
        <v>0.05</v>
      </c>
      <c r="V20" s="98" t="s">
        <v>611</v>
      </c>
      <c r="W20" s="120" t="s">
        <v>612</v>
      </c>
      <c r="X20" s="107"/>
      <c r="Y20" s="360">
        <f t="shared" si="0"/>
        <v>0.125</v>
      </c>
      <c r="Z20" s="360" t="str">
        <f t="shared" si="1"/>
        <v>MALO</v>
      </c>
      <c r="AA20" s="359" t="str">
        <f t="shared" si="2"/>
        <v>EN EJECUCIÓN</v>
      </c>
      <c r="AB20" s="361">
        <f t="shared" si="3"/>
        <v>2.5000000000000001E-2</v>
      </c>
    </row>
    <row r="21" spans="2:28" ht="80.099999999999994" hidden="1" customHeight="1">
      <c r="B21" s="215" t="s">
        <v>52</v>
      </c>
      <c r="C21" s="248" t="s">
        <v>53</v>
      </c>
      <c r="D21" s="5" t="s">
        <v>19</v>
      </c>
      <c r="E21" s="146" t="s">
        <v>402</v>
      </c>
      <c r="F21" s="146" t="s">
        <v>402</v>
      </c>
      <c r="G21" s="213" t="s">
        <v>40</v>
      </c>
      <c r="H21" s="192">
        <v>6</v>
      </c>
      <c r="I21" s="241" t="s">
        <v>432</v>
      </c>
      <c r="J21" s="277">
        <v>0.5</v>
      </c>
      <c r="K21" s="208">
        <v>1</v>
      </c>
      <c r="L21" s="210" t="s">
        <v>39</v>
      </c>
      <c r="M21" s="277" t="s">
        <v>433</v>
      </c>
      <c r="N21" s="277" t="s">
        <v>434</v>
      </c>
      <c r="O21" s="214">
        <v>0.2</v>
      </c>
      <c r="P21" s="214">
        <v>0.5</v>
      </c>
      <c r="Q21" s="214">
        <v>0.7</v>
      </c>
      <c r="R21" s="214">
        <v>1</v>
      </c>
      <c r="S21" s="154">
        <v>0.2</v>
      </c>
      <c r="T21" s="77"/>
      <c r="U21" s="77">
        <v>0.54</v>
      </c>
      <c r="V21" s="98" t="s">
        <v>613</v>
      </c>
      <c r="W21" s="120" t="s">
        <v>614</v>
      </c>
      <c r="X21" s="107" t="s">
        <v>615</v>
      </c>
      <c r="Y21" s="360">
        <f t="shared" si="0"/>
        <v>2.7</v>
      </c>
      <c r="Z21" s="360" t="str">
        <f t="shared" si="1"/>
        <v>EXCELENTE</v>
      </c>
      <c r="AA21" s="359" t="str">
        <f t="shared" si="2"/>
        <v>EN EJECUCIÓN</v>
      </c>
      <c r="AB21" s="361">
        <f t="shared" si="3"/>
        <v>1.35</v>
      </c>
    </row>
    <row r="22" spans="2:28" ht="80.099999999999994" hidden="1" customHeight="1">
      <c r="B22" s="215" t="s">
        <v>52</v>
      </c>
      <c r="C22" s="248" t="s">
        <v>53</v>
      </c>
      <c r="D22" s="5" t="s">
        <v>19</v>
      </c>
      <c r="E22" s="146" t="s">
        <v>402</v>
      </c>
      <c r="F22" s="146" t="s">
        <v>402</v>
      </c>
      <c r="G22" s="213" t="s">
        <v>40</v>
      </c>
      <c r="H22" s="192">
        <v>7</v>
      </c>
      <c r="I22" s="282" t="s">
        <v>435</v>
      </c>
      <c r="J22" s="277">
        <v>0.5</v>
      </c>
      <c r="K22" s="210">
        <v>1</v>
      </c>
      <c r="L22" s="210" t="s">
        <v>39</v>
      </c>
      <c r="M22" s="277" t="s">
        <v>436</v>
      </c>
      <c r="N22" s="277" t="s">
        <v>434</v>
      </c>
      <c r="O22" s="357">
        <v>0.1</v>
      </c>
      <c r="P22" s="357">
        <v>0.3</v>
      </c>
      <c r="Q22" s="357">
        <v>0.7</v>
      </c>
      <c r="R22" s="357">
        <v>1</v>
      </c>
      <c r="S22" s="154">
        <v>0.1</v>
      </c>
      <c r="T22" s="77"/>
      <c r="U22" s="77">
        <v>0.34</v>
      </c>
      <c r="V22" s="406" t="s">
        <v>616</v>
      </c>
      <c r="W22" s="120" t="s">
        <v>617</v>
      </c>
      <c r="X22" s="107" t="s">
        <v>618</v>
      </c>
      <c r="Y22" s="360">
        <f t="shared" si="0"/>
        <v>3.4</v>
      </c>
      <c r="Z22" s="360" t="str">
        <f t="shared" si="1"/>
        <v>EXCELENTE</v>
      </c>
      <c r="AA22" s="359" t="str">
        <f t="shared" si="2"/>
        <v>EN EJECUCIÓN</v>
      </c>
      <c r="AB22" s="361">
        <f t="shared" si="3"/>
        <v>1.7</v>
      </c>
    </row>
    <row r="23" spans="2:28" s="70" customFormat="1" ht="80.099999999999994" hidden="1" customHeight="1">
      <c r="B23" s="248" t="s">
        <v>52</v>
      </c>
      <c r="C23" s="248" t="s">
        <v>53</v>
      </c>
      <c r="D23" s="5" t="s">
        <v>19</v>
      </c>
      <c r="E23" s="146" t="s">
        <v>113</v>
      </c>
      <c r="F23" s="146" t="s">
        <v>113</v>
      </c>
      <c r="G23" s="402" t="s">
        <v>40</v>
      </c>
      <c r="H23" s="192">
        <v>8</v>
      </c>
      <c r="I23" s="208" t="s">
        <v>437</v>
      </c>
      <c r="J23" s="256">
        <f t="shared" ref="J23:J28" si="4">(100/3)/100</f>
        <v>0.33333333333333337</v>
      </c>
      <c r="K23" s="208">
        <v>1</v>
      </c>
      <c r="L23" s="208" t="s">
        <v>39</v>
      </c>
      <c r="M23" s="208" t="s">
        <v>438</v>
      </c>
      <c r="N23" s="2" t="s">
        <v>439</v>
      </c>
      <c r="O23" s="276">
        <v>0</v>
      </c>
      <c r="P23" s="276">
        <v>0</v>
      </c>
      <c r="Q23" s="276">
        <v>0.5</v>
      </c>
      <c r="R23" s="276">
        <v>1</v>
      </c>
      <c r="S23" s="154">
        <v>0</v>
      </c>
      <c r="T23" s="77"/>
      <c r="U23" s="102" t="s">
        <v>619</v>
      </c>
      <c r="V23" s="362" t="s">
        <v>620</v>
      </c>
      <c r="W23" s="120" t="s">
        <v>621</v>
      </c>
      <c r="X23" s="107"/>
      <c r="Y23" s="360">
        <f t="shared" si="0"/>
        <v>0</v>
      </c>
      <c r="Z23" s="360" t="str">
        <f t="shared" si="1"/>
        <v>MALO</v>
      </c>
      <c r="AA23" s="359" t="str">
        <f t="shared" si="2"/>
        <v>SIN EJECUTAR</v>
      </c>
      <c r="AB23" s="361">
        <f t="shared" si="3"/>
        <v>0</v>
      </c>
    </row>
    <row r="24" spans="2:28" s="70" customFormat="1" ht="80.099999999999994" hidden="1" customHeight="1">
      <c r="B24" s="248" t="s">
        <v>52</v>
      </c>
      <c r="C24" s="248" t="s">
        <v>53</v>
      </c>
      <c r="D24" s="5" t="s">
        <v>19</v>
      </c>
      <c r="E24" s="146" t="s">
        <v>113</v>
      </c>
      <c r="F24" s="146" t="s">
        <v>113</v>
      </c>
      <c r="G24" s="402" t="s">
        <v>40</v>
      </c>
      <c r="H24" s="192">
        <v>9</v>
      </c>
      <c r="I24" s="213" t="s">
        <v>440</v>
      </c>
      <c r="J24" s="256">
        <f t="shared" si="4"/>
        <v>0.33333333333333337</v>
      </c>
      <c r="K24" s="208">
        <v>1</v>
      </c>
      <c r="L24" s="208" t="s">
        <v>39</v>
      </c>
      <c r="M24" s="208" t="s">
        <v>441</v>
      </c>
      <c r="N24" s="2" t="s">
        <v>439</v>
      </c>
      <c r="O24" s="276">
        <v>0.25</v>
      </c>
      <c r="P24" s="276">
        <v>0.5</v>
      </c>
      <c r="Q24" s="276">
        <v>0.75</v>
      </c>
      <c r="R24" s="276">
        <v>1</v>
      </c>
      <c r="S24" s="154">
        <v>0.25</v>
      </c>
      <c r="T24" s="77"/>
      <c r="U24" s="102" t="s">
        <v>622</v>
      </c>
      <c r="V24" s="363" t="s">
        <v>623</v>
      </c>
      <c r="W24" s="120" t="s">
        <v>624</v>
      </c>
      <c r="X24" s="107"/>
      <c r="Y24" s="403">
        <f t="shared" si="0"/>
        <v>0</v>
      </c>
      <c r="Z24" s="360" t="str">
        <f t="shared" si="1"/>
        <v>MALO</v>
      </c>
      <c r="AA24" s="359" t="str">
        <f t="shared" si="2"/>
        <v>SIN EJECUTAR</v>
      </c>
      <c r="AB24" s="361">
        <f t="shared" si="3"/>
        <v>0</v>
      </c>
    </row>
    <row r="25" spans="2:28" ht="80.099999999999994" hidden="1" customHeight="1">
      <c r="B25" s="248" t="s">
        <v>52</v>
      </c>
      <c r="C25" s="248" t="s">
        <v>53</v>
      </c>
      <c r="D25" s="5" t="s">
        <v>19</v>
      </c>
      <c r="E25" s="146" t="s">
        <v>113</v>
      </c>
      <c r="F25" s="146" t="s">
        <v>113</v>
      </c>
      <c r="G25" s="213" t="s">
        <v>40</v>
      </c>
      <c r="H25" s="192">
        <v>10</v>
      </c>
      <c r="I25" s="213" t="s">
        <v>442</v>
      </c>
      <c r="J25" s="256">
        <f t="shared" si="4"/>
        <v>0.33333333333333337</v>
      </c>
      <c r="K25" s="208">
        <v>1</v>
      </c>
      <c r="L25" s="208" t="s">
        <v>39</v>
      </c>
      <c r="M25" s="208" t="s">
        <v>443</v>
      </c>
      <c r="N25" s="2" t="s">
        <v>439</v>
      </c>
      <c r="O25" s="276">
        <v>0</v>
      </c>
      <c r="P25" s="276">
        <v>0.5</v>
      </c>
      <c r="Q25" s="276">
        <v>0</v>
      </c>
      <c r="R25" s="276">
        <v>1</v>
      </c>
      <c r="S25" s="154">
        <v>0</v>
      </c>
      <c r="T25" s="77"/>
      <c r="U25" s="102" t="s">
        <v>625</v>
      </c>
      <c r="V25" s="364" t="s">
        <v>625</v>
      </c>
      <c r="W25" s="364" t="s">
        <v>625</v>
      </c>
      <c r="X25" s="365" t="s">
        <v>625</v>
      </c>
      <c r="Y25" s="360">
        <f t="shared" si="0"/>
        <v>0</v>
      </c>
      <c r="Z25" s="360" t="str">
        <f t="shared" si="1"/>
        <v>MALO</v>
      </c>
      <c r="AA25" s="359" t="str">
        <f t="shared" si="2"/>
        <v>SIN EJECUTAR</v>
      </c>
      <c r="AB25" s="361">
        <f t="shared" si="3"/>
        <v>0</v>
      </c>
    </row>
    <row r="26" spans="2:28" ht="80.099999999999994" hidden="1" customHeight="1">
      <c r="B26" s="248" t="s">
        <v>52</v>
      </c>
      <c r="C26" s="248" t="s">
        <v>53</v>
      </c>
      <c r="D26" s="5" t="s">
        <v>19</v>
      </c>
      <c r="E26" s="146" t="s">
        <v>113</v>
      </c>
      <c r="F26" s="146" t="s">
        <v>113</v>
      </c>
      <c r="G26" s="213" t="s">
        <v>40</v>
      </c>
      <c r="H26" s="192">
        <v>11</v>
      </c>
      <c r="I26" s="278" t="s">
        <v>444</v>
      </c>
      <c r="J26" s="256">
        <f t="shared" si="4"/>
        <v>0.33333333333333337</v>
      </c>
      <c r="K26" s="208">
        <v>0.8</v>
      </c>
      <c r="L26" s="208" t="s">
        <v>39</v>
      </c>
      <c r="M26" s="279" t="s">
        <v>445</v>
      </c>
      <c r="N26" s="234" t="s">
        <v>446</v>
      </c>
      <c r="O26" s="223">
        <v>0</v>
      </c>
      <c r="P26" s="223">
        <v>0.4</v>
      </c>
      <c r="Q26" s="223">
        <v>0.6</v>
      </c>
      <c r="R26" s="223">
        <v>0.8</v>
      </c>
      <c r="S26" s="154">
        <v>0</v>
      </c>
      <c r="T26" s="77"/>
      <c r="U26" s="102">
        <v>0.04</v>
      </c>
      <c r="V26" s="98" t="s">
        <v>626</v>
      </c>
      <c r="W26" s="120" t="s">
        <v>627</v>
      </c>
      <c r="X26" s="107"/>
      <c r="Y26" s="360">
        <f t="shared" si="0"/>
        <v>0</v>
      </c>
      <c r="Z26" s="360" t="str">
        <f t="shared" si="1"/>
        <v>MALO</v>
      </c>
      <c r="AA26" s="359" t="str">
        <f t="shared" si="2"/>
        <v>SIN EJECUTAR</v>
      </c>
      <c r="AB26" s="361">
        <f t="shared" si="3"/>
        <v>0</v>
      </c>
    </row>
    <row r="27" spans="2:28" ht="80.099999999999994" hidden="1" customHeight="1">
      <c r="B27" s="248" t="s">
        <v>52</v>
      </c>
      <c r="C27" s="248" t="s">
        <v>53</v>
      </c>
      <c r="D27" s="5" t="s">
        <v>19</v>
      </c>
      <c r="E27" s="146" t="s">
        <v>113</v>
      </c>
      <c r="F27" s="146" t="s">
        <v>113</v>
      </c>
      <c r="G27" s="213" t="s">
        <v>40</v>
      </c>
      <c r="H27" s="192">
        <v>12</v>
      </c>
      <c r="I27" s="278" t="s">
        <v>447</v>
      </c>
      <c r="J27" s="256">
        <f t="shared" si="4"/>
        <v>0.33333333333333337</v>
      </c>
      <c r="K27" s="208">
        <v>0.8</v>
      </c>
      <c r="L27" s="208" t="s">
        <v>39</v>
      </c>
      <c r="M27" s="279" t="s">
        <v>448</v>
      </c>
      <c r="N27" s="2" t="s">
        <v>446</v>
      </c>
      <c r="O27" s="223">
        <v>0</v>
      </c>
      <c r="P27" s="223">
        <v>0.3</v>
      </c>
      <c r="Q27" s="223">
        <v>0.65</v>
      </c>
      <c r="R27" s="223">
        <v>0.8</v>
      </c>
      <c r="S27" s="154">
        <v>0</v>
      </c>
      <c r="T27" s="77"/>
      <c r="U27" s="102" t="s">
        <v>625</v>
      </c>
      <c r="V27" s="366" t="s">
        <v>625</v>
      </c>
      <c r="W27" s="367" t="s">
        <v>625</v>
      </c>
      <c r="X27" s="96"/>
      <c r="Y27" s="360">
        <f t="shared" si="0"/>
        <v>0</v>
      </c>
      <c r="Z27" s="360" t="str">
        <f t="shared" si="1"/>
        <v>MALO</v>
      </c>
      <c r="AA27" s="359" t="str">
        <f t="shared" si="2"/>
        <v>SIN EJECUTAR</v>
      </c>
      <c r="AB27" s="361">
        <f t="shared" si="3"/>
        <v>0</v>
      </c>
    </row>
    <row r="28" spans="2:28" ht="80.099999999999994" hidden="1" customHeight="1">
      <c r="B28" s="248" t="s">
        <v>52</v>
      </c>
      <c r="C28" s="248" t="s">
        <v>53</v>
      </c>
      <c r="D28" s="5" t="s">
        <v>19</v>
      </c>
      <c r="E28" s="146" t="s">
        <v>113</v>
      </c>
      <c r="F28" s="146" t="s">
        <v>113</v>
      </c>
      <c r="G28" s="402" t="s">
        <v>40</v>
      </c>
      <c r="H28" s="192">
        <v>13</v>
      </c>
      <c r="I28" s="278" t="s">
        <v>449</v>
      </c>
      <c r="J28" s="256">
        <f t="shared" si="4"/>
        <v>0.33333333333333337</v>
      </c>
      <c r="K28" s="208">
        <v>1</v>
      </c>
      <c r="L28" s="208" t="s">
        <v>39</v>
      </c>
      <c r="M28" s="279" t="s">
        <v>450</v>
      </c>
      <c r="N28" s="234" t="s">
        <v>446</v>
      </c>
      <c r="O28" s="223">
        <v>0</v>
      </c>
      <c r="P28" s="223">
        <v>0</v>
      </c>
      <c r="Q28" s="223">
        <v>0.5</v>
      </c>
      <c r="R28" s="223">
        <v>1</v>
      </c>
      <c r="S28" s="154">
        <v>0</v>
      </c>
      <c r="T28" s="77"/>
      <c r="U28" s="108" t="s">
        <v>625</v>
      </c>
      <c r="V28" s="368" t="s">
        <v>625</v>
      </c>
      <c r="W28" s="369" t="s">
        <v>625</v>
      </c>
      <c r="X28" s="106"/>
      <c r="Y28" s="360">
        <f t="shared" si="0"/>
        <v>0</v>
      </c>
      <c r="Z28" s="360" t="str">
        <f t="shared" si="1"/>
        <v>MALO</v>
      </c>
      <c r="AA28" s="359" t="str">
        <f t="shared" si="2"/>
        <v>SIN EJECUTAR</v>
      </c>
      <c r="AB28" s="361">
        <f t="shared" si="3"/>
        <v>0</v>
      </c>
    </row>
    <row r="29" spans="2:28" s="70" customFormat="1" ht="80.099999999999994" hidden="1" customHeight="1">
      <c r="B29" s="215" t="s">
        <v>52</v>
      </c>
      <c r="C29" s="248" t="s">
        <v>53</v>
      </c>
      <c r="D29" s="156" t="s">
        <v>19</v>
      </c>
      <c r="E29" s="146" t="s">
        <v>264</v>
      </c>
      <c r="F29" s="248"/>
      <c r="G29" s="213"/>
      <c r="H29" s="192">
        <v>1</v>
      </c>
      <c r="I29" s="5" t="s">
        <v>21</v>
      </c>
      <c r="J29" s="277">
        <v>0.2</v>
      </c>
      <c r="K29" s="354">
        <v>12</v>
      </c>
      <c r="L29" s="208" t="s">
        <v>265</v>
      </c>
      <c r="M29" s="65" t="s">
        <v>23</v>
      </c>
      <c r="N29" s="355" t="s">
        <v>24</v>
      </c>
      <c r="O29" s="355">
        <v>3</v>
      </c>
      <c r="P29" s="355">
        <v>6</v>
      </c>
      <c r="Q29" s="355">
        <v>9</v>
      </c>
      <c r="R29" s="356">
        <v>12</v>
      </c>
      <c r="S29" s="155">
        <v>3</v>
      </c>
      <c r="T29" s="77">
        <f>(U29*1)/S29</f>
        <v>0.33333333333333331</v>
      </c>
      <c r="U29" s="108">
        <v>1</v>
      </c>
      <c r="V29" s="110" t="s">
        <v>682</v>
      </c>
      <c r="W29" s="394" t="s">
        <v>683</v>
      </c>
      <c r="X29" s="106" t="s">
        <v>684</v>
      </c>
      <c r="Y29" s="360">
        <f t="shared" si="0"/>
        <v>0.33333333333333331</v>
      </c>
      <c r="Z29" s="360" t="str">
        <f t="shared" si="1"/>
        <v>MALO</v>
      </c>
      <c r="AA29" s="359" t="str">
        <f t="shared" si="2"/>
        <v>EN EJECUCIÓN</v>
      </c>
      <c r="AB29" s="361">
        <f t="shared" si="3"/>
        <v>6.6666666666666666E-2</v>
      </c>
    </row>
    <row r="30" spans="2:28" ht="80.099999999999994" hidden="1" customHeight="1">
      <c r="B30" s="215" t="s">
        <v>52</v>
      </c>
      <c r="C30" s="248" t="s">
        <v>53</v>
      </c>
      <c r="D30" s="156" t="s">
        <v>19</v>
      </c>
      <c r="E30" s="146" t="s">
        <v>264</v>
      </c>
      <c r="F30" s="248" t="s">
        <v>264</v>
      </c>
      <c r="G30" s="248" t="s">
        <v>20</v>
      </c>
      <c r="H30" s="192">
        <v>2</v>
      </c>
      <c r="I30" s="213" t="s">
        <v>152</v>
      </c>
      <c r="J30" s="277">
        <v>0.2</v>
      </c>
      <c r="K30" s="210">
        <v>50</v>
      </c>
      <c r="L30" s="210" t="s">
        <v>266</v>
      </c>
      <c r="M30" s="277" t="s">
        <v>267</v>
      </c>
      <c r="N30" s="277" t="s">
        <v>24</v>
      </c>
      <c r="O30" s="234">
        <v>12</v>
      </c>
      <c r="P30" s="234">
        <v>25</v>
      </c>
      <c r="Q30" s="234">
        <v>38</v>
      </c>
      <c r="R30" s="212">
        <v>50</v>
      </c>
      <c r="S30" s="155">
        <v>12</v>
      </c>
      <c r="T30" s="77">
        <f>S30/U30</f>
        <v>1</v>
      </c>
      <c r="U30" s="108">
        <v>12</v>
      </c>
      <c r="V30" s="110" t="s">
        <v>685</v>
      </c>
      <c r="W30" s="111" t="s">
        <v>686</v>
      </c>
      <c r="X30" s="395" t="s">
        <v>687</v>
      </c>
      <c r="Y30" s="360">
        <f t="shared" si="0"/>
        <v>1</v>
      </c>
      <c r="Z30" s="360" t="str">
        <f t="shared" si="1"/>
        <v>EXCELENTE</v>
      </c>
      <c r="AA30" s="359" t="str">
        <f t="shared" si="2"/>
        <v>EN EJECUCIÓN</v>
      </c>
      <c r="AB30" s="361">
        <f t="shared" si="3"/>
        <v>0.2</v>
      </c>
    </row>
    <row r="31" spans="2:28" ht="80.099999999999994" hidden="1" customHeight="1">
      <c r="B31" s="215" t="s">
        <v>52</v>
      </c>
      <c r="C31" s="248" t="s">
        <v>53</v>
      </c>
      <c r="D31" s="156" t="s">
        <v>19</v>
      </c>
      <c r="E31" s="146" t="s">
        <v>264</v>
      </c>
      <c r="F31" s="248" t="s">
        <v>264</v>
      </c>
      <c r="G31" s="248" t="s">
        <v>20</v>
      </c>
      <c r="H31" s="192">
        <v>3</v>
      </c>
      <c r="I31" s="213" t="s">
        <v>153</v>
      </c>
      <c r="J31" s="277">
        <v>0.15</v>
      </c>
      <c r="K31" s="210">
        <v>50</v>
      </c>
      <c r="L31" s="210" t="s">
        <v>268</v>
      </c>
      <c r="M31" s="277" t="s">
        <v>269</v>
      </c>
      <c r="N31" s="277" t="s">
        <v>24</v>
      </c>
      <c r="O31" s="212">
        <v>12</v>
      </c>
      <c r="P31" s="212">
        <v>25</v>
      </c>
      <c r="Q31" s="212">
        <v>38</v>
      </c>
      <c r="R31" s="212">
        <v>50</v>
      </c>
      <c r="S31" s="155">
        <v>12</v>
      </c>
      <c r="T31" s="77">
        <f>U31/S31</f>
        <v>0.58333333333333337</v>
      </c>
      <c r="U31" s="396">
        <v>7</v>
      </c>
      <c r="V31" s="110" t="s">
        <v>688</v>
      </c>
      <c r="W31" s="111" t="s">
        <v>689</v>
      </c>
      <c r="X31" s="106" t="s">
        <v>690</v>
      </c>
      <c r="Y31" s="360">
        <f t="shared" si="0"/>
        <v>0.58333333333333337</v>
      </c>
      <c r="Z31" s="360" t="str">
        <f t="shared" si="1"/>
        <v>MALO</v>
      </c>
      <c r="AA31" s="359" t="str">
        <f t="shared" si="2"/>
        <v>EN EJECUCIÓN</v>
      </c>
      <c r="AB31" s="361">
        <f t="shared" si="3"/>
        <v>8.7500000000000008E-2</v>
      </c>
    </row>
    <row r="32" spans="2:28" ht="80.099999999999994" hidden="1" customHeight="1">
      <c r="B32" s="215" t="s">
        <v>52</v>
      </c>
      <c r="C32" s="248" t="s">
        <v>53</v>
      </c>
      <c r="D32" s="5" t="s">
        <v>19</v>
      </c>
      <c r="E32" s="146" t="s">
        <v>264</v>
      </c>
      <c r="F32" s="213" t="s">
        <v>264</v>
      </c>
      <c r="G32" s="213" t="s">
        <v>20</v>
      </c>
      <c r="H32" s="192">
        <v>4</v>
      </c>
      <c r="I32" s="282" t="s">
        <v>154</v>
      </c>
      <c r="J32" s="277">
        <v>0.2</v>
      </c>
      <c r="K32" s="210">
        <v>50</v>
      </c>
      <c r="L32" s="210" t="s">
        <v>270</v>
      </c>
      <c r="M32" s="197" t="s">
        <v>271</v>
      </c>
      <c r="N32" s="277" t="s">
        <v>24</v>
      </c>
      <c r="O32" s="212">
        <v>12</v>
      </c>
      <c r="P32" s="212">
        <v>25</v>
      </c>
      <c r="Q32" s="212">
        <v>38</v>
      </c>
      <c r="R32" s="212">
        <v>50</v>
      </c>
      <c r="S32" s="155">
        <v>12</v>
      </c>
      <c r="T32" s="77">
        <f t="shared" ref="T32:T34" si="5">U32/S32</f>
        <v>1</v>
      </c>
      <c r="U32" s="97">
        <v>12</v>
      </c>
      <c r="V32" s="98" t="s">
        <v>691</v>
      </c>
      <c r="W32" s="99" t="s">
        <v>692</v>
      </c>
      <c r="X32" s="395" t="s">
        <v>687</v>
      </c>
      <c r="Y32" s="360">
        <f t="shared" si="0"/>
        <v>1</v>
      </c>
      <c r="Z32" s="360" t="str">
        <f t="shared" si="1"/>
        <v>EXCELENTE</v>
      </c>
      <c r="AA32" s="359" t="str">
        <f t="shared" si="2"/>
        <v>EN EJECUCIÓN</v>
      </c>
      <c r="AB32" s="361">
        <f t="shared" si="3"/>
        <v>0.2</v>
      </c>
    </row>
    <row r="33" spans="1:28" ht="80.099999999999994" hidden="1" customHeight="1">
      <c r="B33" s="215" t="s">
        <v>52</v>
      </c>
      <c r="C33" s="248" t="s">
        <v>53</v>
      </c>
      <c r="D33" s="5" t="s">
        <v>19</v>
      </c>
      <c r="E33" s="146" t="s">
        <v>264</v>
      </c>
      <c r="F33" s="213" t="s">
        <v>264</v>
      </c>
      <c r="G33" s="213" t="s">
        <v>20</v>
      </c>
      <c r="H33" s="192">
        <v>5</v>
      </c>
      <c r="I33" s="282" t="s">
        <v>155</v>
      </c>
      <c r="J33" s="277">
        <v>0.1</v>
      </c>
      <c r="K33" s="210">
        <v>50</v>
      </c>
      <c r="L33" s="210" t="s">
        <v>272</v>
      </c>
      <c r="M33" s="277" t="s">
        <v>273</v>
      </c>
      <c r="N33" s="277" t="s">
        <v>24</v>
      </c>
      <c r="O33" s="212">
        <v>12</v>
      </c>
      <c r="P33" s="212">
        <v>25</v>
      </c>
      <c r="Q33" s="212">
        <v>38</v>
      </c>
      <c r="R33" s="212">
        <v>50</v>
      </c>
      <c r="S33" s="155">
        <v>12</v>
      </c>
      <c r="T33" s="77">
        <f t="shared" si="5"/>
        <v>1</v>
      </c>
      <c r="U33" s="97">
        <v>12</v>
      </c>
      <c r="V33" s="98" t="s">
        <v>693</v>
      </c>
      <c r="W33" s="101" t="s">
        <v>694</v>
      </c>
      <c r="X33" s="395" t="s">
        <v>687</v>
      </c>
      <c r="Y33" s="360">
        <f t="shared" si="0"/>
        <v>1</v>
      </c>
      <c r="Z33" s="360" t="str">
        <f t="shared" si="1"/>
        <v>EXCELENTE</v>
      </c>
      <c r="AA33" s="359" t="str">
        <f t="shared" si="2"/>
        <v>EN EJECUCIÓN</v>
      </c>
      <c r="AB33" s="361">
        <f t="shared" si="3"/>
        <v>0.1</v>
      </c>
    </row>
    <row r="34" spans="1:28" ht="80.099999999999994" hidden="1" customHeight="1">
      <c r="B34" s="215" t="s">
        <v>52</v>
      </c>
      <c r="C34" s="248" t="s">
        <v>53</v>
      </c>
      <c r="D34" s="5" t="s">
        <v>19</v>
      </c>
      <c r="E34" s="146" t="s">
        <v>264</v>
      </c>
      <c r="F34" s="213" t="s">
        <v>264</v>
      </c>
      <c r="G34" s="213" t="s">
        <v>20</v>
      </c>
      <c r="H34" s="192">
        <v>6</v>
      </c>
      <c r="I34" s="282" t="s">
        <v>156</v>
      </c>
      <c r="J34" s="277">
        <v>0.15</v>
      </c>
      <c r="K34" s="210">
        <v>50</v>
      </c>
      <c r="L34" s="210" t="s">
        <v>270</v>
      </c>
      <c r="M34" s="277" t="s">
        <v>274</v>
      </c>
      <c r="N34" s="277" t="s">
        <v>24</v>
      </c>
      <c r="O34" s="212">
        <v>12</v>
      </c>
      <c r="P34" s="212">
        <v>25</v>
      </c>
      <c r="Q34" s="212">
        <v>38</v>
      </c>
      <c r="R34" s="212">
        <v>50</v>
      </c>
      <c r="S34" s="155">
        <v>12</v>
      </c>
      <c r="T34" s="77">
        <f t="shared" si="5"/>
        <v>1</v>
      </c>
      <c r="U34" s="97">
        <v>12</v>
      </c>
      <c r="V34" s="397" t="s">
        <v>695</v>
      </c>
      <c r="W34" s="101" t="s">
        <v>696</v>
      </c>
      <c r="X34" s="395" t="s">
        <v>687</v>
      </c>
      <c r="Y34" s="360">
        <f t="shared" si="0"/>
        <v>1</v>
      </c>
      <c r="Z34" s="360" t="str">
        <f t="shared" si="1"/>
        <v>EXCELENTE</v>
      </c>
      <c r="AA34" s="359" t="str">
        <f t="shared" si="2"/>
        <v>EN EJECUCIÓN</v>
      </c>
      <c r="AB34" s="361">
        <f t="shared" si="3"/>
        <v>0.15</v>
      </c>
    </row>
    <row r="35" spans="1:28" ht="97.9" hidden="1" customHeight="1">
      <c r="B35" s="248" t="s">
        <v>52</v>
      </c>
      <c r="C35" s="248" t="s">
        <v>53</v>
      </c>
      <c r="D35" s="5" t="s">
        <v>19</v>
      </c>
      <c r="E35" s="146" t="s">
        <v>321</v>
      </c>
      <c r="F35" s="213" t="s">
        <v>321</v>
      </c>
      <c r="G35" s="213" t="s">
        <v>28</v>
      </c>
      <c r="H35" s="192">
        <v>1</v>
      </c>
      <c r="I35" s="224" t="s">
        <v>403</v>
      </c>
      <c r="J35" s="214">
        <v>0.1</v>
      </c>
      <c r="K35" s="225">
        <v>2</v>
      </c>
      <c r="L35" s="225" t="s">
        <v>22</v>
      </c>
      <c r="M35" s="226" t="s">
        <v>404</v>
      </c>
      <c r="N35" s="190" t="s">
        <v>292</v>
      </c>
      <c r="O35" s="212">
        <v>0</v>
      </c>
      <c r="P35" s="212">
        <v>0</v>
      </c>
      <c r="Q35" s="212">
        <v>2</v>
      </c>
      <c r="R35" s="212">
        <v>0</v>
      </c>
      <c r="S35" s="154">
        <f>+O35</f>
        <v>0</v>
      </c>
      <c r="T35" s="77">
        <v>0</v>
      </c>
      <c r="U35" s="77">
        <v>1</v>
      </c>
      <c r="V35" s="401" t="s">
        <v>708</v>
      </c>
      <c r="W35" s="115"/>
      <c r="X35" s="116"/>
      <c r="Y35" s="360">
        <f t="shared" si="0"/>
        <v>0</v>
      </c>
      <c r="Z35" s="360" t="str">
        <f t="shared" si="1"/>
        <v>MALO</v>
      </c>
      <c r="AA35" s="359" t="str">
        <f t="shared" si="2"/>
        <v>SIN EJECUTAR</v>
      </c>
      <c r="AB35" s="361">
        <f t="shared" si="3"/>
        <v>0</v>
      </c>
    </row>
    <row r="36" spans="1:28" ht="80.099999999999994" hidden="1" customHeight="1">
      <c r="B36" s="248" t="s">
        <v>52</v>
      </c>
      <c r="C36" s="248" t="s">
        <v>53</v>
      </c>
      <c r="D36" s="5" t="s">
        <v>19</v>
      </c>
      <c r="E36" s="146" t="s">
        <v>321</v>
      </c>
      <c r="F36" s="213" t="s">
        <v>321</v>
      </c>
      <c r="G36" s="213" t="s">
        <v>28</v>
      </c>
      <c r="H36" s="192">
        <v>2</v>
      </c>
      <c r="I36" s="280" t="s">
        <v>157</v>
      </c>
      <c r="J36" s="214">
        <v>0.1</v>
      </c>
      <c r="K36" s="210">
        <v>2</v>
      </c>
      <c r="L36" s="210" t="s">
        <v>32</v>
      </c>
      <c r="M36" s="280" t="s">
        <v>405</v>
      </c>
      <c r="N36" s="3" t="s">
        <v>292</v>
      </c>
      <c r="O36" s="212">
        <v>0</v>
      </c>
      <c r="P36" s="212">
        <v>1</v>
      </c>
      <c r="Q36" s="212">
        <v>1</v>
      </c>
      <c r="R36" s="212">
        <v>0</v>
      </c>
      <c r="S36" s="154">
        <v>0</v>
      </c>
      <c r="T36" s="77">
        <v>0</v>
      </c>
      <c r="U36" s="161">
        <v>0.28999999999999998</v>
      </c>
      <c r="V36" s="115" t="s">
        <v>709</v>
      </c>
      <c r="W36" s="115"/>
      <c r="X36" s="116"/>
      <c r="Y36" s="360">
        <f t="shared" si="0"/>
        <v>0</v>
      </c>
      <c r="Z36" s="360" t="str">
        <f t="shared" si="1"/>
        <v>MALO</v>
      </c>
      <c r="AA36" s="359" t="str">
        <f t="shared" si="2"/>
        <v>SIN EJECUTAR</v>
      </c>
      <c r="AB36" s="361">
        <f t="shared" si="3"/>
        <v>0</v>
      </c>
    </row>
    <row r="37" spans="1:28" ht="80.099999999999994" hidden="1" customHeight="1">
      <c r="B37" s="248" t="s">
        <v>52</v>
      </c>
      <c r="C37" s="248" t="s">
        <v>53</v>
      </c>
      <c r="D37" s="5" t="s">
        <v>19</v>
      </c>
      <c r="E37" s="146" t="s">
        <v>321</v>
      </c>
      <c r="F37" s="213" t="s">
        <v>321</v>
      </c>
      <c r="G37" s="213" t="s">
        <v>28</v>
      </c>
      <c r="H37" s="192">
        <v>3</v>
      </c>
      <c r="I37" s="219" t="s">
        <v>294</v>
      </c>
      <c r="J37" s="208">
        <v>0.1</v>
      </c>
      <c r="K37" s="225">
        <v>1</v>
      </c>
      <c r="L37" s="225" t="s">
        <v>22</v>
      </c>
      <c r="M37" s="277" t="s">
        <v>295</v>
      </c>
      <c r="N37" s="277" t="s">
        <v>292</v>
      </c>
      <c r="O37" s="227">
        <v>0</v>
      </c>
      <c r="P37" s="227">
        <v>0</v>
      </c>
      <c r="Q37" s="227">
        <v>1</v>
      </c>
      <c r="R37" s="227">
        <v>0</v>
      </c>
      <c r="S37" s="155">
        <v>0</v>
      </c>
      <c r="T37" s="77">
        <v>0</v>
      </c>
      <c r="U37" s="113">
        <v>1</v>
      </c>
      <c r="V37" s="162" t="s">
        <v>707</v>
      </c>
      <c r="W37" s="162"/>
      <c r="X37" s="116"/>
      <c r="Y37" s="360">
        <f t="shared" si="0"/>
        <v>0</v>
      </c>
      <c r="Z37" s="360" t="str">
        <f t="shared" si="1"/>
        <v>MALO</v>
      </c>
      <c r="AA37" s="359" t="str">
        <f t="shared" si="2"/>
        <v>SIN EJECUTAR</v>
      </c>
      <c r="AB37" s="361">
        <f t="shared" si="3"/>
        <v>0</v>
      </c>
    </row>
    <row r="38" spans="1:28" s="70" customFormat="1" ht="80.099999999999994" customHeight="1">
      <c r="B38" s="248" t="s">
        <v>52</v>
      </c>
      <c r="C38" s="248" t="s">
        <v>53</v>
      </c>
      <c r="D38" s="5" t="s">
        <v>19</v>
      </c>
      <c r="E38" s="146" t="s">
        <v>321</v>
      </c>
      <c r="F38" s="464" t="s">
        <v>321</v>
      </c>
      <c r="G38" s="464" t="s">
        <v>28</v>
      </c>
      <c r="H38" s="481">
        <v>4</v>
      </c>
      <c r="I38" s="482" t="s">
        <v>557</v>
      </c>
      <c r="J38" s="483">
        <v>0.1</v>
      </c>
      <c r="K38" s="484">
        <v>4</v>
      </c>
      <c r="L38" s="462" t="s">
        <v>32</v>
      </c>
      <c r="M38" s="482" t="s">
        <v>558</v>
      </c>
      <c r="N38" s="485" t="s">
        <v>406</v>
      </c>
      <c r="O38" s="483">
        <v>0.25</v>
      </c>
      <c r="P38" s="483">
        <v>0.5</v>
      </c>
      <c r="Q38" s="483">
        <v>0.75</v>
      </c>
      <c r="R38" s="483">
        <v>1</v>
      </c>
      <c r="S38" s="608">
        <v>0.25</v>
      </c>
      <c r="T38" s="609">
        <v>0.25</v>
      </c>
      <c r="U38" s="610">
        <v>0.25</v>
      </c>
      <c r="V38" s="162" t="s">
        <v>864</v>
      </c>
      <c r="W38" s="162" t="s">
        <v>865</v>
      </c>
      <c r="X38" s="486"/>
      <c r="Y38" s="483">
        <f t="shared" si="0"/>
        <v>1</v>
      </c>
      <c r="Z38" s="483" t="str">
        <f t="shared" si="1"/>
        <v>EXCELENTE</v>
      </c>
      <c r="AA38" s="487" t="str">
        <f t="shared" si="2"/>
        <v>EN EJECUCIÓN</v>
      </c>
      <c r="AB38" s="488">
        <f t="shared" si="3"/>
        <v>0.1</v>
      </c>
    </row>
    <row r="39" spans="1:28" s="70" customFormat="1" ht="80.099999999999994" customHeight="1">
      <c r="B39" s="248" t="s">
        <v>52</v>
      </c>
      <c r="C39" s="248" t="s">
        <v>53</v>
      </c>
      <c r="D39" s="5" t="s">
        <v>19</v>
      </c>
      <c r="E39" s="146" t="s">
        <v>321</v>
      </c>
      <c r="F39" s="464" t="s">
        <v>321</v>
      </c>
      <c r="G39" s="464" t="s">
        <v>28</v>
      </c>
      <c r="H39" s="481">
        <v>5</v>
      </c>
      <c r="I39" s="482" t="s">
        <v>559</v>
      </c>
      <c r="J39" s="483">
        <v>0.1</v>
      </c>
      <c r="K39" s="462">
        <v>0.04</v>
      </c>
      <c r="L39" s="462" t="s">
        <v>32</v>
      </c>
      <c r="M39" s="482" t="s">
        <v>560</v>
      </c>
      <c r="N39" s="485" t="s">
        <v>406</v>
      </c>
      <c r="O39" s="483">
        <v>0.25</v>
      </c>
      <c r="P39" s="483">
        <v>0.5</v>
      </c>
      <c r="Q39" s="483">
        <v>0.75</v>
      </c>
      <c r="R39" s="483">
        <v>1</v>
      </c>
      <c r="S39" s="608">
        <v>0.25</v>
      </c>
      <c r="T39" s="609">
        <v>0.25</v>
      </c>
      <c r="U39" s="610">
        <v>0.25</v>
      </c>
      <c r="V39" s="162" t="s">
        <v>866</v>
      </c>
      <c r="W39" s="162"/>
      <c r="X39" s="486"/>
      <c r="Y39" s="483">
        <f t="shared" si="0"/>
        <v>1</v>
      </c>
      <c r="Z39" s="483" t="str">
        <f t="shared" si="1"/>
        <v>EXCELENTE</v>
      </c>
      <c r="AA39" s="487" t="str">
        <f t="shared" si="2"/>
        <v>EN EJECUCIÓN</v>
      </c>
      <c r="AB39" s="488">
        <f t="shared" si="3"/>
        <v>0.1</v>
      </c>
    </row>
    <row r="40" spans="1:28" s="70" customFormat="1" ht="80.099999999999994" customHeight="1">
      <c r="B40" s="248" t="s">
        <v>52</v>
      </c>
      <c r="C40" s="248" t="s">
        <v>53</v>
      </c>
      <c r="D40" s="5" t="s">
        <v>19</v>
      </c>
      <c r="E40" s="146" t="s">
        <v>321</v>
      </c>
      <c r="F40" s="464" t="s">
        <v>321</v>
      </c>
      <c r="G40" s="464" t="s">
        <v>28</v>
      </c>
      <c r="H40" s="481">
        <v>6</v>
      </c>
      <c r="I40" s="482" t="s">
        <v>561</v>
      </c>
      <c r="J40" s="483">
        <v>0.2</v>
      </c>
      <c r="K40" s="462">
        <v>1</v>
      </c>
      <c r="L40" s="462" t="s">
        <v>32</v>
      </c>
      <c r="M40" s="482" t="s">
        <v>562</v>
      </c>
      <c r="N40" s="485" t="s">
        <v>406</v>
      </c>
      <c r="O40" s="483">
        <v>0.5</v>
      </c>
      <c r="P40" s="483">
        <v>0.9</v>
      </c>
      <c r="Q40" s="483">
        <v>1</v>
      </c>
      <c r="R40" s="483"/>
      <c r="S40" s="608">
        <v>0.5</v>
      </c>
      <c r="T40" s="608">
        <v>0.5</v>
      </c>
      <c r="U40" s="608">
        <v>0.5</v>
      </c>
      <c r="V40" s="162" t="s">
        <v>867</v>
      </c>
      <c r="W40" s="162" t="s">
        <v>868</v>
      </c>
      <c r="X40" s="486"/>
      <c r="Y40" s="483">
        <f t="shared" si="0"/>
        <v>1</v>
      </c>
      <c r="Z40" s="483" t="str">
        <f t="shared" si="1"/>
        <v>EXCELENTE</v>
      </c>
      <c r="AA40" s="487" t="str">
        <f t="shared" si="2"/>
        <v>EN EJECUCIÓN</v>
      </c>
      <c r="AB40" s="488">
        <f t="shared" si="3"/>
        <v>0.2</v>
      </c>
    </row>
    <row r="41" spans="1:28" s="70" customFormat="1" ht="80.099999999999994" customHeight="1">
      <c r="B41" s="248" t="s">
        <v>52</v>
      </c>
      <c r="C41" s="248" t="s">
        <v>53</v>
      </c>
      <c r="D41" s="5" t="s">
        <v>19</v>
      </c>
      <c r="E41" s="146" t="s">
        <v>321</v>
      </c>
      <c r="F41" s="464" t="s">
        <v>321</v>
      </c>
      <c r="G41" s="464" t="s">
        <v>28</v>
      </c>
      <c r="H41" s="481">
        <v>7</v>
      </c>
      <c r="I41" s="482" t="s">
        <v>563</v>
      </c>
      <c r="J41" s="483">
        <v>0.2</v>
      </c>
      <c r="K41" s="462">
        <v>1</v>
      </c>
      <c r="L41" s="462" t="s">
        <v>32</v>
      </c>
      <c r="M41" s="482" t="s">
        <v>564</v>
      </c>
      <c r="N41" s="485" t="s">
        <v>406</v>
      </c>
      <c r="O41" s="483">
        <v>0.1</v>
      </c>
      <c r="P41" s="483">
        <v>0.4</v>
      </c>
      <c r="Q41" s="483">
        <v>0.9</v>
      </c>
      <c r="R41" s="483">
        <v>1</v>
      </c>
      <c r="S41" s="608">
        <v>0.1</v>
      </c>
      <c r="T41" s="608">
        <v>0.1</v>
      </c>
      <c r="U41" s="608">
        <v>0.1</v>
      </c>
      <c r="V41" s="162" t="s">
        <v>869</v>
      </c>
      <c r="W41" s="162" t="s">
        <v>868</v>
      </c>
      <c r="X41" s="486"/>
      <c r="Y41" s="483">
        <f t="shared" si="0"/>
        <v>1</v>
      </c>
      <c r="Z41" s="483" t="str">
        <f t="shared" si="1"/>
        <v>EXCELENTE</v>
      </c>
      <c r="AA41" s="487" t="str">
        <f t="shared" si="2"/>
        <v>EN EJECUCIÓN</v>
      </c>
      <c r="AB41" s="488">
        <f>Y41*J41</f>
        <v>0.2</v>
      </c>
    </row>
    <row r="42" spans="1:28" s="70" customFormat="1" ht="80.099999999999994" customHeight="1">
      <c r="B42" s="248" t="s">
        <v>52</v>
      </c>
      <c r="C42" s="248" t="s">
        <v>53</v>
      </c>
      <c r="D42" s="5" t="s">
        <v>19</v>
      </c>
      <c r="E42" s="146" t="s">
        <v>321</v>
      </c>
      <c r="F42" s="489" t="s">
        <v>321</v>
      </c>
      <c r="G42" s="464" t="s">
        <v>28</v>
      </c>
      <c r="H42" s="481">
        <v>8</v>
      </c>
      <c r="I42" s="490" t="s">
        <v>416</v>
      </c>
      <c r="J42" s="491">
        <v>0.1</v>
      </c>
      <c r="K42" s="430">
        <v>1</v>
      </c>
      <c r="L42" s="430" t="s">
        <v>39</v>
      </c>
      <c r="M42" s="492" t="s">
        <v>417</v>
      </c>
      <c r="N42" s="492" t="s">
        <v>565</v>
      </c>
      <c r="O42" s="483">
        <v>0.25</v>
      </c>
      <c r="P42" s="483">
        <v>0.5</v>
      </c>
      <c r="Q42" s="483">
        <v>0.75</v>
      </c>
      <c r="R42" s="483">
        <v>1</v>
      </c>
      <c r="S42" s="608">
        <v>0.25</v>
      </c>
      <c r="T42" s="609">
        <v>0.25</v>
      </c>
      <c r="U42" s="610">
        <v>0.25</v>
      </c>
      <c r="V42" s="162" t="s">
        <v>879</v>
      </c>
      <c r="W42" s="162" t="s">
        <v>877</v>
      </c>
      <c r="X42" s="486"/>
      <c r="Y42" s="483">
        <f t="shared" si="0"/>
        <v>1</v>
      </c>
      <c r="Z42" s="483" t="str">
        <f t="shared" si="1"/>
        <v>EXCELENTE</v>
      </c>
      <c r="AA42" s="487" t="str">
        <f t="shared" si="2"/>
        <v>EN EJECUCIÓN</v>
      </c>
      <c r="AB42" s="488">
        <f t="shared" si="3"/>
        <v>0.1</v>
      </c>
    </row>
    <row r="43" spans="1:28" ht="80.099999999999994" hidden="1" customHeight="1">
      <c r="A43" s="70"/>
      <c r="B43" s="248" t="s">
        <v>52</v>
      </c>
      <c r="C43" s="248" t="s">
        <v>53</v>
      </c>
      <c r="D43" s="5" t="s">
        <v>19</v>
      </c>
      <c r="E43" s="146" t="s">
        <v>197</v>
      </c>
      <c r="F43" s="189" t="s">
        <v>197</v>
      </c>
      <c r="G43" s="212" t="s">
        <v>48</v>
      </c>
      <c r="H43" s="192">
        <v>1</v>
      </c>
      <c r="I43" s="208" t="s">
        <v>485</v>
      </c>
      <c r="J43" s="208">
        <v>0.5</v>
      </c>
      <c r="K43" s="210">
        <v>1</v>
      </c>
      <c r="L43" s="190" t="s">
        <v>39</v>
      </c>
      <c r="M43" s="214" t="s">
        <v>486</v>
      </c>
      <c r="N43" s="214" t="s">
        <v>200</v>
      </c>
      <c r="O43" s="214">
        <v>0.25</v>
      </c>
      <c r="P43" s="214">
        <v>0.5</v>
      </c>
      <c r="Q43" s="214">
        <v>0.8</v>
      </c>
      <c r="R43" s="214">
        <v>1</v>
      </c>
      <c r="S43" s="358">
        <v>0.25</v>
      </c>
      <c r="T43" s="358">
        <v>0.25</v>
      </c>
      <c r="U43" s="358">
        <v>0.65</v>
      </c>
      <c r="V43" s="383" t="s">
        <v>661</v>
      </c>
      <c r="W43" s="26"/>
      <c r="X43" s="26"/>
      <c r="Y43" s="360">
        <f t="shared" si="0"/>
        <v>2.6</v>
      </c>
      <c r="Z43" s="360" t="str">
        <f t="shared" si="1"/>
        <v>EXCELENTE</v>
      </c>
      <c r="AA43" s="359" t="str">
        <f t="shared" si="2"/>
        <v>EN EJECUCIÓN</v>
      </c>
      <c r="AB43" s="361">
        <f t="shared" si="3"/>
        <v>1.3</v>
      </c>
    </row>
    <row r="44" spans="1:28" ht="80.099999999999994" hidden="1" customHeight="1">
      <c r="A44" s="70"/>
      <c r="B44" s="248" t="s">
        <v>54</v>
      </c>
      <c r="C44" s="248" t="s">
        <v>198</v>
      </c>
      <c r="D44" s="5" t="s">
        <v>19</v>
      </c>
      <c r="E44" s="146" t="s">
        <v>197</v>
      </c>
      <c r="F44" s="277" t="s">
        <v>197</v>
      </c>
      <c r="G44" s="277" t="s">
        <v>48</v>
      </c>
      <c r="H44" s="192">
        <v>2</v>
      </c>
      <c r="I44" s="277" t="s">
        <v>487</v>
      </c>
      <c r="J44" s="277">
        <v>0.5</v>
      </c>
      <c r="K44" s="227">
        <v>1</v>
      </c>
      <c r="L44" s="227" t="s">
        <v>39</v>
      </c>
      <c r="M44" s="227" t="s">
        <v>488</v>
      </c>
      <c r="N44" s="227" t="s">
        <v>489</v>
      </c>
      <c r="O44" s="214">
        <v>0.25</v>
      </c>
      <c r="P44" s="214">
        <v>0.5</v>
      </c>
      <c r="Q44" s="214">
        <v>0.7</v>
      </c>
      <c r="R44" s="214">
        <v>1</v>
      </c>
      <c r="S44" s="358">
        <v>0.25</v>
      </c>
      <c r="T44" s="358">
        <v>0.25</v>
      </c>
      <c r="U44" s="358">
        <v>0.08</v>
      </c>
      <c r="V44" s="384" t="s">
        <v>662</v>
      </c>
      <c r="W44" s="26"/>
      <c r="X44" s="26"/>
      <c r="Y44" s="360">
        <f t="shared" si="0"/>
        <v>0.32</v>
      </c>
      <c r="Z44" s="360" t="str">
        <f t="shared" si="1"/>
        <v>MALO</v>
      </c>
      <c r="AA44" s="359" t="str">
        <f t="shared" si="2"/>
        <v>EN EJECUCIÓN</v>
      </c>
      <c r="AB44" s="361">
        <f t="shared" si="3"/>
        <v>0.16</v>
      </c>
    </row>
    <row r="45" spans="1:28" ht="80.099999999999994" hidden="1" customHeight="1">
      <c r="B45" s="248" t="s">
        <v>54</v>
      </c>
      <c r="C45" s="248" t="s">
        <v>202</v>
      </c>
      <c r="D45" s="5" t="s">
        <v>25</v>
      </c>
      <c r="E45" s="146" t="s">
        <v>111</v>
      </c>
      <c r="F45" s="213" t="s">
        <v>111</v>
      </c>
      <c r="G45" s="213" t="s">
        <v>37</v>
      </c>
      <c r="H45" s="192">
        <v>1</v>
      </c>
      <c r="I45" s="213" t="s">
        <v>219</v>
      </c>
      <c r="J45" s="209">
        <v>0.1125</v>
      </c>
      <c r="K45" s="213">
        <v>3</v>
      </c>
      <c r="L45" s="277" t="s">
        <v>31</v>
      </c>
      <c r="M45" s="241" t="s">
        <v>497</v>
      </c>
      <c r="N45" s="277" t="s">
        <v>220</v>
      </c>
      <c r="O45" s="212">
        <v>0</v>
      </c>
      <c r="P45" s="212">
        <v>1</v>
      </c>
      <c r="Q45" s="212">
        <v>1</v>
      </c>
      <c r="R45" s="212">
        <v>1</v>
      </c>
      <c r="S45" s="154">
        <v>0</v>
      </c>
      <c r="T45" s="77">
        <v>0</v>
      </c>
      <c r="U45" s="77">
        <v>0</v>
      </c>
      <c r="V45" s="102" t="s">
        <v>710</v>
      </c>
      <c r="W45" s="364" t="s">
        <v>711</v>
      </c>
      <c r="X45" s="96"/>
      <c r="Y45" s="405" t="s">
        <v>625</v>
      </c>
      <c r="Z45" s="405" t="s">
        <v>625</v>
      </c>
      <c r="AA45" s="404" t="s">
        <v>126</v>
      </c>
      <c r="AB45" s="405" t="s">
        <v>625</v>
      </c>
    </row>
    <row r="46" spans="1:28" s="70" customFormat="1" ht="80.099999999999994" hidden="1" customHeight="1">
      <c r="B46" s="248" t="s">
        <v>54</v>
      </c>
      <c r="C46" s="248" t="s">
        <v>202</v>
      </c>
      <c r="D46" s="5" t="s">
        <v>25</v>
      </c>
      <c r="E46" s="146" t="s">
        <v>111</v>
      </c>
      <c r="F46" s="213"/>
      <c r="G46" s="213"/>
      <c r="H46" s="192">
        <v>2</v>
      </c>
      <c r="I46" s="213" t="s">
        <v>498</v>
      </c>
      <c r="J46" s="209">
        <v>0.1125</v>
      </c>
      <c r="K46" s="213">
        <v>1</v>
      </c>
      <c r="L46" s="277" t="s">
        <v>32</v>
      </c>
      <c r="M46" s="241" t="s">
        <v>499</v>
      </c>
      <c r="N46" s="277" t="s">
        <v>222</v>
      </c>
      <c r="O46" s="212">
        <v>0</v>
      </c>
      <c r="P46" s="212">
        <v>0</v>
      </c>
      <c r="Q46" s="212">
        <v>1</v>
      </c>
      <c r="R46" s="212">
        <v>0</v>
      </c>
      <c r="S46" s="154">
        <v>0</v>
      </c>
      <c r="T46" s="77">
        <v>0</v>
      </c>
      <c r="U46" s="77">
        <v>0</v>
      </c>
      <c r="V46" s="102" t="s">
        <v>712</v>
      </c>
      <c r="W46" s="364" t="s">
        <v>711</v>
      </c>
      <c r="X46" s="96"/>
      <c r="Y46" s="405" t="s">
        <v>625</v>
      </c>
      <c r="Z46" s="405" t="s">
        <v>625</v>
      </c>
      <c r="AA46" s="404" t="s">
        <v>126</v>
      </c>
      <c r="AB46" s="405" t="s">
        <v>625</v>
      </c>
    </row>
    <row r="47" spans="1:28" s="70" customFormat="1" ht="80.099999999999994" hidden="1" customHeight="1">
      <c r="B47" s="248" t="s">
        <v>54</v>
      </c>
      <c r="C47" s="248" t="s">
        <v>202</v>
      </c>
      <c r="D47" s="5" t="s">
        <v>25</v>
      </c>
      <c r="E47" s="146" t="s">
        <v>111</v>
      </c>
      <c r="F47" s="213"/>
      <c r="G47" s="213"/>
      <c r="H47" s="192">
        <v>3</v>
      </c>
      <c r="I47" s="213" t="s">
        <v>500</v>
      </c>
      <c r="J47" s="209">
        <v>0.1125</v>
      </c>
      <c r="K47" s="213">
        <v>1</v>
      </c>
      <c r="L47" s="277" t="s">
        <v>32</v>
      </c>
      <c r="M47" s="241" t="s">
        <v>501</v>
      </c>
      <c r="N47" s="277" t="s">
        <v>222</v>
      </c>
      <c r="O47" s="212">
        <v>0</v>
      </c>
      <c r="P47" s="212">
        <v>1</v>
      </c>
      <c r="Q47" s="212">
        <v>0</v>
      </c>
      <c r="R47" s="212">
        <v>0</v>
      </c>
      <c r="S47" s="154">
        <v>0</v>
      </c>
      <c r="T47" s="77">
        <v>0</v>
      </c>
      <c r="U47" s="77">
        <v>0</v>
      </c>
      <c r="V47" s="102" t="s">
        <v>712</v>
      </c>
      <c r="W47" s="364" t="s">
        <v>711</v>
      </c>
      <c r="X47" s="96"/>
      <c r="Y47" s="405" t="s">
        <v>625</v>
      </c>
      <c r="Z47" s="405" t="s">
        <v>625</v>
      </c>
      <c r="AA47" s="404" t="s">
        <v>126</v>
      </c>
      <c r="AB47" s="405" t="s">
        <v>625</v>
      </c>
    </row>
    <row r="48" spans="1:28" s="70" customFormat="1" ht="80.099999999999994" hidden="1" customHeight="1">
      <c r="B48" s="248" t="s">
        <v>54</v>
      </c>
      <c r="C48" s="248" t="s">
        <v>202</v>
      </c>
      <c r="D48" s="5" t="s">
        <v>25</v>
      </c>
      <c r="E48" s="146" t="s">
        <v>112</v>
      </c>
      <c r="F48" s="213"/>
      <c r="G48" s="213"/>
      <c r="H48" s="192">
        <v>4</v>
      </c>
      <c r="I48" s="213" t="s">
        <v>235</v>
      </c>
      <c r="J48" s="209">
        <v>0.1125</v>
      </c>
      <c r="K48" s="213">
        <v>3</v>
      </c>
      <c r="L48" s="277" t="s">
        <v>32</v>
      </c>
      <c r="M48" s="241" t="s">
        <v>502</v>
      </c>
      <c r="N48" s="277" t="s">
        <v>222</v>
      </c>
      <c r="O48" s="212">
        <v>0</v>
      </c>
      <c r="P48" s="212">
        <v>1</v>
      </c>
      <c r="Q48" s="212">
        <v>1</v>
      </c>
      <c r="R48" s="212">
        <v>1</v>
      </c>
      <c r="S48" s="154">
        <v>0</v>
      </c>
      <c r="T48" s="77">
        <v>0</v>
      </c>
      <c r="U48" s="77">
        <v>0</v>
      </c>
      <c r="V48" s="102" t="s">
        <v>712</v>
      </c>
      <c r="W48" s="364" t="s">
        <v>711</v>
      </c>
      <c r="X48" s="96"/>
      <c r="Y48" s="405" t="s">
        <v>625</v>
      </c>
      <c r="Z48" s="405" t="s">
        <v>625</v>
      </c>
      <c r="AA48" s="404" t="s">
        <v>126</v>
      </c>
      <c r="AB48" s="405" t="s">
        <v>625</v>
      </c>
    </row>
    <row r="49" spans="1:28" s="70" customFormat="1" ht="80.099999999999994" hidden="1" customHeight="1">
      <c r="B49" s="248" t="s">
        <v>54</v>
      </c>
      <c r="C49" s="248" t="s">
        <v>202</v>
      </c>
      <c r="D49" s="5" t="s">
        <v>25</v>
      </c>
      <c r="E49" s="146" t="s">
        <v>112</v>
      </c>
      <c r="F49" s="213"/>
      <c r="G49" s="213"/>
      <c r="H49" s="192">
        <v>5</v>
      </c>
      <c r="I49" s="213" t="s">
        <v>503</v>
      </c>
      <c r="J49" s="209">
        <v>0.1125</v>
      </c>
      <c r="K49" s="213">
        <v>3</v>
      </c>
      <c r="L49" s="277" t="s">
        <v>31</v>
      </c>
      <c r="M49" s="241" t="s">
        <v>504</v>
      </c>
      <c r="N49" s="277" t="s">
        <v>222</v>
      </c>
      <c r="O49" s="212">
        <v>0</v>
      </c>
      <c r="P49" s="212">
        <v>1</v>
      </c>
      <c r="Q49" s="212">
        <v>1</v>
      </c>
      <c r="R49" s="212">
        <v>1</v>
      </c>
      <c r="S49" s="154">
        <v>0</v>
      </c>
      <c r="T49" s="77">
        <v>0</v>
      </c>
      <c r="U49" s="77">
        <v>0</v>
      </c>
      <c r="V49" s="102" t="s">
        <v>712</v>
      </c>
      <c r="W49" s="364" t="s">
        <v>711</v>
      </c>
      <c r="X49" s="96"/>
      <c r="Y49" s="405" t="s">
        <v>625</v>
      </c>
      <c r="Z49" s="405" t="s">
        <v>625</v>
      </c>
      <c r="AA49" s="404" t="s">
        <v>126</v>
      </c>
      <c r="AB49" s="405" t="s">
        <v>625</v>
      </c>
    </row>
    <row r="50" spans="1:28" ht="80.099999999999994" hidden="1" customHeight="1">
      <c r="B50" s="248" t="s">
        <v>54</v>
      </c>
      <c r="C50" s="248" t="s">
        <v>202</v>
      </c>
      <c r="D50" s="5" t="s">
        <v>25</v>
      </c>
      <c r="E50" s="146" t="s">
        <v>112</v>
      </c>
      <c r="F50" s="213" t="s">
        <v>111</v>
      </c>
      <c r="G50" s="213" t="s">
        <v>37</v>
      </c>
      <c r="H50" s="192">
        <v>6</v>
      </c>
      <c r="I50" s="213" t="s">
        <v>226</v>
      </c>
      <c r="J50" s="209">
        <v>0.1125</v>
      </c>
      <c r="K50" s="210">
        <v>1</v>
      </c>
      <c r="L50" s="277" t="s">
        <v>32</v>
      </c>
      <c r="M50" s="228" t="s">
        <v>505</v>
      </c>
      <c r="N50" s="277" t="s">
        <v>222</v>
      </c>
      <c r="O50" s="211">
        <v>0</v>
      </c>
      <c r="P50" s="211">
        <v>0.01</v>
      </c>
      <c r="Q50" s="211">
        <v>0</v>
      </c>
      <c r="R50" s="211">
        <v>0</v>
      </c>
      <c r="S50" s="154">
        <v>0</v>
      </c>
      <c r="T50" s="77">
        <v>0</v>
      </c>
      <c r="U50" s="77">
        <v>0</v>
      </c>
      <c r="V50" s="102" t="s">
        <v>712</v>
      </c>
      <c r="W50" s="364" t="s">
        <v>711</v>
      </c>
      <c r="X50" s="96"/>
      <c r="Y50" s="405" t="s">
        <v>625</v>
      </c>
      <c r="Z50" s="405" t="s">
        <v>625</v>
      </c>
      <c r="AA50" s="404" t="s">
        <v>126</v>
      </c>
      <c r="AB50" s="405" t="s">
        <v>625</v>
      </c>
    </row>
    <row r="51" spans="1:28" ht="80.099999999999994" hidden="1" customHeight="1">
      <c r="B51" s="248" t="s">
        <v>54</v>
      </c>
      <c r="C51" s="248" t="s">
        <v>202</v>
      </c>
      <c r="D51" s="5" t="s">
        <v>25</v>
      </c>
      <c r="E51" s="146" t="s">
        <v>111</v>
      </c>
      <c r="F51" s="213" t="s">
        <v>111</v>
      </c>
      <c r="G51" s="213" t="s">
        <v>37</v>
      </c>
      <c r="H51" s="192">
        <v>7</v>
      </c>
      <c r="I51" s="213" t="s">
        <v>230</v>
      </c>
      <c r="J51" s="209">
        <v>0.1125</v>
      </c>
      <c r="K51" s="213">
        <v>3</v>
      </c>
      <c r="L51" s="277" t="s">
        <v>31</v>
      </c>
      <c r="M51" s="241" t="s">
        <v>506</v>
      </c>
      <c r="N51" s="277" t="s">
        <v>222</v>
      </c>
      <c r="O51" s="227">
        <v>0</v>
      </c>
      <c r="P51" s="227">
        <v>1</v>
      </c>
      <c r="Q51" s="227">
        <v>1</v>
      </c>
      <c r="R51" s="227">
        <v>1</v>
      </c>
      <c r="S51" s="154">
        <v>0</v>
      </c>
      <c r="T51" s="77">
        <v>0</v>
      </c>
      <c r="U51" s="77">
        <v>0</v>
      </c>
      <c r="V51" s="102" t="s">
        <v>712</v>
      </c>
      <c r="W51" s="364" t="s">
        <v>711</v>
      </c>
      <c r="X51" s="96"/>
      <c r="Y51" s="405" t="s">
        <v>625</v>
      </c>
      <c r="Z51" s="405" t="s">
        <v>625</v>
      </c>
      <c r="AA51" s="404" t="s">
        <v>126</v>
      </c>
      <c r="AB51" s="405" t="s">
        <v>625</v>
      </c>
    </row>
    <row r="52" spans="1:28" ht="80.099999999999994" hidden="1" customHeight="1">
      <c r="B52" s="248" t="s">
        <v>54</v>
      </c>
      <c r="C52" s="248" t="s">
        <v>202</v>
      </c>
      <c r="D52" s="5" t="s">
        <v>25</v>
      </c>
      <c r="E52" s="146" t="s">
        <v>111</v>
      </c>
      <c r="F52" s="213" t="s">
        <v>111</v>
      </c>
      <c r="G52" s="213" t="s">
        <v>37</v>
      </c>
      <c r="H52" s="192">
        <v>8</v>
      </c>
      <c r="I52" s="213" t="s">
        <v>158</v>
      </c>
      <c r="J52" s="277">
        <v>0.1</v>
      </c>
      <c r="K52" s="213">
        <v>34</v>
      </c>
      <c r="L52" s="277" t="s">
        <v>31</v>
      </c>
      <c r="M52" s="229" t="s">
        <v>507</v>
      </c>
      <c r="N52" s="277" t="s">
        <v>222</v>
      </c>
      <c r="O52" s="234">
        <v>0</v>
      </c>
      <c r="P52" s="234">
        <v>17</v>
      </c>
      <c r="Q52" s="234">
        <v>0</v>
      </c>
      <c r="R52" s="234">
        <v>17</v>
      </c>
      <c r="S52" s="154">
        <v>0</v>
      </c>
      <c r="T52" s="77">
        <v>0</v>
      </c>
      <c r="U52" s="77">
        <v>0</v>
      </c>
      <c r="V52" s="102" t="s">
        <v>712</v>
      </c>
      <c r="W52" s="364" t="s">
        <v>711</v>
      </c>
      <c r="X52" s="96"/>
      <c r="Y52" s="405" t="s">
        <v>625</v>
      </c>
      <c r="Z52" s="405" t="s">
        <v>625</v>
      </c>
      <c r="AA52" s="404" t="s">
        <v>126</v>
      </c>
      <c r="AB52" s="405" t="s">
        <v>625</v>
      </c>
    </row>
    <row r="53" spans="1:28" ht="80.099999999999994" hidden="1" customHeight="1">
      <c r="B53" s="248" t="s">
        <v>54</v>
      </c>
      <c r="C53" s="248" t="s">
        <v>202</v>
      </c>
      <c r="D53" s="5" t="s">
        <v>25</v>
      </c>
      <c r="E53" s="146" t="s">
        <v>111</v>
      </c>
      <c r="F53" s="213" t="s">
        <v>111</v>
      </c>
      <c r="G53" s="213" t="s">
        <v>37</v>
      </c>
      <c r="H53" s="192">
        <v>9</v>
      </c>
      <c r="I53" s="213" t="s">
        <v>159</v>
      </c>
      <c r="J53" s="209">
        <v>0.1125</v>
      </c>
      <c r="K53" s="210">
        <v>30</v>
      </c>
      <c r="L53" s="277" t="s">
        <v>39</v>
      </c>
      <c r="M53" s="228" t="s">
        <v>508</v>
      </c>
      <c r="N53" s="277" t="s">
        <v>222</v>
      </c>
      <c r="O53" s="211">
        <v>0.25</v>
      </c>
      <c r="P53" s="211">
        <v>0.5</v>
      </c>
      <c r="Q53" s="211">
        <v>0.75</v>
      </c>
      <c r="R53" s="211">
        <v>1</v>
      </c>
      <c r="S53" s="154">
        <v>0.25</v>
      </c>
      <c r="T53" s="77">
        <v>0.25</v>
      </c>
      <c r="U53" s="407">
        <v>0.28999999999999998</v>
      </c>
      <c r="V53" s="102" t="s">
        <v>713</v>
      </c>
      <c r="W53" s="408" t="s">
        <v>714</v>
      </c>
      <c r="X53" s="96"/>
      <c r="Y53" s="360">
        <f>IFERROR((U53/S53),0)</f>
        <v>1.1599999999999999</v>
      </c>
      <c r="Z53" s="360" t="str">
        <f t="shared" si="1"/>
        <v>EXCELENTE</v>
      </c>
      <c r="AA53" s="359" t="str">
        <f t="shared" si="2"/>
        <v>EN EJECUCIÓN</v>
      </c>
      <c r="AB53" s="361">
        <f t="shared" si="3"/>
        <v>0.1305</v>
      </c>
    </row>
    <row r="54" spans="1:28" ht="80.099999999999994" hidden="1" customHeight="1">
      <c r="B54" s="252" t="s">
        <v>54</v>
      </c>
      <c r="C54" s="252" t="s">
        <v>105</v>
      </c>
      <c r="D54" s="253" t="s">
        <v>19</v>
      </c>
      <c r="E54" s="281" t="s">
        <v>115</v>
      </c>
      <c r="F54" s="230" t="s">
        <v>238</v>
      </c>
      <c r="G54" s="230" t="s">
        <v>37</v>
      </c>
      <c r="H54" s="192">
        <v>10</v>
      </c>
      <c r="I54" s="241" t="s">
        <v>231</v>
      </c>
      <c r="J54" s="228">
        <v>1</v>
      </c>
      <c r="K54" s="255">
        <v>100</v>
      </c>
      <c r="L54" s="228" t="s">
        <v>39</v>
      </c>
      <c r="M54" s="228" t="s">
        <v>232</v>
      </c>
      <c r="N54" s="228" t="s">
        <v>233</v>
      </c>
      <c r="O54" s="283">
        <v>25</v>
      </c>
      <c r="P54" s="283">
        <v>50</v>
      </c>
      <c r="Q54" s="283">
        <v>75</v>
      </c>
      <c r="R54" s="283">
        <v>100</v>
      </c>
      <c r="S54" s="154">
        <v>0.25</v>
      </c>
      <c r="T54" s="77">
        <v>0.25</v>
      </c>
      <c r="U54" s="102">
        <v>0.25</v>
      </c>
      <c r="V54" s="100" t="s">
        <v>715</v>
      </c>
      <c r="W54" s="409" t="s">
        <v>716</v>
      </c>
      <c r="X54" s="96"/>
      <c r="Y54" s="360">
        <f t="shared" si="0"/>
        <v>1</v>
      </c>
      <c r="Z54" s="360" t="str">
        <f t="shared" si="1"/>
        <v>EXCELENTE</v>
      </c>
      <c r="AA54" s="359" t="str">
        <f t="shared" si="2"/>
        <v>EN EJECUCIÓN</v>
      </c>
      <c r="AB54" s="361">
        <f t="shared" si="3"/>
        <v>1</v>
      </c>
    </row>
    <row r="55" spans="1:28" ht="80.099999999999994" hidden="1" customHeight="1">
      <c r="B55" s="248" t="s">
        <v>54</v>
      </c>
      <c r="C55" s="248" t="s">
        <v>202</v>
      </c>
      <c r="D55" s="5" t="s">
        <v>19</v>
      </c>
      <c r="E55" s="146" t="s">
        <v>407</v>
      </c>
      <c r="F55" s="213" t="s">
        <v>203</v>
      </c>
      <c r="G55" s="213" t="s">
        <v>38</v>
      </c>
      <c r="H55" s="192">
        <v>1</v>
      </c>
      <c r="I55" s="282" t="s">
        <v>532</v>
      </c>
      <c r="J55" s="231">
        <v>0.25</v>
      </c>
      <c r="K55" s="232">
        <v>1</v>
      </c>
      <c r="L55" s="232" t="s">
        <v>39</v>
      </c>
      <c r="M55" s="231" t="s">
        <v>533</v>
      </c>
      <c r="N55" s="231" t="s">
        <v>408</v>
      </c>
      <c r="O55" s="233">
        <v>0.3</v>
      </c>
      <c r="P55" s="233">
        <v>0.6</v>
      </c>
      <c r="Q55" s="233">
        <v>0.9</v>
      </c>
      <c r="R55" s="233">
        <v>1</v>
      </c>
      <c r="S55" s="77">
        <v>0.3</v>
      </c>
      <c r="T55" s="77">
        <v>0.3</v>
      </c>
      <c r="U55" s="387">
        <v>0.3</v>
      </c>
      <c r="V55" s="388" t="s">
        <v>671</v>
      </c>
      <c r="W55" s="389" t="s">
        <v>672</v>
      </c>
      <c r="X55" s="107"/>
      <c r="Y55" s="360">
        <f t="shared" si="0"/>
        <v>1</v>
      </c>
      <c r="Z55" s="360" t="str">
        <f t="shared" si="1"/>
        <v>EXCELENTE</v>
      </c>
      <c r="AA55" s="359" t="str">
        <f t="shared" si="2"/>
        <v>EN EJECUCIÓN</v>
      </c>
      <c r="AB55" s="361">
        <f t="shared" si="3"/>
        <v>0.25</v>
      </c>
    </row>
    <row r="56" spans="1:28" s="70" customFormat="1" ht="80.099999999999994" hidden="1" customHeight="1">
      <c r="B56" s="248" t="s">
        <v>54</v>
      </c>
      <c r="C56" s="248" t="s">
        <v>202</v>
      </c>
      <c r="D56" s="5" t="s">
        <v>19</v>
      </c>
      <c r="E56" s="146" t="s">
        <v>407</v>
      </c>
      <c r="F56" s="213"/>
      <c r="G56" s="213"/>
      <c r="H56" s="192">
        <v>2</v>
      </c>
      <c r="I56" s="282" t="s">
        <v>534</v>
      </c>
      <c r="J56" s="231">
        <v>0.25</v>
      </c>
      <c r="K56" s="232">
        <v>1</v>
      </c>
      <c r="L56" s="232" t="s">
        <v>39</v>
      </c>
      <c r="M56" s="231" t="s">
        <v>535</v>
      </c>
      <c r="N56" s="231" t="s">
        <v>408</v>
      </c>
      <c r="O56" s="233">
        <v>0.3</v>
      </c>
      <c r="P56" s="233">
        <v>0.6</v>
      </c>
      <c r="Q56" s="233">
        <v>0.9</v>
      </c>
      <c r="R56" s="233">
        <v>1</v>
      </c>
      <c r="S56" s="77">
        <v>0.3</v>
      </c>
      <c r="T56" s="77">
        <v>0.3</v>
      </c>
      <c r="U56" s="387">
        <v>0.3</v>
      </c>
      <c r="V56" s="390" t="s">
        <v>673</v>
      </c>
      <c r="W56" s="389" t="s">
        <v>674</v>
      </c>
      <c r="X56" s="107"/>
      <c r="Y56" s="360">
        <f t="shared" si="0"/>
        <v>1</v>
      </c>
      <c r="Z56" s="360" t="str">
        <f t="shared" si="1"/>
        <v>EXCELENTE</v>
      </c>
      <c r="AA56" s="359" t="str">
        <f t="shared" si="2"/>
        <v>EN EJECUCIÓN</v>
      </c>
      <c r="AB56" s="361">
        <f t="shared" si="3"/>
        <v>0.25</v>
      </c>
    </row>
    <row r="57" spans="1:28" s="70" customFormat="1" ht="80.099999999999994" hidden="1" customHeight="1">
      <c r="B57" s="248" t="s">
        <v>54</v>
      </c>
      <c r="C57" s="248" t="s">
        <v>202</v>
      </c>
      <c r="D57" s="5" t="s">
        <v>19</v>
      </c>
      <c r="E57" s="146" t="s">
        <v>407</v>
      </c>
      <c r="F57" s="213"/>
      <c r="G57" s="213"/>
      <c r="H57" s="192">
        <v>3</v>
      </c>
      <c r="I57" s="282" t="s">
        <v>536</v>
      </c>
      <c r="J57" s="231">
        <v>0.25</v>
      </c>
      <c r="K57" s="232">
        <v>1</v>
      </c>
      <c r="L57" s="232" t="s">
        <v>39</v>
      </c>
      <c r="M57" s="231" t="s">
        <v>537</v>
      </c>
      <c r="N57" s="231" t="s">
        <v>408</v>
      </c>
      <c r="O57" s="233">
        <v>0.3</v>
      </c>
      <c r="P57" s="233">
        <v>0.6</v>
      </c>
      <c r="Q57" s="233">
        <v>0.9</v>
      </c>
      <c r="R57" s="233">
        <v>1</v>
      </c>
      <c r="S57" s="77">
        <v>0.3</v>
      </c>
      <c r="T57" s="77">
        <v>0.3</v>
      </c>
      <c r="U57" s="387">
        <v>0.3</v>
      </c>
      <c r="V57" s="388" t="s">
        <v>675</v>
      </c>
      <c r="W57" s="389" t="s">
        <v>676</v>
      </c>
      <c r="X57" s="107"/>
      <c r="Y57" s="360">
        <f t="shared" si="0"/>
        <v>1</v>
      </c>
      <c r="Z57" s="360" t="str">
        <f t="shared" si="1"/>
        <v>EXCELENTE</v>
      </c>
      <c r="AA57" s="359" t="str">
        <f t="shared" si="2"/>
        <v>EN EJECUCIÓN</v>
      </c>
      <c r="AB57" s="361">
        <f t="shared" si="3"/>
        <v>0.25</v>
      </c>
    </row>
    <row r="58" spans="1:28" ht="80.099999999999994" hidden="1" customHeight="1">
      <c r="B58" s="248" t="s">
        <v>54</v>
      </c>
      <c r="C58" s="248" t="s">
        <v>202</v>
      </c>
      <c r="D58" s="5" t="s">
        <v>19</v>
      </c>
      <c r="E58" s="146" t="s">
        <v>407</v>
      </c>
      <c r="F58" s="213" t="s">
        <v>203</v>
      </c>
      <c r="G58" s="213" t="s">
        <v>38</v>
      </c>
      <c r="H58" s="192">
        <v>4</v>
      </c>
      <c r="I58" s="282" t="s">
        <v>538</v>
      </c>
      <c r="J58" s="231">
        <v>0.25</v>
      </c>
      <c r="K58" s="232">
        <v>1</v>
      </c>
      <c r="L58" s="232" t="s">
        <v>39</v>
      </c>
      <c r="M58" s="231" t="s">
        <v>539</v>
      </c>
      <c r="N58" s="231" t="s">
        <v>408</v>
      </c>
      <c r="O58" s="233">
        <v>0.3</v>
      </c>
      <c r="P58" s="233">
        <v>0.6</v>
      </c>
      <c r="Q58" s="233">
        <v>0.9</v>
      </c>
      <c r="R58" s="233">
        <v>1</v>
      </c>
      <c r="S58" s="77">
        <v>0.3</v>
      </c>
      <c r="T58" s="77">
        <v>0.3</v>
      </c>
      <c r="U58" s="387">
        <v>0.3</v>
      </c>
      <c r="V58" s="390" t="s">
        <v>677</v>
      </c>
      <c r="W58" s="389" t="s">
        <v>678</v>
      </c>
      <c r="X58" s="107"/>
      <c r="Y58" s="360">
        <f t="shared" si="0"/>
        <v>1</v>
      </c>
      <c r="Z58" s="360" t="str">
        <f t="shared" si="1"/>
        <v>EXCELENTE</v>
      </c>
      <c r="AA58" s="359" t="str">
        <f t="shared" si="2"/>
        <v>EN EJECUCIÓN</v>
      </c>
      <c r="AB58" s="361">
        <f t="shared" si="3"/>
        <v>0.25</v>
      </c>
    </row>
    <row r="59" spans="1:28" s="63" customFormat="1" ht="80.099999999999994" hidden="1" customHeight="1">
      <c r="B59" s="248" t="s">
        <v>52</v>
      </c>
      <c r="C59" s="248" t="s">
        <v>322</v>
      </c>
      <c r="D59" s="5" t="s">
        <v>19</v>
      </c>
      <c r="E59" s="146" t="s">
        <v>108</v>
      </c>
      <c r="F59" s="146" t="s">
        <v>108</v>
      </c>
      <c r="G59" s="213" t="s">
        <v>28</v>
      </c>
      <c r="H59" s="192">
        <v>1</v>
      </c>
      <c r="I59" s="213" t="s">
        <v>323</v>
      </c>
      <c r="J59" s="208">
        <f>(100/15)/100</f>
        <v>6.6666666666666666E-2</v>
      </c>
      <c r="K59" s="208">
        <v>1</v>
      </c>
      <c r="L59" s="208" t="s">
        <v>39</v>
      </c>
      <c r="M59" s="277" t="s">
        <v>371</v>
      </c>
      <c r="N59" s="277" t="s">
        <v>583</v>
      </c>
      <c r="O59" s="214">
        <v>0.3</v>
      </c>
      <c r="P59" s="214">
        <v>0.6</v>
      </c>
      <c r="Q59" s="214">
        <v>0.8</v>
      </c>
      <c r="R59" s="214">
        <v>1</v>
      </c>
      <c r="S59" s="154">
        <v>0.3</v>
      </c>
      <c r="T59" s="154">
        <v>0.3</v>
      </c>
      <c r="U59" s="102">
        <v>0.57999999999999996</v>
      </c>
      <c r="V59" s="158" t="s">
        <v>832</v>
      </c>
      <c r="W59" s="95" t="s">
        <v>833</v>
      </c>
      <c r="X59" s="96"/>
      <c r="Y59" s="360">
        <f t="shared" si="0"/>
        <v>1.9333333333333333</v>
      </c>
      <c r="Z59" s="360" t="str">
        <f t="shared" si="1"/>
        <v>EXCELENTE</v>
      </c>
      <c r="AA59" s="359" t="str">
        <f t="shared" si="2"/>
        <v>EN EJECUCIÓN</v>
      </c>
      <c r="AB59" s="361">
        <f t="shared" si="3"/>
        <v>0.12888888888888889</v>
      </c>
    </row>
    <row r="60" spans="1:28" s="63" customFormat="1" ht="80.099999999999994" hidden="1" customHeight="1">
      <c r="A60" s="70"/>
      <c r="B60" s="248" t="s">
        <v>52</v>
      </c>
      <c r="C60" s="248" t="s">
        <v>322</v>
      </c>
      <c r="D60" s="5" t="s">
        <v>19</v>
      </c>
      <c r="E60" s="146" t="s">
        <v>108</v>
      </c>
      <c r="F60" s="146" t="s">
        <v>108</v>
      </c>
      <c r="G60" s="277" t="s">
        <v>28</v>
      </c>
      <c r="H60" s="192">
        <v>2</v>
      </c>
      <c r="I60" s="212" t="s">
        <v>415</v>
      </c>
      <c r="J60" s="214">
        <f t="shared" ref="J60:J71" si="6">(100/15)/100</f>
        <v>6.6666666666666666E-2</v>
      </c>
      <c r="K60" s="214">
        <v>1</v>
      </c>
      <c r="L60" s="214" t="s">
        <v>39</v>
      </c>
      <c r="M60" s="212" t="s">
        <v>412</v>
      </c>
      <c r="N60" s="212" t="s">
        <v>30</v>
      </c>
      <c r="O60" s="214">
        <v>0.25</v>
      </c>
      <c r="P60" s="214">
        <v>0.5</v>
      </c>
      <c r="Q60" s="214">
        <v>0.75</v>
      </c>
      <c r="R60" s="214">
        <v>1</v>
      </c>
      <c r="S60" s="159">
        <v>0.25</v>
      </c>
      <c r="T60" s="185">
        <v>0.25</v>
      </c>
      <c r="U60" s="184">
        <v>0.15</v>
      </c>
      <c r="V60" s="183" t="s">
        <v>834</v>
      </c>
      <c r="W60" s="70" t="s">
        <v>835</v>
      </c>
      <c r="X60" s="1"/>
      <c r="Y60" s="360">
        <f t="shared" si="0"/>
        <v>0.6</v>
      </c>
      <c r="Z60" s="360" t="str">
        <f t="shared" si="1"/>
        <v>MALO</v>
      </c>
      <c r="AA60" s="359" t="str">
        <f t="shared" si="2"/>
        <v>EN EJECUCIÓN</v>
      </c>
      <c r="AB60" s="361">
        <f t="shared" si="3"/>
        <v>0.04</v>
      </c>
    </row>
    <row r="61" spans="1:28" s="63" customFormat="1" ht="80.099999999999994" hidden="1" customHeight="1">
      <c r="B61" s="248" t="s">
        <v>52</v>
      </c>
      <c r="C61" s="248" t="s">
        <v>322</v>
      </c>
      <c r="D61" s="5" t="s">
        <v>19</v>
      </c>
      <c r="E61" s="146" t="s">
        <v>108</v>
      </c>
      <c r="F61" s="146" t="s">
        <v>108</v>
      </c>
      <c r="G61" s="213" t="s">
        <v>28</v>
      </c>
      <c r="H61" s="192">
        <v>3</v>
      </c>
      <c r="I61" s="210" t="s">
        <v>355</v>
      </c>
      <c r="J61" s="208">
        <f t="shared" si="6"/>
        <v>6.6666666666666666E-2</v>
      </c>
      <c r="K61" s="208">
        <v>1</v>
      </c>
      <c r="L61" s="208" t="s">
        <v>39</v>
      </c>
      <c r="M61" s="212" t="s">
        <v>363</v>
      </c>
      <c r="N61" s="277" t="s">
        <v>583</v>
      </c>
      <c r="O61" s="214">
        <v>0.2</v>
      </c>
      <c r="P61" s="214">
        <v>0.55000000000000004</v>
      </c>
      <c r="Q61" s="214">
        <v>0.8</v>
      </c>
      <c r="R61" s="214">
        <v>1</v>
      </c>
      <c r="S61" s="163">
        <v>0.2</v>
      </c>
      <c r="T61" s="158">
        <v>20</v>
      </c>
      <c r="U61" s="95">
        <v>0.52</v>
      </c>
      <c r="V61" s="96" t="s">
        <v>836</v>
      </c>
      <c r="W61" s="185" t="s">
        <v>837</v>
      </c>
      <c r="X61" s="185"/>
      <c r="Y61" s="360">
        <f t="shared" si="0"/>
        <v>2.6</v>
      </c>
      <c r="Z61" s="360" t="str">
        <f t="shared" si="1"/>
        <v>EXCELENTE</v>
      </c>
      <c r="AA61" s="359" t="str">
        <f t="shared" si="2"/>
        <v>EN EJECUCIÓN</v>
      </c>
      <c r="AB61" s="361">
        <f t="shared" si="3"/>
        <v>0.17333333333333334</v>
      </c>
    </row>
    <row r="62" spans="1:28" s="63" customFormat="1" ht="80.099999999999994" hidden="1" customHeight="1">
      <c r="A62" s="70"/>
      <c r="B62" s="248" t="s">
        <v>52</v>
      </c>
      <c r="C62" s="248" t="s">
        <v>322</v>
      </c>
      <c r="D62" s="5" t="s">
        <v>19</v>
      </c>
      <c r="E62" s="146" t="s">
        <v>108</v>
      </c>
      <c r="F62" s="146" t="s">
        <v>108</v>
      </c>
      <c r="G62" s="277" t="s">
        <v>28</v>
      </c>
      <c r="H62" s="192">
        <v>4</v>
      </c>
      <c r="I62" s="212" t="s">
        <v>356</v>
      </c>
      <c r="J62" s="214">
        <f t="shared" si="6"/>
        <v>6.6666666666666666E-2</v>
      </c>
      <c r="K62" s="214">
        <v>1</v>
      </c>
      <c r="L62" s="214" t="s">
        <v>39</v>
      </c>
      <c r="M62" s="212" t="s">
        <v>364</v>
      </c>
      <c r="N62" s="212" t="s">
        <v>343</v>
      </c>
      <c r="O62" s="214">
        <v>0.33</v>
      </c>
      <c r="P62" s="214">
        <v>0.5</v>
      </c>
      <c r="Q62" s="214">
        <v>0.83</v>
      </c>
      <c r="R62" s="214">
        <v>1</v>
      </c>
      <c r="S62" s="159">
        <v>0.33</v>
      </c>
      <c r="T62" s="159">
        <v>0.33</v>
      </c>
      <c r="U62" s="184">
        <v>0.33</v>
      </c>
      <c r="V62" s="160" t="s">
        <v>838</v>
      </c>
      <c r="W62" s="70" t="s">
        <v>839</v>
      </c>
      <c r="X62" s="1"/>
      <c r="Y62" s="360">
        <f t="shared" si="0"/>
        <v>1</v>
      </c>
      <c r="Z62" s="360" t="str">
        <f t="shared" si="1"/>
        <v>EXCELENTE</v>
      </c>
      <c r="AA62" s="359" t="str">
        <f t="shared" si="2"/>
        <v>EN EJECUCIÓN</v>
      </c>
      <c r="AB62" s="361">
        <f t="shared" si="3"/>
        <v>6.6666666666666666E-2</v>
      </c>
    </row>
    <row r="63" spans="1:28" s="63" customFormat="1" ht="80.099999999999994" hidden="1" customHeight="1">
      <c r="B63" s="248" t="s">
        <v>52</v>
      </c>
      <c r="C63" s="248" t="s">
        <v>322</v>
      </c>
      <c r="D63" s="5" t="s">
        <v>19</v>
      </c>
      <c r="E63" s="146" t="s">
        <v>108</v>
      </c>
      <c r="F63" s="146" t="s">
        <v>108</v>
      </c>
      <c r="G63" s="210" t="s">
        <v>28</v>
      </c>
      <c r="H63" s="192">
        <v>5</v>
      </c>
      <c r="I63" s="277" t="s">
        <v>357</v>
      </c>
      <c r="J63" s="214">
        <f t="shared" si="6"/>
        <v>6.6666666666666666E-2</v>
      </c>
      <c r="K63" s="214">
        <v>1</v>
      </c>
      <c r="L63" s="214" t="s">
        <v>39</v>
      </c>
      <c r="M63" s="212" t="s">
        <v>365</v>
      </c>
      <c r="N63" s="212" t="s">
        <v>343</v>
      </c>
      <c r="O63" s="214">
        <v>0.33</v>
      </c>
      <c r="P63" s="214">
        <v>0.5</v>
      </c>
      <c r="Q63" s="214">
        <v>0.83</v>
      </c>
      <c r="R63" s="214">
        <v>1</v>
      </c>
      <c r="S63" s="100">
        <v>0</v>
      </c>
      <c r="T63" s="96">
        <v>0.33</v>
      </c>
      <c r="U63" s="185">
        <v>0.33</v>
      </c>
      <c r="V63" s="185" t="s">
        <v>840</v>
      </c>
      <c r="W63" s="182" t="s">
        <v>839</v>
      </c>
      <c r="X63" s="8"/>
      <c r="Y63" s="360">
        <f t="shared" si="0"/>
        <v>0</v>
      </c>
      <c r="Z63" s="360" t="str">
        <f t="shared" si="1"/>
        <v>MALO</v>
      </c>
      <c r="AA63" s="359" t="str">
        <f t="shared" si="2"/>
        <v>SIN EJECUTAR</v>
      </c>
      <c r="AB63" s="361">
        <f t="shared" si="3"/>
        <v>0</v>
      </c>
    </row>
    <row r="64" spans="1:28" s="63" customFormat="1" ht="80.099999999999994" hidden="1" customHeight="1">
      <c r="A64" s="70"/>
      <c r="B64" s="248" t="s">
        <v>52</v>
      </c>
      <c r="C64" s="248" t="s">
        <v>322</v>
      </c>
      <c r="D64" s="5" t="s">
        <v>19</v>
      </c>
      <c r="E64" s="146" t="s">
        <v>108</v>
      </c>
      <c r="F64" s="146" t="s">
        <v>108</v>
      </c>
      <c r="G64" s="277" t="s">
        <v>28</v>
      </c>
      <c r="H64" s="192">
        <v>6</v>
      </c>
      <c r="I64" s="212" t="s">
        <v>358</v>
      </c>
      <c r="J64" s="214">
        <f t="shared" si="6"/>
        <v>6.6666666666666666E-2</v>
      </c>
      <c r="K64" s="214">
        <v>1</v>
      </c>
      <c r="L64" s="214" t="s">
        <v>39</v>
      </c>
      <c r="M64" s="214" t="s">
        <v>366</v>
      </c>
      <c r="N64" s="214" t="s">
        <v>344</v>
      </c>
      <c r="O64" s="214">
        <v>0.25</v>
      </c>
      <c r="P64" s="214">
        <v>0.5</v>
      </c>
      <c r="Q64" s="214">
        <v>0.75</v>
      </c>
      <c r="R64" s="214">
        <v>1</v>
      </c>
      <c r="S64" s="159">
        <v>0.25</v>
      </c>
      <c r="T64" s="159">
        <v>0.25</v>
      </c>
      <c r="U64" s="184">
        <v>0.25</v>
      </c>
      <c r="V64" s="160" t="s">
        <v>841</v>
      </c>
      <c r="W64" s="70" t="s">
        <v>842</v>
      </c>
      <c r="X64" s="1"/>
      <c r="Y64" s="360">
        <f t="shared" si="0"/>
        <v>1</v>
      </c>
      <c r="Z64" s="360" t="str">
        <f t="shared" si="1"/>
        <v>EXCELENTE</v>
      </c>
      <c r="AA64" s="359" t="str">
        <f t="shared" si="2"/>
        <v>EN EJECUCIÓN</v>
      </c>
      <c r="AB64" s="361">
        <f t="shared" si="3"/>
        <v>6.6666666666666666E-2</v>
      </c>
    </row>
    <row r="65" spans="1:28" s="63" customFormat="1" ht="80.099999999999994" hidden="1" customHeight="1">
      <c r="B65" s="248" t="s">
        <v>52</v>
      </c>
      <c r="C65" s="248" t="s">
        <v>322</v>
      </c>
      <c r="D65" s="5" t="s">
        <v>19</v>
      </c>
      <c r="E65" s="146" t="s">
        <v>108</v>
      </c>
      <c r="F65" s="146" t="s">
        <v>108</v>
      </c>
      <c r="G65" s="213" t="s">
        <v>28</v>
      </c>
      <c r="H65" s="192">
        <v>7</v>
      </c>
      <c r="I65" s="213" t="s">
        <v>359</v>
      </c>
      <c r="J65" s="208">
        <f t="shared" si="6"/>
        <v>6.6666666666666666E-2</v>
      </c>
      <c r="K65" s="208">
        <v>1</v>
      </c>
      <c r="L65" s="208" t="s">
        <v>39</v>
      </c>
      <c r="M65" s="277" t="s">
        <v>367</v>
      </c>
      <c r="N65" s="277" t="s">
        <v>344</v>
      </c>
      <c r="O65" s="214">
        <v>0.25</v>
      </c>
      <c r="P65" s="214">
        <v>0.5</v>
      </c>
      <c r="Q65" s="214">
        <v>0.75</v>
      </c>
      <c r="R65" s="214">
        <v>1</v>
      </c>
      <c r="S65" s="154">
        <v>0.25</v>
      </c>
      <c r="T65" s="154">
        <v>0.25</v>
      </c>
      <c r="U65" s="102">
        <v>0.25</v>
      </c>
      <c r="V65" s="158" t="s">
        <v>843</v>
      </c>
      <c r="W65" s="95" t="s">
        <v>842</v>
      </c>
      <c r="X65" s="96"/>
      <c r="Y65" s="360">
        <f t="shared" si="0"/>
        <v>1</v>
      </c>
      <c r="Z65" s="360" t="str">
        <f t="shared" si="1"/>
        <v>EXCELENTE</v>
      </c>
      <c r="AA65" s="359" t="str">
        <f t="shared" si="2"/>
        <v>EN EJECUCIÓN</v>
      </c>
      <c r="AB65" s="361">
        <f t="shared" si="3"/>
        <v>6.6666666666666666E-2</v>
      </c>
    </row>
    <row r="66" spans="1:28" s="63" customFormat="1" ht="80.099999999999994" hidden="1" customHeight="1">
      <c r="A66" s="70"/>
      <c r="B66" s="248" t="s">
        <v>52</v>
      </c>
      <c r="C66" s="248" t="s">
        <v>322</v>
      </c>
      <c r="D66" s="5" t="s">
        <v>19</v>
      </c>
      <c r="E66" s="146" t="s">
        <v>108</v>
      </c>
      <c r="F66" s="146" t="s">
        <v>108</v>
      </c>
      <c r="G66" s="212" t="s">
        <v>28</v>
      </c>
      <c r="H66" s="192">
        <v>8</v>
      </c>
      <c r="I66" s="212" t="s">
        <v>360</v>
      </c>
      <c r="J66" s="214">
        <f t="shared" si="6"/>
        <v>6.6666666666666666E-2</v>
      </c>
      <c r="K66" s="214">
        <v>1</v>
      </c>
      <c r="L66" s="214" t="s">
        <v>39</v>
      </c>
      <c r="M66" s="211" t="s">
        <v>368</v>
      </c>
      <c r="N66" s="280" t="s">
        <v>345</v>
      </c>
      <c r="O66" s="214">
        <v>0.33</v>
      </c>
      <c r="P66" s="214">
        <v>0.57999999999999996</v>
      </c>
      <c r="Q66" s="214">
        <v>0.8</v>
      </c>
      <c r="R66" s="214">
        <v>1</v>
      </c>
      <c r="S66" s="164">
        <v>30</v>
      </c>
      <c r="T66" s="160">
        <v>0.3</v>
      </c>
      <c r="U66" s="70">
        <v>0.33</v>
      </c>
      <c r="V66" s="1" t="s">
        <v>844</v>
      </c>
      <c r="W66" s="1" t="s">
        <v>845</v>
      </c>
      <c r="X66" s="1"/>
      <c r="Y66" s="360">
        <f t="shared" si="0"/>
        <v>1.1000000000000001E-2</v>
      </c>
      <c r="Z66" s="360" t="str">
        <f t="shared" si="1"/>
        <v>MALO</v>
      </c>
      <c r="AA66" s="359" t="str">
        <f t="shared" si="2"/>
        <v>EN EJECUCIÓN</v>
      </c>
      <c r="AB66" s="361">
        <f t="shared" si="3"/>
        <v>7.3333333333333345E-4</v>
      </c>
    </row>
    <row r="67" spans="1:28" s="63" customFormat="1" ht="80.099999999999994" hidden="1" customHeight="1">
      <c r="B67" s="248" t="s">
        <v>52</v>
      </c>
      <c r="C67" s="248" t="s">
        <v>322</v>
      </c>
      <c r="D67" s="5" t="s">
        <v>19</v>
      </c>
      <c r="E67" s="146" t="s">
        <v>108</v>
      </c>
      <c r="F67" s="146" t="s">
        <v>108</v>
      </c>
      <c r="G67" s="213" t="s">
        <v>28</v>
      </c>
      <c r="H67" s="192">
        <v>9</v>
      </c>
      <c r="I67" s="210" t="s">
        <v>361</v>
      </c>
      <c r="J67" s="208">
        <f t="shared" si="6"/>
        <v>6.6666666666666666E-2</v>
      </c>
      <c r="K67" s="208">
        <v>1</v>
      </c>
      <c r="L67" s="208" t="s">
        <v>39</v>
      </c>
      <c r="M67" s="212" t="s">
        <v>369</v>
      </c>
      <c r="N67" s="212" t="s">
        <v>345</v>
      </c>
      <c r="O67" s="214">
        <v>0.25</v>
      </c>
      <c r="P67" s="214">
        <v>0.5</v>
      </c>
      <c r="Q67" s="214">
        <v>0.75</v>
      </c>
      <c r="R67" s="214">
        <v>1</v>
      </c>
      <c r="S67" s="163">
        <v>0.25</v>
      </c>
      <c r="T67" s="158">
        <v>25</v>
      </c>
      <c r="U67" s="95">
        <v>0.25</v>
      </c>
      <c r="V67" s="96" t="s">
        <v>846</v>
      </c>
      <c r="W67" s="185" t="s">
        <v>847</v>
      </c>
      <c r="X67" s="185"/>
      <c r="Y67" s="360">
        <f t="shared" si="0"/>
        <v>1</v>
      </c>
      <c r="Z67" s="360" t="str">
        <f t="shared" si="1"/>
        <v>EXCELENTE</v>
      </c>
      <c r="AA67" s="359" t="str">
        <f t="shared" si="2"/>
        <v>EN EJECUCIÓN</v>
      </c>
      <c r="AB67" s="361">
        <f t="shared" si="3"/>
        <v>6.6666666666666666E-2</v>
      </c>
    </row>
    <row r="68" spans="1:28" s="63" customFormat="1" ht="80.099999999999994" hidden="1" customHeight="1">
      <c r="A68" s="70"/>
      <c r="B68" s="248" t="s">
        <v>52</v>
      </c>
      <c r="C68" s="248" t="s">
        <v>322</v>
      </c>
      <c r="D68" s="5" t="s">
        <v>19</v>
      </c>
      <c r="E68" s="146" t="s">
        <v>108</v>
      </c>
      <c r="F68" s="146" t="s">
        <v>108</v>
      </c>
      <c r="G68" s="212" t="s">
        <v>28</v>
      </c>
      <c r="H68" s="192">
        <v>10</v>
      </c>
      <c r="I68" s="212" t="s">
        <v>362</v>
      </c>
      <c r="J68" s="214">
        <f t="shared" si="6"/>
        <v>6.6666666666666666E-2</v>
      </c>
      <c r="K68" s="214">
        <v>1</v>
      </c>
      <c r="L68" s="214" t="s">
        <v>39</v>
      </c>
      <c r="M68" s="214" t="s">
        <v>370</v>
      </c>
      <c r="N68" s="280" t="s">
        <v>345</v>
      </c>
      <c r="O68" s="214">
        <v>0.33</v>
      </c>
      <c r="P68" s="276">
        <v>0.57999999999999996</v>
      </c>
      <c r="Q68" s="214">
        <v>0.8</v>
      </c>
      <c r="R68" s="214">
        <v>1</v>
      </c>
      <c r="S68" s="70">
        <v>0.33</v>
      </c>
      <c r="T68" s="70">
        <v>335</v>
      </c>
      <c r="U68" s="70">
        <v>0.75</v>
      </c>
      <c r="V68" s="70" t="s">
        <v>848</v>
      </c>
      <c r="W68" s="70" t="s">
        <v>847</v>
      </c>
      <c r="X68" s="70"/>
      <c r="Y68" s="360">
        <f t="shared" si="0"/>
        <v>2.2727272727272725</v>
      </c>
      <c r="Z68" s="360" t="str">
        <f t="shared" si="1"/>
        <v>EXCELENTE</v>
      </c>
      <c r="AA68" s="359" t="str">
        <f t="shared" si="2"/>
        <v>EN EJECUCIÓN</v>
      </c>
      <c r="AB68" s="361">
        <f t="shared" si="3"/>
        <v>0.15151515151515149</v>
      </c>
    </row>
    <row r="69" spans="1:28" s="63" customFormat="1" ht="80.099999999999994" hidden="1" customHeight="1">
      <c r="B69" s="248" t="s">
        <v>52</v>
      </c>
      <c r="C69" s="248" t="s">
        <v>322</v>
      </c>
      <c r="D69" s="5" t="s">
        <v>19</v>
      </c>
      <c r="E69" s="146" t="s">
        <v>108</v>
      </c>
      <c r="F69" s="146" t="s">
        <v>108</v>
      </c>
      <c r="G69" s="213" t="s">
        <v>28</v>
      </c>
      <c r="H69" s="192">
        <v>11</v>
      </c>
      <c r="I69" s="277" t="s">
        <v>347</v>
      </c>
      <c r="J69" s="208">
        <f t="shared" si="6"/>
        <v>6.6666666666666666E-2</v>
      </c>
      <c r="K69" s="208">
        <v>1</v>
      </c>
      <c r="L69" s="208" t="s">
        <v>39</v>
      </c>
      <c r="M69" s="277" t="s">
        <v>29</v>
      </c>
      <c r="N69" s="277" t="s">
        <v>583</v>
      </c>
      <c r="O69" s="214">
        <v>0.4</v>
      </c>
      <c r="P69" s="214">
        <v>1</v>
      </c>
      <c r="Q69" s="214"/>
      <c r="R69" s="214"/>
      <c r="S69" s="1">
        <v>405</v>
      </c>
      <c r="T69" s="1">
        <v>1</v>
      </c>
      <c r="U69" s="63">
        <v>1</v>
      </c>
      <c r="V69" s="63" t="s">
        <v>849</v>
      </c>
      <c r="W69" s="63" t="s">
        <v>850</v>
      </c>
      <c r="Y69" s="360">
        <f t="shared" si="0"/>
        <v>2.4691358024691358E-3</v>
      </c>
      <c r="Z69" s="360" t="str">
        <f t="shared" si="1"/>
        <v>MALO</v>
      </c>
      <c r="AA69" s="359" t="str">
        <f t="shared" si="2"/>
        <v>EN EJECUCIÓN</v>
      </c>
      <c r="AB69" s="361">
        <f t="shared" si="3"/>
        <v>1.6460905349794237E-4</v>
      </c>
    </row>
    <row r="70" spans="1:28" s="63" customFormat="1" ht="80.099999999999994" hidden="1" customHeight="1">
      <c r="A70" s="70"/>
      <c r="B70" s="248" t="s">
        <v>52</v>
      </c>
      <c r="C70" s="248" t="s">
        <v>322</v>
      </c>
      <c r="D70" s="5" t="s">
        <v>19</v>
      </c>
      <c r="E70" s="146" t="s">
        <v>108</v>
      </c>
      <c r="F70" s="146" t="s">
        <v>108</v>
      </c>
      <c r="G70" s="212" t="s">
        <v>28</v>
      </c>
      <c r="H70" s="192">
        <v>12</v>
      </c>
      <c r="I70" s="212" t="s">
        <v>348</v>
      </c>
      <c r="J70" s="214">
        <f t="shared" si="6"/>
        <v>6.6666666666666666E-2</v>
      </c>
      <c r="K70" s="214">
        <v>1</v>
      </c>
      <c r="L70" s="214" t="s">
        <v>39</v>
      </c>
      <c r="M70" s="214" t="s">
        <v>350</v>
      </c>
      <c r="N70" s="277" t="s">
        <v>583</v>
      </c>
      <c r="O70" s="214">
        <v>0.4</v>
      </c>
      <c r="P70" s="276">
        <v>1</v>
      </c>
      <c r="Q70" s="214"/>
      <c r="R70" s="214"/>
      <c r="S70" s="70">
        <v>0.4</v>
      </c>
      <c r="T70" s="70">
        <v>0.4</v>
      </c>
      <c r="U70" s="70">
        <v>0.4</v>
      </c>
      <c r="V70" s="70" t="s">
        <v>851</v>
      </c>
      <c r="W70" s="70" t="s">
        <v>852</v>
      </c>
      <c r="X70" s="70"/>
      <c r="Y70" s="360">
        <f t="shared" si="0"/>
        <v>1</v>
      </c>
      <c r="Z70" s="360" t="str">
        <f t="shared" si="1"/>
        <v>EXCELENTE</v>
      </c>
      <c r="AA70" s="359" t="str">
        <f t="shared" si="2"/>
        <v>EN EJECUCIÓN</v>
      </c>
      <c r="AB70" s="361">
        <f t="shared" si="3"/>
        <v>6.6666666666666666E-2</v>
      </c>
    </row>
    <row r="71" spans="1:28" s="70" customFormat="1" ht="80.099999999999994" hidden="1" customHeight="1">
      <c r="B71" s="248" t="s">
        <v>52</v>
      </c>
      <c r="C71" s="248" t="s">
        <v>322</v>
      </c>
      <c r="D71" s="5" t="s">
        <v>19</v>
      </c>
      <c r="E71" s="146" t="s">
        <v>108</v>
      </c>
      <c r="F71" s="213" t="s">
        <v>108</v>
      </c>
      <c r="G71" s="213" t="s">
        <v>28</v>
      </c>
      <c r="H71" s="192">
        <v>13</v>
      </c>
      <c r="I71" s="5" t="s">
        <v>409</v>
      </c>
      <c r="J71" s="208">
        <f t="shared" si="6"/>
        <v>6.6666666666666666E-2</v>
      </c>
      <c r="K71" s="210">
        <v>1</v>
      </c>
      <c r="L71" s="210" t="s">
        <v>39</v>
      </c>
      <c r="M71" s="219" t="s">
        <v>410</v>
      </c>
      <c r="N71" s="277" t="s">
        <v>583</v>
      </c>
      <c r="O71" s="153">
        <v>0.25</v>
      </c>
      <c r="P71" s="212">
        <v>0.5</v>
      </c>
      <c r="Q71" s="212">
        <v>0.75</v>
      </c>
      <c r="R71" s="212">
        <v>1</v>
      </c>
      <c r="S71" s="154">
        <v>0.25</v>
      </c>
      <c r="T71" s="77">
        <v>0.25</v>
      </c>
      <c r="U71" s="103">
        <v>0.4</v>
      </c>
      <c r="V71" s="100" t="s">
        <v>853</v>
      </c>
      <c r="W71" s="104" t="s">
        <v>854</v>
      </c>
      <c r="X71" s="96"/>
      <c r="Y71" s="360">
        <f t="shared" ref="Y71" si="7">IFERROR((U71/S71),0)</f>
        <v>1.6</v>
      </c>
      <c r="Z71" s="360" t="str">
        <f t="shared" si="1"/>
        <v>EXCELENTE</v>
      </c>
      <c r="AA71" s="359" t="str">
        <f t="shared" si="2"/>
        <v>EN EJECUCIÓN</v>
      </c>
      <c r="AB71" s="361">
        <f t="shared" si="3"/>
        <v>0.10666666666666667</v>
      </c>
    </row>
    <row r="72" spans="1:28" ht="80.099999999999994" hidden="1" customHeight="1">
      <c r="B72" s="248" t="s">
        <v>54</v>
      </c>
      <c r="C72" s="248" t="s">
        <v>202</v>
      </c>
      <c r="D72" s="5" t="s">
        <v>35</v>
      </c>
      <c r="E72" s="146" t="s">
        <v>110</v>
      </c>
      <c r="F72" s="410" t="s">
        <v>241</v>
      </c>
      <c r="G72" s="213" t="s">
        <v>36</v>
      </c>
      <c r="H72" s="192">
        <v>5</v>
      </c>
      <c r="I72" s="151" t="s">
        <v>732</v>
      </c>
      <c r="J72" s="214">
        <v>5.8799999999999998E-2</v>
      </c>
      <c r="K72" s="210">
        <v>1</v>
      </c>
      <c r="L72" s="210" t="s">
        <v>733</v>
      </c>
      <c r="M72" s="152" t="s">
        <v>734</v>
      </c>
      <c r="N72" s="277" t="s">
        <v>720</v>
      </c>
      <c r="O72" s="413">
        <v>0</v>
      </c>
      <c r="P72" s="212"/>
      <c r="Q72" s="415">
        <v>0.5</v>
      </c>
      <c r="R72" s="415">
        <v>1</v>
      </c>
      <c r="S72" s="154">
        <v>0</v>
      </c>
      <c r="T72" s="77">
        <v>0</v>
      </c>
      <c r="U72" s="78" t="s">
        <v>721</v>
      </c>
      <c r="V72" s="100"/>
      <c r="W72" s="104"/>
      <c r="X72" s="96"/>
      <c r="Y72" s="360">
        <f t="shared" ref="Y72:Y81" si="8">IFERROR((U72/S72),0)</f>
        <v>0</v>
      </c>
      <c r="Z72" s="360" t="str">
        <f t="shared" ref="Z72:Z81" si="9">+IF(AND(Y72&gt;=0%,Y72&lt;=60%),"MALO",IF(AND(Y72&gt;=61%,Y72&lt;=80%),"REGULAR",IF(AND(Y72&gt;=81%,Y72&lt;95%),"BUENO","EXCELENTE")))</f>
        <v>MALO</v>
      </c>
      <c r="AA72" s="359" t="str">
        <f t="shared" ref="AA72:AA81" si="10">IF(Y72&gt;0,"EN EJECUCIÓN","SIN EJECUTAR")</f>
        <v>SIN EJECUTAR</v>
      </c>
      <c r="AB72" s="361">
        <f t="shared" ref="AB72:AB81" si="11">Y72*J72</f>
        <v>0</v>
      </c>
    </row>
    <row r="73" spans="1:28" ht="80.099999999999994" hidden="1" customHeight="1">
      <c r="B73" s="248" t="s">
        <v>54</v>
      </c>
      <c r="C73" s="248" t="s">
        <v>202</v>
      </c>
      <c r="D73" s="5" t="s">
        <v>35</v>
      </c>
      <c r="E73" s="146" t="s">
        <v>110</v>
      </c>
      <c r="F73" s="410" t="s">
        <v>241</v>
      </c>
      <c r="G73" s="213" t="s">
        <v>36</v>
      </c>
      <c r="H73" s="192">
        <v>6</v>
      </c>
      <c r="I73" s="5" t="s">
        <v>735</v>
      </c>
      <c r="J73" s="208">
        <v>5.8799999999999998E-2</v>
      </c>
      <c r="K73" s="210">
        <v>100</v>
      </c>
      <c r="L73" s="210" t="s">
        <v>736</v>
      </c>
      <c r="M73" s="219" t="s">
        <v>737</v>
      </c>
      <c r="N73" s="277" t="s">
        <v>720</v>
      </c>
      <c r="O73" s="413">
        <v>0</v>
      </c>
      <c r="P73" s="415">
        <v>0.45</v>
      </c>
      <c r="Q73" s="415">
        <v>0.8</v>
      </c>
      <c r="R73" s="415">
        <v>1</v>
      </c>
      <c r="S73" s="154">
        <v>0</v>
      </c>
      <c r="T73" s="77">
        <v>0</v>
      </c>
      <c r="U73" s="103" t="s">
        <v>721</v>
      </c>
      <c r="V73" s="100"/>
      <c r="W73" s="104"/>
      <c r="X73" s="96"/>
      <c r="Y73" s="360">
        <f t="shared" si="8"/>
        <v>0</v>
      </c>
      <c r="Z73" s="360" t="str">
        <f t="shared" si="9"/>
        <v>MALO</v>
      </c>
      <c r="AA73" s="359" t="str">
        <f t="shared" si="10"/>
        <v>SIN EJECUTAR</v>
      </c>
      <c r="AB73" s="361">
        <f t="shared" si="11"/>
        <v>0</v>
      </c>
    </row>
    <row r="74" spans="1:28" ht="80.099999999999994" hidden="1" customHeight="1">
      <c r="B74" s="248" t="s">
        <v>54</v>
      </c>
      <c r="C74" s="248" t="s">
        <v>202</v>
      </c>
      <c r="D74" s="5" t="s">
        <v>35</v>
      </c>
      <c r="E74" s="146" t="s">
        <v>110</v>
      </c>
      <c r="F74" s="411" t="s">
        <v>110</v>
      </c>
      <c r="G74" s="213" t="s">
        <v>36</v>
      </c>
      <c r="H74" s="192">
        <v>7</v>
      </c>
      <c r="I74" s="5" t="s">
        <v>738</v>
      </c>
      <c r="J74" s="208">
        <v>5.8799999999999998E-2</v>
      </c>
      <c r="K74" s="208">
        <v>100</v>
      </c>
      <c r="L74" s="208" t="s">
        <v>736</v>
      </c>
      <c r="M74" s="277" t="s">
        <v>739</v>
      </c>
      <c r="N74" s="277" t="s">
        <v>720</v>
      </c>
      <c r="O74" s="214">
        <v>0</v>
      </c>
      <c r="P74" s="214">
        <v>0.2</v>
      </c>
      <c r="Q74" s="214">
        <v>0.6</v>
      </c>
      <c r="R74" s="214">
        <v>1</v>
      </c>
      <c r="S74" s="154">
        <v>0</v>
      </c>
      <c r="T74" s="77">
        <v>0</v>
      </c>
      <c r="U74" s="103" t="s">
        <v>721</v>
      </c>
      <c r="V74" s="100"/>
      <c r="W74" s="104"/>
      <c r="X74" s="106"/>
      <c r="Y74" s="360">
        <f t="shared" si="8"/>
        <v>0</v>
      </c>
      <c r="Z74" s="360" t="str">
        <f t="shared" si="9"/>
        <v>MALO</v>
      </c>
      <c r="AA74" s="359" t="str">
        <f t="shared" si="10"/>
        <v>SIN EJECUTAR</v>
      </c>
      <c r="AB74" s="361">
        <f t="shared" si="11"/>
        <v>0</v>
      </c>
    </row>
    <row r="75" spans="1:28" ht="80.099999999999994" hidden="1" customHeight="1">
      <c r="B75" s="248" t="s">
        <v>54</v>
      </c>
      <c r="C75" s="248" t="s">
        <v>202</v>
      </c>
      <c r="D75" s="156" t="s">
        <v>35</v>
      </c>
      <c r="E75" s="146" t="s">
        <v>110</v>
      </c>
      <c r="F75" s="213" t="s">
        <v>110</v>
      </c>
      <c r="G75" s="213" t="s">
        <v>36</v>
      </c>
      <c r="H75" s="192">
        <v>8</v>
      </c>
      <c r="I75" s="411" t="s">
        <v>740</v>
      </c>
      <c r="J75" s="208">
        <v>5.8799999999999998E-2</v>
      </c>
      <c r="K75" s="208">
        <v>3</v>
      </c>
      <c r="L75" s="208" t="s">
        <v>741</v>
      </c>
      <c r="M75" s="277" t="s">
        <v>742</v>
      </c>
      <c r="N75" s="277" t="s">
        <v>720</v>
      </c>
      <c r="O75" s="214">
        <v>0</v>
      </c>
      <c r="P75" s="214">
        <v>0.25</v>
      </c>
      <c r="Q75" s="214">
        <v>0.5</v>
      </c>
      <c r="R75" s="214">
        <v>1</v>
      </c>
      <c r="S75" s="154">
        <v>0</v>
      </c>
      <c r="T75" s="77">
        <v>0</v>
      </c>
      <c r="U75" s="103" t="s">
        <v>721</v>
      </c>
      <c r="V75" s="95"/>
      <c r="W75" s="104"/>
      <c r="X75" s="106"/>
      <c r="Y75" s="360">
        <f t="shared" si="8"/>
        <v>0</v>
      </c>
      <c r="Z75" s="360" t="str">
        <f t="shared" si="9"/>
        <v>MALO</v>
      </c>
      <c r="AA75" s="359" t="str">
        <f t="shared" si="10"/>
        <v>SIN EJECUTAR</v>
      </c>
      <c r="AB75" s="361">
        <f t="shared" si="11"/>
        <v>0</v>
      </c>
    </row>
    <row r="76" spans="1:28" ht="80.099999999999994" hidden="1" customHeight="1">
      <c r="B76" s="248" t="s">
        <v>54</v>
      </c>
      <c r="C76" s="248" t="s">
        <v>202</v>
      </c>
      <c r="D76" s="156" t="s">
        <v>35</v>
      </c>
      <c r="E76" s="146" t="s">
        <v>110</v>
      </c>
      <c r="F76" s="213" t="s">
        <v>110</v>
      </c>
      <c r="G76" s="213" t="s">
        <v>36</v>
      </c>
      <c r="H76" s="192">
        <v>9</v>
      </c>
      <c r="I76" s="213" t="s">
        <v>743</v>
      </c>
      <c r="J76" s="208">
        <v>5.8799999999999998E-2</v>
      </c>
      <c r="K76" s="208">
        <v>100</v>
      </c>
      <c r="L76" s="208" t="s">
        <v>736</v>
      </c>
      <c r="M76" s="277" t="s">
        <v>744</v>
      </c>
      <c r="N76" s="277" t="s">
        <v>720</v>
      </c>
      <c r="O76" s="214">
        <v>0</v>
      </c>
      <c r="P76" s="214">
        <v>0.2</v>
      </c>
      <c r="Q76" s="214">
        <v>0.6</v>
      </c>
      <c r="R76" s="214">
        <v>1</v>
      </c>
      <c r="S76" s="154">
        <v>0</v>
      </c>
      <c r="T76" s="77">
        <v>0</v>
      </c>
      <c r="U76" s="103" t="s">
        <v>721</v>
      </c>
      <c r="V76" s="100"/>
      <c r="W76" s="104"/>
      <c r="X76" s="106"/>
      <c r="Y76" s="360">
        <f t="shared" si="8"/>
        <v>0</v>
      </c>
      <c r="Z76" s="360" t="str">
        <f t="shared" si="9"/>
        <v>MALO</v>
      </c>
      <c r="AA76" s="359" t="str">
        <f t="shared" si="10"/>
        <v>SIN EJECUTAR</v>
      </c>
      <c r="AB76" s="361">
        <f t="shared" si="11"/>
        <v>0</v>
      </c>
    </row>
    <row r="77" spans="1:28" ht="80.099999999999994" hidden="1" customHeight="1">
      <c r="B77" s="248" t="s">
        <v>54</v>
      </c>
      <c r="C77" s="248" t="s">
        <v>202</v>
      </c>
      <c r="D77" s="156" t="s">
        <v>35</v>
      </c>
      <c r="E77" s="146" t="s">
        <v>110</v>
      </c>
      <c r="F77" s="213" t="s">
        <v>110</v>
      </c>
      <c r="G77" s="213" t="s">
        <v>36</v>
      </c>
      <c r="H77" s="192">
        <v>10</v>
      </c>
      <c r="I77" s="411" t="s">
        <v>745</v>
      </c>
      <c r="J77" s="208">
        <v>5.8799999999999998E-2</v>
      </c>
      <c r="K77" s="208" t="s">
        <v>746</v>
      </c>
      <c r="L77" s="208" t="s">
        <v>747</v>
      </c>
      <c r="M77" s="277" t="s">
        <v>748</v>
      </c>
      <c r="N77" s="277" t="s">
        <v>720</v>
      </c>
      <c r="O77" s="214">
        <v>0</v>
      </c>
      <c r="P77" s="214">
        <v>0.55000000000000004</v>
      </c>
      <c r="Q77" s="214">
        <v>1</v>
      </c>
      <c r="R77" s="214"/>
      <c r="S77" s="154">
        <v>0</v>
      </c>
      <c r="T77" s="77">
        <v>0</v>
      </c>
      <c r="U77" s="77" t="s">
        <v>721</v>
      </c>
      <c r="V77" s="105"/>
      <c r="W77" s="104"/>
      <c r="X77" s="106"/>
      <c r="Y77" s="360">
        <f t="shared" si="8"/>
        <v>0</v>
      </c>
      <c r="Z77" s="360" t="str">
        <f t="shared" si="9"/>
        <v>MALO</v>
      </c>
      <c r="AA77" s="359" t="str">
        <f t="shared" si="10"/>
        <v>SIN EJECUTAR</v>
      </c>
      <c r="AB77" s="361">
        <f t="shared" si="11"/>
        <v>0</v>
      </c>
    </row>
    <row r="78" spans="1:28" ht="80.099999999999994" hidden="1" customHeight="1">
      <c r="B78" s="248" t="s">
        <v>54</v>
      </c>
      <c r="C78" s="248" t="s">
        <v>202</v>
      </c>
      <c r="D78" s="156" t="s">
        <v>35</v>
      </c>
      <c r="E78" s="146" t="s">
        <v>110</v>
      </c>
      <c r="F78" s="213" t="s">
        <v>110</v>
      </c>
      <c r="G78" s="213" t="s">
        <v>36</v>
      </c>
      <c r="H78" s="192">
        <v>11</v>
      </c>
      <c r="I78" s="411" t="s">
        <v>749</v>
      </c>
      <c r="J78" s="208">
        <v>5.8799999999999998E-2</v>
      </c>
      <c r="K78" s="210" t="s">
        <v>750</v>
      </c>
      <c r="L78" s="210" t="s">
        <v>32</v>
      </c>
      <c r="M78" s="277" t="s">
        <v>751</v>
      </c>
      <c r="N78" s="277" t="s">
        <v>720</v>
      </c>
      <c r="O78" s="413">
        <v>0</v>
      </c>
      <c r="P78" s="415">
        <v>0.55000000000000004</v>
      </c>
      <c r="Q78" s="415">
        <v>1</v>
      </c>
      <c r="R78" s="212"/>
      <c r="S78" s="154">
        <v>0</v>
      </c>
      <c r="T78" s="77">
        <v>0</v>
      </c>
      <c r="U78" s="103" t="s">
        <v>721</v>
      </c>
      <c r="V78" s="105"/>
      <c r="W78" s="104"/>
      <c r="X78" s="107"/>
      <c r="Y78" s="360">
        <f t="shared" si="8"/>
        <v>0</v>
      </c>
      <c r="Z78" s="360" t="str">
        <f t="shared" si="9"/>
        <v>MALO</v>
      </c>
      <c r="AA78" s="359" t="str">
        <f t="shared" si="10"/>
        <v>SIN EJECUTAR</v>
      </c>
      <c r="AB78" s="361">
        <f t="shared" si="11"/>
        <v>0</v>
      </c>
    </row>
    <row r="79" spans="1:28" ht="80.099999999999994" hidden="1" customHeight="1">
      <c r="B79" s="248" t="s">
        <v>54</v>
      </c>
      <c r="C79" s="248" t="s">
        <v>202</v>
      </c>
      <c r="D79" s="156" t="s">
        <v>35</v>
      </c>
      <c r="E79" s="146" t="s">
        <v>110</v>
      </c>
      <c r="F79" s="213" t="s">
        <v>110</v>
      </c>
      <c r="G79" s="213" t="s">
        <v>36</v>
      </c>
      <c r="H79" s="192">
        <v>12</v>
      </c>
      <c r="I79" s="213" t="s">
        <v>752</v>
      </c>
      <c r="J79" s="208">
        <v>5.8799999999999998E-2</v>
      </c>
      <c r="K79" s="210">
        <v>5</v>
      </c>
      <c r="L79" s="210" t="s">
        <v>753</v>
      </c>
      <c r="M79" s="277" t="s">
        <v>754</v>
      </c>
      <c r="N79" s="277" t="s">
        <v>720</v>
      </c>
      <c r="O79" s="413">
        <v>0</v>
      </c>
      <c r="P79" s="415">
        <v>1</v>
      </c>
      <c r="Q79" s="212"/>
      <c r="R79" s="212"/>
      <c r="S79" s="154">
        <v>0</v>
      </c>
      <c r="T79" s="77">
        <v>0</v>
      </c>
      <c r="U79" s="103" t="s">
        <v>721</v>
      </c>
      <c r="V79" s="100"/>
      <c r="W79" s="105"/>
      <c r="X79" s="106"/>
      <c r="Y79" s="360">
        <f t="shared" si="8"/>
        <v>0</v>
      </c>
      <c r="Z79" s="360" t="str">
        <f t="shared" si="9"/>
        <v>MALO</v>
      </c>
      <c r="AA79" s="359" t="str">
        <f t="shared" si="10"/>
        <v>SIN EJECUTAR</v>
      </c>
      <c r="AB79" s="361">
        <f t="shared" si="11"/>
        <v>0</v>
      </c>
    </row>
    <row r="80" spans="1:28" ht="80.099999999999994" hidden="1" customHeight="1">
      <c r="B80" s="248" t="s">
        <v>54</v>
      </c>
      <c r="C80" s="248" t="s">
        <v>202</v>
      </c>
      <c r="D80" s="156" t="s">
        <v>35</v>
      </c>
      <c r="E80" s="146" t="s">
        <v>110</v>
      </c>
      <c r="F80" s="213" t="s">
        <v>110</v>
      </c>
      <c r="G80" s="213" t="s">
        <v>36</v>
      </c>
      <c r="H80" s="192">
        <v>13</v>
      </c>
      <c r="I80" s="411" t="s">
        <v>755</v>
      </c>
      <c r="J80" s="208">
        <v>5.8799999999999998E-2</v>
      </c>
      <c r="K80" s="208" t="s">
        <v>756</v>
      </c>
      <c r="L80" s="208" t="s">
        <v>747</v>
      </c>
      <c r="M80" s="277" t="s">
        <v>757</v>
      </c>
      <c r="N80" s="277" t="s">
        <v>720</v>
      </c>
      <c r="O80" s="214">
        <v>0</v>
      </c>
      <c r="P80" s="214">
        <v>1</v>
      </c>
      <c r="Q80" s="214"/>
      <c r="R80" s="214"/>
      <c r="S80" s="154">
        <v>0</v>
      </c>
      <c r="T80" s="77">
        <v>0</v>
      </c>
      <c r="U80" s="103" t="s">
        <v>721</v>
      </c>
      <c r="V80" s="100"/>
      <c r="W80" s="104"/>
      <c r="X80" s="106"/>
      <c r="Y80" s="360">
        <f t="shared" si="8"/>
        <v>0</v>
      </c>
      <c r="Z80" s="360" t="str">
        <f t="shared" si="9"/>
        <v>MALO</v>
      </c>
      <c r="AA80" s="359" t="str">
        <f t="shared" si="10"/>
        <v>SIN EJECUTAR</v>
      </c>
      <c r="AB80" s="361">
        <f t="shared" si="11"/>
        <v>0</v>
      </c>
    </row>
    <row r="81" spans="2:28" ht="80.099999999999994" hidden="1" customHeight="1">
      <c r="B81" s="248" t="s">
        <v>54</v>
      </c>
      <c r="C81" s="248" t="s">
        <v>202</v>
      </c>
      <c r="D81" s="156" t="s">
        <v>35</v>
      </c>
      <c r="E81" s="146" t="s">
        <v>110</v>
      </c>
      <c r="F81" s="213" t="s">
        <v>110</v>
      </c>
      <c r="G81" s="213" t="s">
        <v>36</v>
      </c>
      <c r="H81" s="192">
        <v>14</v>
      </c>
      <c r="I81" s="411" t="s">
        <v>758</v>
      </c>
      <c r="J81" s="208">
        <v>5.8799999999999998E-2</v>
      </c>
      <c r="K81" s="208">
        <v>1</v>
      </c>
      <c r="L81" s="208" t="s">
        <v>759</v>
      </c>
      <c r="M81" s="277" t="s">
        <v>760</v>
      </c>
      <c r="N81" s="277" t="s">
        <v>720</v>
      </c>
      <c r="O81" s="214">
        <v>0</v>
      </c>
      <c r="P81" s="214"/>
      <c r="Q81" s="214">
        <v>1</v>
      </c>
      <c r="R81" s="214"/>
      <c r="S81" s="154">
        <v>0</v>
      </c>
      <c r="T81" s="77">
        <v>0</v>
      </c>
      <c r="U81" s="103" t="s">
        <v>721</v>
      </c>
      <c r="V81" s="100"/>
      <c r="W81" s="104"/>
      <c r="X81" s="106"/>
      <c r="Y81" s="360">
        <f t="shared" si="8"/>
        <v>0</v>
      </c>
      <c r="Z81" s="360" t="str">
        <f t="shared" si="9"/>
        <v>MALO</v>
      </c>
      <c r="AA81" s="359" t="str">
        <f t="shared" si="10"/>
        <v>SIN EJECUTAR</v>
      </c>
      <c r="AB81" s="361">
        <f t="shared" si="11"/>
        <v>0</v>
      </c>
    </row>
    <row r="82" spans="2:28" ht="78.75" hidden="1">
      <c r="B82" s="410" t="s">
        <v>54</v>
      </c>
      <c r="C82" s="410" t="s">
        <v>202</v>
      </c>
      <c r="D82" s="156" t="s">
        <v>35</v>
      </c>
      <c r="E82" s="146" t="s">
        <v>110</v>
      </c>
      <c r="F82" s="411" t="s">
        <v>110</v>
      </c>
      <c r="G82" s="411" t="s">
        <v>36</v>
      </c>
      <c r="H82" s="192">
        <v>15</v>
      </c>
      <c r="I82" s="411" t="s">
        <v>761</v>
      </c>
      <c r="J82" s="414">
        <v>5.8799999999999998E-2</v>
      </c>
      <c r="K82" s="414">
        <v>1</v>
      </c>
      <c r="L82" s="414" t="s">
        <v>762</v>
      </c>
      <c r="M82" s="416" t="s">
        <v>763</v>
      </c>
      <c r="N82" s="416" t="s">
        <v>720</v>
      </c>
      <c r="O82" s="413">
        <v>0</v>
      </c>
      <c r="P82" s="413">
        <v>1</v>
      </c>
      <c r="Q82" s="413"/>
      <c r="R82" s="413"/>
      <c r="S82" s="154">
        <v>0</v>
      </c>
      <c r="T82" s="77">
        <v>0</v>
      </c>
      <c r="U82" s="103" t="s">
        <v>721</v>
      </c>
      <c r="V82" s="100"/>
      <c r="W82" s="104"/>
      <c r="X82" s="106"/>
      <c r="Y82" s="413"/>
      <c r="Z82" s="413"/>
      <c r="AA82" s="412"/>
      <c r="AB82" s="415"/>
    </row>
    <row r="83" spans="2:28" ht="94.5" hidden="1">
      <c r="B83" s="410" t="s">
        <v>54</v>
      </c>
      <c r="C83" s="410" t="s">
        <v>202</v>
      </c>
      <c r="D83" s="156" t="s">
        <v>35</v>
      </c>
      <c r="E83" s="146" t="s">
        <v>110</v>
      </c>
      <c r="F83" s="411" t="s">
        <v>110</v>
      </c>
      <c r="G83" s="411" t="s">
        <v>36</v>
      </c>
      <c r="H83" s="192">
        <v>16</v>
      </c>
      <c r="I83" s="411" t="s">
        <v>764</v>
      </c>
      <c r="J83" s="414">
        <v>5.8799999999999998E-2</v>
      </c>
      <c r="K83" s="414">
        <v>4</v>
      </c>
      <c r="L83" s="414" t="s">
        <v>765</v>
      </c>
      <c r="M83" s="416" t="s">
        <v>766</v>
      </c>
      <c r="N83" s="416" t="s">
        <v>720</v>
      </c>
      <c r="O83" s="413">
        <v>0</v>
      </c>
      <c r="P83" s="413">
        <v>0.5</v>
      </c>
      <c r="Q83" s="413">
        <v>1</v>
      </c>
      <c r="R83" s="413"/>
      <c r="S83" s="154">
        <v>0</v>
      </c>
      <c r="T83" s="77">
        <v>0</v>
      </c>
      <c r="U83" s="103" t="s">
        <v>721</v>
      </c>
      <c r="V83" s="100"/>
      <c r="W83" s="104"/>
      <c r="X83" s="106"/>
      <c r="Y83" s="413"/>
      <c r="Z83" s="413"/>
      <c r="AA83" s="412"/>
      <c r="AB83" s="415"/>
    </row>
    <row r="84" spans="2:28" ht="78.75" hidden="1">
      <c r="B84" s="410" t="s">
        <v>54</v>
      </c>
      <c r="C84" s="410" t="s">
        <v>202</v>
      </c>
      <c r="D84" s="156" t="s">
        <v>35</v>
      </c>
      <c r="E84" s="146" t="s">
        <v>110</v>
      </c>
      <c r="F84" s="411" t="s">
        <v>110</v>
      </c>
      <c r="G84" s="411" t="s">
        <v>36</v>
      </c>
      <c r="H84" s="192">
        <v>17</v>
      </c>
      <c r="I84" s="411" t="s">
        <v>767</v>
      </c>
      <c r="J84" s="414">
        <v>5.8799999999999998E-2</v>
      </c>
      <c r="K84" s="414">
        <v>1</v>
      </c>
      <c r="L84" s="414" t="s">
        <v>32</v>
      </c>
      <c r="M84" s="416" t="s">
        <v>768</v>
      </c>
      <c r="N84" s="416" t="s">
        <v>720</v>
      </c>
      <c r="O84" s="413">
        <v>0</v>
      </c>
      <c r="P84" s="413">
        <v>0.55000000000000004</v>
      </c>
      <c r="Q84" s="413">
        <v>1</v>
      </c>
      <c r="R84" s="413"/>
      <c r="S84" s="154">
        <v>0</v>
      </c>
      <c r="T84" s="77">
        <v>0</v>
      </c>
      <c r="U84" s="103" t="s">
        <v>721</v>
      </c>
      <c r="V84" s="100"/>
      <c r="W84" s="104"/>
      <c r="X84" s="106"/>
      <c r="Y84" s="413"/>
      <c r="Z84" s="413"/>
      <c r="AA84" s="412"/>
      <c r="AB84" s="415"/>
    </row>
    <row r="85" spans="2:28">
      <c r="W85" s="17"/>
    </row>
    <row r="88" spans="2:28">
      <c r="B88" s="20" t="s">
        <v>163</v>
      </c>
    </row>
    <row r="89" spans="2:28">
      <c r="F89" s="13"/>
      <c r="G89" s="13"/>
    </row>
    <row r="90" spans="2:28">
      <c r="B90" t="s">
        <v>164</v>
      </c>
      <c r="E90" s="13"/>
    </row>
    <row r="91" spans="2:28">
      <c r="B91" t="s">
        <v>165</v>
      </c>
    </row>
    <row r="92" spans="2:28">
      <c r="B92" t="s">
        <v>166</v>
      </c>
    </row>
  </sheetData>
  <autoFilter ref="B6:AB84">
    <filterColumn colId="3">
      <filters>
        <filter val="Gestión estratégica"/>
      </filters>
    </filterColumn>
    <sortState ref="B11:AB11">
      <sortCondition ref="AB6:AB81"/>
    </sortState>
  </autoFilter>
  <mergeCells count="4">
    <mergeCell ref="Y1:Y5"/>
    <mergeCell ref="B2:R2"/>
    <mergeCell ref="B3:R3"/>
    <mergeCell ref="B4:R5"/>
  </mergeCells>
  <conditionalFormatting sqref="Y7:Y81">
    <cfRule type="iconSet" priority="114">
      <iconSet>
        <cfvo type="percent" val="0"/>
        <cfvo type="num" val="0.6" gte="0"/>
        <cfvo type="num" val="0.8" gte="0"/>
      </iconSet>
    </cfRule>
  </conditionalFormatting>
  <conditionalFormatting sqref="Y59">
    <cfRule type="iconSet" priority="14">
      <iconSet>
        <cfvo type="percent" val="0"/>
        <cfvo type="num" val="0.6" gte="0"/>
        <cfvo type="num" val="0.8" gte="0"/>
      </iconSet>
    </cfRule>
  </conditionalFormatting>
  <conditionalFormatting sqref="S60">
    <cfRule type="iconSet" priority="13">
      <iconSet>
        <cfvo type="percent" val="0"/>
        <cfvo type="num" val="0.6" gte="0"/>
        <cfvo type="num" val="0.8" gte="0"/>
      </iconSet>
    </cfRule>
  </conditionalFormatting>
  <conditionalFormatting sqref="W61">
    <cfRule type="iconSet" priority="12">
      <iconSet>
        <cfvo type="percent" val="0"/>
        <cfvo type="num" val="0.6" gte="0"/>
        <cfvo type="num" val="0.8" gte="0"/>
      </iconSet>
    </cfRule>
  </conditionalFormatting>
  <conditionalFormatting sqref="S62">
    <cfRule type="iconSet" priority="11">
      <iconSet>
        <cfvo type="percent" val="0"/>
        <cfvo type="num" val="0.6" gte="0"/>
        <cfvo type="num" val="0.8" gte="0"/>
      </iconSet>
    </cfRule>
  </conditionalFormatting>
  <conditionalFormatting sqref="U63">
    <cfRule type="iconSet" priority="10">
      <iconSet>
        <cfvo type="percent" val="0"/>
        <cfvo type="num" val="0.6" gte="0"/>
        <cfvo type="num" val="0.8" gte="0"/>
      </iconSet>
    </cfRule>
  </conditionalFormatting>
  <conditionalFormatting sqref="S64">
    <cfRule type="iconSet" priority="9">
      <iconSet>
        <cfvo type="percent" val="0"/>
        <cfvo type="num" val="0.6" gte="0"/>
        <cfvo type="num" val="0.8" gte="0"/>
      </iconSet>
    </cfRule>
  </conditionalFormatting>
  <conditionalFormatting sqref="Y65">
    <cfRule type="iconSet" priority="8">
      <iconSet>
        <cfvo type="percent" val="0"/>
        <cfvo type="num" val="0.6" gte="0"/>
        <cfvo type="num" val="0.8" gte="0"/>
      </iconSet>
    </cfRule>
  </conditionalFormatting>
  <conditionalFormatting sqref="W67">
    <cfRule type="iconSet" priority="7">
      <iconSet>
        <cfvo type="percent" val="0"/>
        <cfvo type="num" val="0.6" gte="0"/>
        <cfvo type="num" val="0.8" gte="0"/>
      </iconSet>
    </cfRule>
  </conditionalFormatting>
  <conditionalFormatting sqref="Y71">
    <cfRule type="iconSet" priority="6">
      <iconSet>
        <cfvo type="percent" val="0"/>
        <cfvo type="num" val="0.6" gte="0"/>
        <cfvo type="num" val="0.8" gte="0"/>
      </iconSet>
    </cfRule>
  </conditionalFormatting>
  <conditionalFormatting sqref="Y11">
    <cfRule type="iconSet" priority="5">
      <iconSet>
        <cfvo type="percent" val="0"/>
        <cfvo type="num" val="0.6" gte="0"/>
        <cfvo type="num" val="0.8" gte="0"/>
      </iconSet>
    </cfRule>
  </conditionalFormatting>
  <conditionalFormatting sqref="Z45:Z52">
    <cfRule type="iconSet" priority="4">
      <iconSet>
        <cfvo type="percent" val="0"/>
        <cfvo type="num" val="0.6" gte="0"/>
        <cfvo type="num" val="0.8" gte="0"/>
      </iconSet>
    </cfRule>
  </conditionalFormatting>
  <conditionalFormatting sqref="AB45:AB52">
    <cfRule type="iconSet" priority="3">
      <iconSet>
        <cfvo type="percent" val="0"/>
        <cfvo type="num" val="0.6" gte="0"/>
        <cfvo type="num" val="0.8" gte="0"/>
      </iconSet>
    </cfRule>
  </conditionalFormatting>
  <conditionalFormatting sqref="Y82:Y84">
    <cfRule type="iconSet" priority="128">
      <iconSet>
        <cfvo type="percent" val="0"/>
        <cfvo type="num" val="0.6" gte="0"/>
        <cfvo type="num" val="0.8" gte="0"/>
      </iconSet>
    </cfRule>
  </conditionalFormatting>
  <conditionalFormatting sqref="Y38:Y42">
    <cfRule type="iconSet" priority="1">
      <iconSet>
        <cfvo type="percent" val="0"/>
        <cfvo type="num" val="0.6" gte="0"/>
        <cfvo type="num" val="0.8" gte="0"/>
      </iconSet>
    </cfRule>
  </conditionalFormatting>
  <hyperlinks>
    <hyperlink ref="W29" r:id="rId1" location="search/revista+bomberos+/FMfcgxwGDDkzjpgBXhczSrKmhQPPZZDs" display="https://mail.google.com/mail/u/1/ - search/revista+bomberos+/FMfcgxwGDDkzjpgBXhczSrKmhQPPZZDs"/>
  </hyperlinks>
  <pageMargins left="0.7" right="0.7" top="0.75" bottom="0.75" header="0.3" footer="0.3"/>
  <pageSetup scale="65" orientation="landscape" horizontalDpi="4294967294" verticalDpi="4294967294" r:id="rId2"/>
  <drawing r:id="rId3"/>
  <legacyDrawing r:id="rId4"/>
  <extLst xmlns:x14="http://schemas.microsoft.com/office/spreadsheetml/2009/9/main">
    <ext uri="{CCE6A557-97BC-4b89-ADB6-D9C93CAAB3DF}">
      <x14:dataValidations xmlns:xm="http://schemas.microsoft.com/office/excel/2006/main" count="7">
        <x14:dataValidation type="list" allowBlank="1" showInputMessage="1" showErrorMessage="1">
          <x14:formula1>
            <xm:f>[1]listas!#REF!</xm:f>
          </x14:formula1>
          <xm:sqref>G45:G58 E29:E34 B7:E15 F7:G44 B29:D42 E36:E42 F45:F57 B59:G81 E55 B55:D58 E57 B53:E53 B43:E44</xm:sqref>
        </x14:dataValidation>
        <x14:dataValidation type="list" errorStyle="information" allowBlank="1" showInputMessage="1" showErrorMessage="1">
          <x14:formula1>
            <xm:f>[2]listas!#REF!</xm:f>
          </x14:formula1>
          <xm:sqref>E56 E58:F58</xm:sqref>
        </x14:dataValidation>
        <x14:dataValidation type="list" allowBlank="1" showInputMessage="1" showErrorMessage="1">
          <x14:formula1>
            <xm:f>[3]listas!#REF!</xm:f>
          </x14:formula1>
          <xm:sqref>B23:E24 E16:E20 B16:D22 B26:E28</xm:sqref>
        </x14:dataValidation>
        <x14:dataValidation type="list" allowBlank="1" showInputMessage="1" showErrorMessage="1">
          <x14:formula1>
            <xm:f>[4]listas!#REF!</xm:f>
          </x14:formula1>
          <xm:sqref>B25:E25</xm:sqref>
        </x14:dataValidation>
        <x14:dataValidation type="list" errorStyle="information" allowBlank="1" showInputMessage="1" showErrorMessage="1">
          <x14:formula1>
            <xm:f>[3]listas!#REF!</xm:f>
          </x14:formula1>
          <xm:sqref>E21:E22</xm:sqref>
        </x14:dataValidation>
        <x14:dataValidation type="list" allowBlank="1" showInputMessage="1" showErrorMessage="1">
          <x14:formula1>
            <xm:f>[5]listas!#REF!</xm:f>
          </x14:formula1>
          <xm:sqref>B45:E52 B54:E54</xm:sqref>
        </x14:dataValidation>
        <x14:dataValidation type="list" errorStyle="information" allowBlank="1" showInputMessage="1" showErrorMessage="1">
          <x14:formula1>
            <xm:f>[1]listas!#REF!</xm:f>
          </x14:formula1>
          <xm:sqref>E35</xm:sqref>
        </x14:dataValidation>
      </x14:dataValidations>
    </ext>
  </extLst>
</worksheet>
</file>

<file path=xl/worksheets/sheet3.xml><?xml version="1.0" encoding="utf-8"?>
<worksheet xmlns="http://schemas.openxmlformats.org/spreadsheetml/2006/main" xmlns:r="http://schemas.openxmlformats.org/officeDocument/2006/relationships">
  <sheetPr filterMode="1">
    <tabColor theme="5" tint="0.59999389629810485"/>
  </sheetPr>
  <dimension ref="B1:AC271"/>
  <sheetViews>
    <sheetView showGridLines="0" zoomScale="70" zoomScaleNormal="70" workbookViewId="0">
      <pane ySplit="90" topLeftCell="A120" activePane="bottomLeft" state="frozen"/>
      <selection activeCell="O1" sqref="O1"/>
      <selection pane="bottomLeft" activeCell="A122" sqref="A122"/>
    </sheetView>
  </sheetViews>
  <sheetFormatPr baseColWidth="10" defaultColWidth="11" defaultRowHeight="15"/>
  <cols>
    <col min="1" max="1" width="5.28515625" style="61" customWidth="1"/>
    <col min="2" max="3" width="29.7109375" style="61" customWidth="1"/>
    <col min="4" max="4" width="38.5703125" style="61" customWidth="1"/>
    <col min="5" max="5" width="26.42578125" style="61" customWidth="1"/>
    <col min="6" max="7" width="30.7109375" style="61" hidden="1" customWidth="1"/>
    <col min="8" max="8" width="8.42578125" style="61" customWidth="1"/>
    <col min="9" max="9" width="35.85546875" style="61" customWidth="1"/>
    <col min="10" max="10" width="25.42578125" style="61" customWidth="1"/>
    <col min="11" max="11" width="31.5703125" style="61" customWidth="1"/>
    <col min="12" max="12" width="26.42578125" style="61" customWidth="1"/>
    <col min="13" max="13" width="31.5703125" style="61" customWidth="1"/>
    <col min="14" max="14" width="41.5703125" style="61" customWidth="1"/>
    <col min="15" max="15" width="11.42578125" style="61" customWidth="1"/>
    <col min="16" max="16" width="36.5703125" style="61" customWidth="1"/>
    <col min="17" max="17" width="30.7109375" style="61" customWidth="1"/>
    <col min="18" max="18" width="26.85546875" style="61" customWidth="1"/>
    <col min="19" max="19" width="25.7109375" style="61" customWidth="1"/>
    <col min="20" max="20" width="32.5703125" style="61" customWidth="1"/>
    <col min="21" max="21" width="29.85546875" style="168" customWidth="1"/>
    <col min="22" max="27" width="29.85546875" style="61" customWidth="1"/>
    <col min="28" max="16384" width="11" style="61"/>
  </cols>
  <sheetData>
    <row r="1" spans="2:26" ht="15.75" thickBot="1"/>
    <row r="2" spans="2:26" ht="96" customHeight="1" thickBot="1">
      <c r="B2" s="495" t="s">
        <v>422</v>
      </c>
      <c r="C2" s="496"/>
      <c r="D2" s="496"/>
      <c r="E2" s="496"/>
      <c r="F2" s="496"/>
      <c r="G2" s="496"/>
      <c r="H2" s="496"/>
      <c r="I2" s="496"/>
      <c r="J2" s="496"/>
      <c r="K2" s="496"/>
      <c r="L2" s="496"/>
      <c r="M2" s="496"/>
      <c r="N2" s="496"/>
      <c r="O2" s="496"/>
      <c r="P2" s="496"/>
      <c r="Q2" s="496"/>
      <c r="R2" s="496"/>
      <c r="S2" s="496"/>
      <c r="T2" s="496"/>
      <c r="U2" s="497"/>
    </row>
    <row r="3" spans="2:26" ht="19.5" customHeight="1">
      <c r="B3" s="506" t="s">
        <v>421</v>
      </c>
      <c r="C3" s="506"/>
      <c r="D3" s="506"/>
      <c r="E3" s="506"/>
      <c r="F3" s="506"/>
      <c r="G3" s="506"/>
      <c r="H3" s="506"/>
      <c r="I3" s="506"/>
      <c r="J3" s="506"/>
      <c r="K3" s="506"/>
      <c r="L3" s="506"/>
      <c r="M3" s="506"/>
      <c r="N3" s="506"/>
      <c r="O3" s="506"/>
      <c r="P3" s="506"/>
      <c r="Q3" s="506"/>
      <c r="R3" s="506"/>
      <c r="S3" s="506"/>
      <c r="T3" s="506"/>
      <c r="U3" s="506"/>
    </row>
    <row r="4" spans="2:26" ht="30.75" customHeight="1">
      <c r="B4" s="507" t="s">
        <v>424</v>
      </c>
      <c r="C4" s="507"/>
      <c r="D4" s="507"/>
      <c r="E4" s="507"/>
      <c r="F4" s="507"/>
      <c r="G4" s="507"/>
      <c r="H4" s="507"/>
      <c r="I4" s="507"/>
      <c r="J4" s="507"/>
      <c r="K4" s="507"/>
      <c r="L4" s="507"/>
      <c r="M4" s="507"/>
      <c r="N4" s="507"/>
      <c r="O4" s="507"/>
      <c r="P4" s="507"/>
      <c r="Q4" s="507"/>
      <c r="R4" s="507"/>
      <c r="S4" s="507"/>
      <c r="T4" s="507"/>
      <c r="U4" s="507"/>
    </row>
    <row r="5" spans="2:26" ht="66.75" customHeight="1">
      <c r="B5" s="140" t="s">
        <v>50</v>
      </c>
      <c r="C5" s="173" t="s">
        <v>51</v>
      </c>
      <c r="D5" s="173" t="s">
        <v>0</v>
      </c>
      <c r="E5" s="174" t="s">
        <v>1</v>
      </c>
      <c r="F5" s="173" t="s">
        <v>2</v>
      </c>
      <c r="G5" s="173" t="s">
        <v>178</v>
      </c>
      <c r="H5" s="175" t="s">
        <v>3</v>
      </c>
      <c r="I5" s="175" t="s">
        <v>4</v>
      </c>
      <c r="J5" s="176" t="s">
        <v>5</v>
      </c>
      <c r="K5" s="175" t="s">
        <v>6</v>
      </c>
      <c r="L5" s="175" t="s">
        <v>7</v>
      </c>
      <c r="M5" s="175" t="s">
        <v>8</v>
      </c>
      <c r="N5" s="176" t="s">
        <v>9</v>
      </c>
      <c r="O5" s="177" t="s">
        <v>3</v>
      </c>
      <c r="P5" s="178" t="s">
        <v>14</v>
      </c>
      <c r="Q5" s="178" t="s">
        <v>15</v>
      </c>
      <c r="R5" s="178" t="s">
        <v>16</v>
      </c>
      <c r="S5" s="178" t="s">
        <v>17</v>
      </c>
      <c r="T5" s="179" t="s">
        <v>121</v>
      </c>
      <c r="U5" s="178" t="s">
        <v>18</v>
      </c>
      <c r="V5" s="180" t="s">
        <v>103</v>
      </c>
      <c r="W5" s="180" t="s">
        <v>104</v>
      </c>
      <c r="X5" s="180" t="s">
        <v>118</v>
      </c>
      <c r="Y5" s="179" t="s">
        <v>120</v>
      </c>
      <c r="Z5" s="181" t="s">
        <v>119</v>
      </c>
    </row>
    <row r="6" spans="2:26" s="169" customFormat="1" ht="76.5" hidden="1" customHeight="1">
      <c r="B6" s="564" t="s">
        <v>52</v>
      </c>
      <c r="C6" s="439" t="s">
        <v>53</v>
      </c>
      <c r="D6" s="561" t="s">
        <v>775</v>
      </c>
      <c r="E6" s="567" t="s">
        <v>776</v>
      </c>
      <c r="F6" s="570" t="s">
        <v>777</v>
      </c>
      <c r="G6" s="5" t="s">
        <v>36</v>
      </c>
      <c r="H6" s="544">
        <v>1</v>
      </c>
      <c r="I6" s="560" t="s">
        <v>717</v>
      </c>
      <c r="J6" s="419"/>
      <c r="K6" s="560">
        <v>1</v>
      </c>
      <c r="L6" s="560" t="s">
        <v>718</v>
      </c>
      <c r="M6" s="557" t="s">
        <v>719</v>
      </c>
      <c r="N6" s="235" t="s">
        <v>258</v>
      </c>
      <c r="O6" s="134">
        <v>1</v>
      </c>
      <c r="P6" s="434" t="s">
        <v>778</v>
      </c>
      <c r="Q6" s="435">
        <v>0.25</v>
      </c>
      <c r="R6" s="132">
        <v>43922</v>
      </c>
      <c r="S6" s="132">
        <v>43966</v>
      </c>
      <c r="T6" s="133"/>
      <c r="U6" s="143"/>
      <c r="V6" s="267"/>
      <c r="W6" s="143"/>
      <c r="X6" s="64"/>
      <c r="Y6" s="133"/>
      <c r="Z6" s="171"/>
    </row>
    <row r="7" spans="2:26" s="169" customFormat="1" ht="76.5" hidden="1" customHeight="1">
      <c r="B7" s="565"/>
      <c r="C7" s="440" t="s">
        <v>202</v>
      </c>
      <c r="D7" s="562"/>
      <c r="E7" s="568"/>
      <c r="F7" s="571"/>
      <c r="G7" s="5" t="s">
        <v>36</v>
      </c>
      <c r="H7" s="534"/>
      <c r="I7" s="560"/>
      <c r="J7" s="419"/>
      <c r="K7" s="560"/>
      <c r="L7" s="560"/>
      <c r="M7" s="558"/>
      <c r="N7" s="235" t="s">
        <v>258</v>
      </c>
      <c r="O7" s="134">
        <v>2</v>
      </c>
      <c r="P7" s="434" t="s">
        <v>779</v>
      </c>
      <c r="Q7" s="435">
        <v>0.5</v>
      </c>
      <c r="R7" s="132">
        <v>43891</v>
      </c>
      <c r="S7" s="132">
        <v>44074</v>
      </c>
      <c r="T7" s="133"/>
      <c r="U7" s="143"/>
      <c r="V7" s="267"/>
      <c r="W7" s="74"/>
      <c r="X7" s="64"/>
      <c r="Y7" s="133"/>
      <c r="Z7" s="171"/>
    </row>
    <row r="8" spans="2:26" s="169" customFormat="1" ht="76.5" hidden="1" customHeight="1">
      <c r="B8" s="566"/>
      <c r="C8" s="441" t="s">
        <v>202</v>
      </c>
      <c r="D8" s="563"/>
      <c r="E8" s="569"/>
      <c r="F8" s="572"/>
      <c r="G8" s="5" t="s">
        <v>36</v>
      </c>
      <c r="H8" s="535"/>
      <c r="I8" s="560"/>
      <c r="J8" s="419"/>
      <c r="K8" s="560"/>
      <c r="L8" s="560"/>
      <c r="M8" s="559"/>
      <c r="N8" s="235" t="s">
        <v>258</v>
      </c>
      <c r="O8" s="134">
        <v>3</v>
      </c>
      <c r="P8" s="434" t="s">
        <v>780</v>
      </c>
      <c r="Q8" s="435">
        <v>0.25</v>
      </c>
      <c r="R8" s="132">
        <v>44044</v>
      </c>
      <c r="S8" s="132">
        <v>44196</v>
      </c>
      <c r="T8" s="133"/>
      <c r="U8" s="143"/>
      <c r="V8" s="267"/>
      <c r="W8" s="74"/>
      <c r="X8" s="64"/>
      <c r="Y8" s="133"/>
      <c r="Z8" s="171"/>
    </row>
    <row r="9" spans="2:26" s="169" customFormat="1" ht="76.5" hidden="1" customHeight="1">
      <c r="B9" s="517" t="s">
        <v>52</v>
      </c>
      <c r="C9" s="517" t="s">
        <v>53</v>
      </c>
      <c r="D9" s="517" t="s">
        <v>775</v>
      </c>
      <c r="E9" s="514" t="s">
        <v>241</v>
      </c>
      <c r="F9" s="5" t="s">
        <v>241</v>
      </c>
      <c r="G9" s="5" t="s">
        <v>36</v>
      </c>
      <c r="H9" s="502">
        <v>2</v>
      </c>
      <c r="I9" s="560" t="s">
        <v>722</v>
      </c>
      <c r="J9" s="147"/>
      <c r="K9" s="560">
        <v>2</v>
      </c>
      <c r="L9" s="560" t="s">
        <v>723</v>
      </c>
      <c r="M9" s="560" t="s">
        <v>724</v>
      </c>
      <c r="N9" s="235" t="s">
        <v>258</v>
      </c>
      <c r="O9" s="134">
        <v>1</v>
      </c>
      <c r="P9" s="434" t="s">
        <v>781</v>
      </c>
      <c r="Q9" s="133">
        <v>0.25</v>
      </c>
      <c r="R9" s="132">
        <v>43952</v>
      </c>
      <c r="S9" s="132">
        <v>44074</v>
      </c>
      <c r="T9" s="133"/>
      <c r="U9" s="143"/>
      <c r="V9" s="268"/>
      <c r="W9" s="74"/>
      <c r="X9" s="64"/>
      <c r="Y9" s="133"/>
      <c r="Z9" s="171"/>
    </row>
    <row r="10" spans="2:26" s="169" customFormat="1" ht="76.5" hidden="1" customHeight="1">
      <c r="B10" s="518"/>
      <c r="C10" s="518"/>
      <c r="D10" s="518"/>
      <c r="E10" s="515"/>
      <c r="F10" s="5" t="s">
        <v>241</v>
      </c>
      <c r="G10" s="5" t="s">
        <v>36</v>
      </c>
      <c r="H10" s="502"/>
      <c r="I10" s="560"/>
      <c r="J10" s="147"/>
      <c r="K10" s="560"/>
      <c r="L10" s="560"/>
      <c r="M10" s="560"/>
      <c r="N10" s="235" t="s">
        <v>258</v>
      </c>
      <c r="O10" s="134">
        <v>2</v>
      </c>
      <c r="P10" s="434" t="s">
        <v>782</v>
      </c>
      <c r="Q10" s="133">
        <v>0.15</v>
      </c>
      <c r="R10" s="132">
        <v>43952</v>
      </c>
      <c r="S10" s="132">
        <v>44043</v>
      </c>
      <c r="T10" s="133"/>
      <c r="U10" s="143"/>
      <c r="V10" s="268"/>
      <c r="W10" s="74"/>
      <c r="X10" s="64"/>
      <c r="Y10" s="133"/>
      <c r="Z10" s="171"/>
    </row>
    <row r="11" spans="2:26" s="169" customFormat="1" ht="76.5" hidden="1" customHeight="1">
      <c r="B11" s="518"/>
      <c r="C11" s="518" t="s">
        <v>202</v>
      </c>
      <c r="D11" s="518" t="s">
        <v>35</v>
      </c>
      <c r="E11" s="515"/>
      <c r="F11" s="5" t="s">
        <v>241</v>
      </c>
      <c r="G11" s="5" t="s">
        <v>36</v>
      </c>
      <c r="H11" s="502"/>
      <c r="I11" s="560"/>
      <c r="J11" s="147"/>
      <c r="K11" s="560"/>
      <c r="L11" s="560"/>
      <c r="M11" s="560"/>
      <c r="N11" s="235" t="s">
        <v>258</v>
      </c>
      <c r="O11" s="134">
        <v>3</v>
      </c>
      <c r="P11" s="434" t="s">
        <v>783</v>
      </c>
      <c r="Q11" s="133">
        <v>0.35</v>
      </c>
      <c r="R11" s="132">
        <v>44075</v>
      </c>
      <c r="S11" s="132">
        <v>44196</v>
      </c>
      <c r="T11" s="133"/>
      <c r="U11" s="143"/>
      <c r="V11" s="267"/>
      <c r="W11" s="74"/>
      <c r="X11" s="64"/>
      <c r="Y11" s="133"/>
      <c r="Z11" s="171"/>
    </row>
    <row r="12" spans="2:26" s="169" customFormat="1" ht="76.5" hidden="1" customHeight="1">
      <c r="B12" s="519"/>
      <c r="C12" s="519" t="s">
        <v>202</v>
      </c>
      <c r="D12" s="519" t="s">
        <v>35</v>
      </c>
      <c r="E12" s="516"/>
      <c r="F12" s="5" t="s">
        <v>241</v>
      </c>
      <c r="G12" s="5" t="s">
        <v>36</v>
      </c>
      <c r="H12" s="502"/>
      <c r="I12" s="560"/>
      <c r="J12" s="147"/>
      <c r="K12" s="560"/>
      <c r="L12" s="560"/>
      <c r="M12" s="560"/>
      <c r="N12" s="235" t="s">
        <v>258</v>
      </c>
      <c r="O12" s="134">
        <v>4</v>
      </c>
      <c r="P12" s="434" t="s">
        <v>784</v>
      </c>
      <c r="Q12" s="133">
        <v>0.25</v>
      </c>
      <c r="R12" s="132">
        <v>44075</v>
      </c>
      <c r="S12" s="132">
        <v>44196</v>
      </c>
      <c r="T12" s="133"/>
      <c r="U12" s="143"/>
      <c r="V12" s="267"/>
      <c r="W12" s="74"/>
      <c r="X12" s="64"/>
      <c r="Y12" s="133"/>
      <c r="Z12" s="171"/>
    </row>
    <row r="13" spans="2:26" s="169" customFormat="1" ht="76.5" hidden="1" customHeight="1">
      <c r="B13" s="561" t="s">
        <v>52</v>
      </c>
      <c r="C13" s="561" t="s">
        <v>202</v>
      </c>
      <c r="D13" s="561" t="s">
        <v>775</v>
      </c>
      <c r="E13" s="517" t="s">
        <v>241</v>
      </c>
      <c r="F13" s="5" t="s">
        <v>241</v>
      </c>
      <c r="G13" s="5" t="s">
        <v>36</v>
      </c>
      <c r="H13" s="502">
        <v>3</v>
      </c>
      <c r="I13" s="560" t="s">
        <v>725</v>
      </c>
      <c r="J13" s="147">
        <v>0.25</v>
      </c>
      <c r="K13" s="560">
        <v>1</v>
      </c>
      <c r="L13" s="557" t="s">
        <v>726</v>
      </c>
      <c r="M13" s="560" t="s">
        <v>727</v>
      </c>
      <c r="N13" s="235" t="s">
        <v>258</v>
      </c>
      <c r="O13" s="134">
        <v>1</v>
      </c>
      <c r="P13" s="135" t="s">
        <v>785</v>
      </c>
      <c r="Q13" s="142">
        <v>0.4</v>
      </c>
      <c r="R13" s="236">
        <v>43891</v>
      </c>
      <c r="S13" s="131">
        <v>43966</v>
      </c>
      <c r="T13" s="133"/>
      <c r="U13" s="143"/>
      <c r="V13" s="267"/>
      <c r="W13" s="74" t="s">
        <v>786</v>
      </c>
      <c r="X13" s="64">
        <v>0.4</v>
      </c>
      <c r="Y13" s="133"/>
      <c r="Z13" s="171"/>
    </row>
    <row r="14" spans="2:26" s="169" customFormat="1" ht="76.5" hidden="1" customHeight="1">
      <c r="B14" s="562"/>
      <c r="C14" s="562" t="s">
        <v>202</v>
      </c>
      <c r="D14" s="562"/>
      <c r="E14" s="518"/>
      <c r="F14" s="5" t="s">
        <v>241</v>
      </c>
      <c r="G14" s="5" t="s">
        <v>36</v>
      </c>
      <c r="H14" s="502"/>
      <c r="I14" s="560"/>
      <c r="J14" s="147">
        <v>0.25</v>
      </c>
      <c r="K14" s="560"/>
      <c r="L14" s="558"/>
      <c r="M14" s="560"/>
      <c r="N14" s="235" t="s">
        <v>258</v>
      </c>
      <c r="O14" s="134">
        <v>2</v>
      </c>
      <c r="P14" s="135" t="s">
        <v>787</v>
      </c>
      <c r="Q14" s="142">
        <v>0.15</v>
      </c>
      <c r="R14" s="236">
        <v>43922</v>
      </c>
      <c r="S14" s="131">
        <v>44196</v>
      </c>
      <c r="T14" s="133"/>
      <c r="U14" s="143"/>
      <c r="V14" s="267"/>
      <c r="W14" s="74"/>
      <c r="X14" s="64"/>
      <c r="Y14" s="133"/>
      <c r="Z14" s="171"/>
    </row>
    <row r="15" spans="2:26" s="169" customFormat="1" ht="76.5" hidden="1" customHeight="1">
      <c r="B15" s="563"/>
      <c r="C15" s="563" t="s">
        <v>202</v>
      </c>
      <c r="D15" s="563"/>
      <c r="E15" s="519"/>
      <c r="F15" s="5" t="s">
        <v>241</v>
      </c>
      <c r="G15" s="5" t="s">
        <v>36</v>
      </c>
      <c r="H15" s="502"/>
      <c r="I15" s="560"/>
      <c r="J15" s="147">
        <v>0.25</v>
      </c>
      <c r="K15" s="560"/>
      <c r="L15" s="559"/>
      <c r="M15" s="560"/>
      <c r="N15" s="235" t="s">
        <v>258</v>
      </c>
      <c r="O15" s="134">
        <v>3</v>
      </c>
      <c r="P15" s="135" t="s">
        <v>788</v>
      </c>
      <c r="Q15" s="142">
        <v>0.45</v>
      </c>
      <c r="R15" s="236">
        <v>43952</v>
      </c>
      <c r="S15" s="131">
        <v>44196</v>
      </c>
      <c r="T15" s="133"/>
      <c r="U15" s="143"/>
      <c r="V15" s="267"/>
      <c r="W15" s="74"/>
      <c r="X15" s="64"/>
      <c r="Y15" s="133"/>
      <c r="Z15" s="171"/>
    </row>
    <row r="16" spans="2:26" s="169" customFormat="1" ht="76.5" hidden="1" customHeight="1">
      <c r="B16" s="561" t="s">
        <v>52</v>
      </c>
      <c r="C16" s="561" t="s">
        <v>202</v>
      </c>
      <c r="D16" s="561" t="s">
        <v>775</v>
      </c>
      <c r="E16" s="517" t="s">
        <v>241</v>
      </c>
      <c r="F16" s="5" t="s">
        <v>241</v>
      </c>
      <c r="G16" s="5" t="s">
        <v>36</v>
      </c>
      <c r="H16" s="502">
        <v>4</v>
      </c>
      <c r="I16" s="573" t="s">
        <v>789</v>
      </c>
      <c r="J16" s="147">
        <v>0.25</v>
      </c>
      <c r="K16" s="504">
        <v>52</v>
      </c>
      <c r="L16" s="504" t="s">
        <v>730</v>
      </c>
      <c r="M16" s="504" t="s">
        <v>731</v>
      </c>
      <c r="N16" s="235" t="s">
        <v>258</v>
      </c>
      <c r="O16" s="134">
        <v>1</v>
      </c>
      <c r="P16" s="135" t="s">
        <v>790</v>
      </c>
      <c r="Q16" s="133">
        <v>0.3</v>
      </c>
      <c r="R16" s="2">
        <v>43922</v>
      </c>
      <c r="S16" s="131">
        <v>43966</v>
      </c>
      <c r="T16" s="133"/>
      <c r="U16" s="143"/>
      <c r="V16" s="267"/>
      <c r="W16" s="74"/>
      <c r="X16" s="64"/>
      <c r="Y16" s="133"/>
      <c r="Z16" s="171"/>
    </row>
    <row r="17" spans="2:26" s="169" customFormat="1" ht="76.5" hidden="1" customHeight="1">
      <c r="B17" s="562"/>
      <c r="C17" s="562" t="s">
        <v>202</v>
      </c>
      <c r="D17" s="562"/>
      <c r="E17" s="518"/>
      <c r="F17" s="5" t="s">
        <v>241</v>
      </c>
      <c r="G17" s="5" t="s">
        <v>36</v>
      </c>
      <c r="H17" s="502"/>
      <c r="I17" s="574"/>
      <c r="J17" s="147">
        <v>0.25</v>
      </c>
      <c r="K17" s="504"/>
      <c r="L17" s="504"/>
      <c r="M17" s="504"/>
      <c r="N17" s="235" t="s">
        <v>258</v>
      </c>
      <c r="O17" s="134">
        <v>2</v>
      </c>
      <c r="P17" s="135" t="s">
        <v>791</v>
      </c>
      <c r="Q17" s="133">
        <v>0.1</v>
      </c>
      <c r="R17" s="2">
        <v>43967</v>
      </c>
      <c r="S17" s="131">
        <v>43997</v>
      </c>
      <c r="T17" s="133"/>
      <c r="U17" s="143"/>
      <c r="V17" s="267"/>
      <c r="W17" s="74"/>
      <c r="X17" s="64"/>
      <c r="Y17" s="133"/>
      <c r="Z17" s="171"/>
    </row>
    <row r="18" spans="2:26" s="169" customFormat="1" ht="76.5" hidden="1" customHeight="1">
      <c r="B18" s="562"/>
      <c r="C18" s="562"/>
      <c r="D18" s="562"/>
      <c r="E18" s="518"/>
      <c r="F18" s="443"/>
      <c r="G18" s="443"/>
      <c r="H18" s="576"/>
      <c r="I18" s="575"/>
      <c r="J18" s="430">
        <v>0.25</v>
      </c>
      <c r="K18" s="504"/>
      <c r="L18" s="504"/>
      <c r="M18" s="504"/>
      <c r="N18" s="445"/>
      <c r="O18" s="433">
        <v>3</v>
      </c>
      <c r="P18" s="446" t="s">
        <v>792</v>
      </c>
      <c r="Q18" s="423">
        <v>0.1</v>
      </c>
      <c r="R18" s="447">
        <v>43998</v>
      </c>
      <c r="S18" s="426">
        <v>44027</v>
      </c>
      <c r="T18" s="423"/>
      <c r="U18" s="448"/>
      <c r="V18" s="449"/>
      <c r="W18" s="450"/>
      <c r="X18" s="431"/>
      <c r="Y18" s="423"/>
      <c r="Z18" s="432"/>
    </row>
    <row r="19" spans="2:26" s="169" customFormat="1" ht="76.5" hidden="1" customHeight="1">
      <c r="B19" s="563"/>
      <c r="C19" s="563" t="s">
        <v>202</v>
      </c>
      <c r="D19" s="563"/>
      <c r="E19" s="519"/>
      <c r="F19" s="5" t="s">
        <v>241</v>
      </c>
      <c r="G19" s="5" t="s">
        <v>36</v>
      </c>
      <c r="H19" s="502"/>
      <c r="I19" s="574"/>
      <c r="J19" s="147">
        <v>0.25</v>
      </c>
      <c r="K19" s="505"/>
      <c r="L19" s="505"/>
      <c r="M19" s="505"/>
      <c r="N19" s="235" t="s">
        <v>258</v>
      </c>
      <c r="O19" s="134">
        <v>4</v>
      </c>
      <c r="P19" s="135" t="s">
        <v>793</v>
      </c>
      <c r="Q19" s="133">
        <v>0.5</v>
      </c>
      <c r="R19" s="2">
        <v>44028</v>
      </c>
      <c r="S19" s="131">
        <v>44196</v>
      </c>
      <c r="T19" s="133"/>
      <c r="U19" s="143"/>
      <c r="V19" s="267"/>
      <c r="W19" s="74"/>
      <c r="X19" s="64"/>
      <c r="Y19" s="133"/>
      <c r="Z19" s="171"/>
    </row>
    <row r="20" spans="2:26" s="169" customFormat="1" ht="76.5" hidden="1" customHeight="1">
      <c r="B20" s="511" t="s">
        <v>52</v>
      </c>
      <c r="C20" s="511" t="s">
        <v>53</v>
      </c>
      <c r="D20" s="511" t="s">
        <v>19</v>
      </c>
      <c r="E20" s="146" t="s">
        <v>107</v>
      </c>
      <c r="F20" s="5" t="s">
        <v>107</v>
      </c>
      <c r="G20" s="5" t="s">
        <v>26</v>
      </c>
      <c r="H20" s="502">
        <v>1</v>
      </c>
      <c r="I20" s="511" t="s">
        <v>212</v>
      </c>
      <c r="J20" s="200">
        <v>1</v>
      </c>
      <c r="K20" s="513">
        <v>1</v>
      </c>
      <c r="L20" s="513" t="s">
        <v>39</v>
      </c>
      <c r="M20" s="513" t="s">
        <v>213</v>
      </c>
      <c r="N20" s="65" t="s">
        <v>27</v>
      </c>
      <c r="O20" s="134">
        <v>1</v>
      </c>
      <c r="P20" s="237" t="s">
        <v>215</v>
      </c>
      <c r="Q20" s="133">
        <v>0.25</v>
      </c>
      <c r="R20" s="132">
        <v>43831</v>
      </c>
      <c r="S20" s="131">
        <v>43921</v>
      </c>
      <c r="T20" s="133">
        <f t="shared" ref="T20:T69" si="0">+J20*Q20</f>
        <v>0.25</v>
      </c>
      <c r="U20" s="130" t="s">
        <v>214</v>
      </c>
      <c r="V20" s="268">
        <v>0.85</v>
      </c>
      <c r="W20" s="74" t="s">
        <v>601</v>
      </c>
      <c r="X20" s="64">
        <v>0.21</v>
      </c>
      <c r="Y20" s="133">
        <f t="shared" ref="Y20:Y37" si="1">X20*V20</f>
        <v>0.17849999999999999</v>
      </c>
      <c r="Z20" s="171">
        <f t="shared" ref="Z20:Z37" si="2">X20*J20</f>
        <v>0.21</v>
      </c>
    </row>
    <row r="21" spans="2:26" s="169" customFormat="1" ht="76.5" hidden="1" customHeight="1">
      <c r="B21" s="511" t="s">
        <v>52</v>
      </c>
      <c r="C21" s="511" t="s">
        <v>53</v>
      </c>
      <c r="D21" s="511"/>
      <c r="E21" s="146" t="s">
        <v>107</v>
      </c>
      <c r="F21" s="5" t="s">
        <v>107</v>
      </c>
      <c r="G21" s="5" t="s">
        <v>26</v>
      </c>
      <c r="H21" s="502"/>
      <c r="I21" s="511"/>
      <c r="J21" s="200">
        <v>1</v>
      </c>
      <c r="K21" s="513"/>
      <c r="L21" s="513"/>
      <c r="M21" s="513"/>
      <c r="N21" s="65" t="s">
        <v>27</v>
      </c>
      <c r="O21" s="134">
        <v>2</v>
      </c>
      <c r="P21" s="237" t="s">
        <v>216</v>
      </c>
      <c r="Q21" s="133">
        <v>0.5</v>
      </c>
      <c r="R21" s="132">
        <v>43922</v>
      </c>
      <c r="S21" s="131">
        <v>44012</v>
      </c>
      <c r="T21" s="133">
        <f t="shared" si="0"/>
        <v>0.5</v>
      </c>
      <c r="U21" s="130" t="s">
        <v>214</v>
      </c>
      <c r="V21" s="268"/>
      <c r="W21" s="74"/>
      <c r="X21" s="64"/>
      <c r="Y21" s="133">
        <f t="shared" si="1"/>
        <v>0</v>
      </c>
      <c r="Z21" s="171">
        <f t="shared" si="2"/>
        <v>0</v>
      </c>
    </row>
    <row r="22" spans="2:26" s="169" customFormat="1" ht="76.5" hidden="1" customHeight="1">
      <c r="B22" s="511" t="s">
        <v>52</v>
      </c>
      <c r="C22" s="511" t="s">
        <v>53</v>
      </c>
      <c r="D22" s="511"/>
      <c r="E22" s="146" t="s">
        <v>107</v>
      </c>
      <c r="F22" s="5" t="s">
        <v>107</v>
      </c>
      <c r="G22" s="5" t="s">
        <v>26</v>
      </c>
      <c r="H22" s="502"/>
      <c r="I22" s="511"/>
      <c r="J22" s="200">
        <v>1</v>
      </c>
      <c r="K22" s="513"/>
      <c r="L22" s="513"/>
      <c r="M22" s="513"/>
      <c r="N22" s="65" t="s">
        <v>27</v>
      </c>
      <c r="O22" s="134">
        <v>3</v>
      </c>
      <c r="P22" s="237" t="s">
        <v>217</v>
      </c>
      <c r="Q22" s="133">
        <v>0.75</v>
      </c>
      <c r="R22" s="132">
        <v>44013</v>
      </c>
      <c r="S22" s="131">
        <v>44104</v>
      </c>
      <c r="T22" s="133">
        <f t="shared" si="0"/>
        <v>0.75</v>
      </c>
      <c r="U22" s="130" t="s">
        <v>214</v>
      </c>
      <c r="V22" s="270"/>
      <c r="W22" s="74"/>
      <c r="X22" s="64"/>
      <c r="Y22" s="133">
        <f t="shared" si="1"/>
        <v>0</v>
      </c>
      <c r="Z22" s="171">
        <f t="shared" si="2"/>
        <v>0</v>
      </c>
    </row>
    <row r="23" spans="2:26" s="169" customFormat="1" ht="76.5" hidden="1" customHeight="1">
      <c r="B23" s="511" t="s">
        <v>52</v>
      </c>
      <c r="C23" s="511" t="s">
        <v>53</v>
      </c>
      <c r="D23" s="511"/>
      <c r="E23" s="146" t="s">
        <v>107</v>
      </c>
      <c r="F23" s="5" t="s">
        <v>107</v>
      </c>
      <c r="G23" s="5" t="s">
        <v>26</v>
      </c>
      <c r="H23" s="502"/>
      <c r="I23" s="511"/>
      <c r="J23" s="200">
        <v>1</v>
      </c>
      <c r="K23" s="513"/>
      <c r="L23" s="513"/>
      <c r="M23" s="513"/>
      <c r="N23" s="65" t="s">
        <v>27</v>
      </c>
      <c r="O23" s="134">
        <v>4</v>
      </c>
      <c r="P23" s="237" t="s">
        <v>218</v>
      </c>
      <c r="Q23" s="133">
        <v>1</v>
      </c>
      <c r="R23" s="132">
        <v>44105</v>
      </c>
      <c r="S23" s="131">
        <v>44196</v>
      </c>
      <c r="T23" s="133">
        <f t="shared" si="0"/>
        <v>1</v>
      </c>
      <c r="U23" s="130" t="s">
        <v>214</v>
      </c>
      <c r="V23" s="268"/>
      <c r="W23" s="74"/>
      <c r="X23" s="64"/>
      <c r="Y23" s="133">
        <f t="shared" si="1"/>
        <v>0</v>
      </c>
      <c r="Z23" s="171">
        <f t="shared" si="2"/>
        <v>0</v>
      </c>
    </row>
    <row r="24" spans="2:26" s="169" customFormat="1" ht="76.5" hidden="1" customHeight="1">
      <c r="B24" s="511" t="s">
        <v>52</v>
      </c>
      <c r="C24" s="511" t="s">
        <v>53</v>
      </c>
      <c r="D24" s="511" t="s">
        <v>19</v>
      </c>
      <c r="E24" s="146" t="s">
        <v>109</v>
      </c>
      <c r="F24" s="146" t="s">
        <v>109</v>
      </c>
      <c r="G24" s="5" t="s">
        <v>33</v>
      </c>
      <c r="H24" s="502">
        <v>1</v>
      </c>
      <c r="I24" s="511" t="s">
        <v>308</v>
      </c>
      <c r="J24" s="200">
        <v>0.25</v>
      </c>
      <c r="K24" s="547">
        <v>1</v>
      </c>
      <c r="L24" s="547" t="s">
        <v>39</v>
      </c>
      <c r="M24" s="547" t="s">
        <v>309</v>
      </c>
      <c r="N24" s="420" t="s">
        <v>769</v>
      </c>
      <c r="O24" s="69">
        <v>1</v>
      </c>
      <c r="P24" s="136" t="s">
        <v>315</v>
      </c>
      <c r="Q24" s="133">
        <v>0.5</v>
      </c>
      <c r="R24" s="132">
        <v>43831</v>
      </c>
      <c r="S24" s="131">
        <v>44196</v>
      </c>
      <c r="T24" s="133">
        <f t="shared" si="0"/>
        <v>0.125</v>
      </c>
      <c r="U24" s="238" t="s">
        <v>316</v>
      </c>
      <c r="V24" s="421">
        <v>1</v>
      </c>
      <c r="W24" s="422" t="s">
        <v>770</v>
      </c>
      <c r="X24" s="423">
        <v>0.5</v>
      </c>
      <c r="Y24" s="423">
        <f>+V24*T24</f>
        <v>0.125</v>
      </c>
      <c r="Z24" s="424">
        <f t="shared" si="2"/>
        <v>0.125</v>
      </c>
    </row>
    <row r="25" spans="2:26" s="169" customFormat="1" ht="76.5" hidden="1" customHeight="1">
      <c r="B25" s="511" t="s">
        <v>52</v>
      </c>
      <c r="C25" s="511" t="s">
        <v>53</v>
      </c>
      <c r="D25" s="511"/>
      <c r="E25" s="146" t="s">
        <v>109</v>
      </c>
      <c r="F25" s="146" t="s">
        <v>109</v>
      </c>
      <c r="G25" s="5" t="s">
        <v>33</v>
      </c>
      <c r="H25" s="502"/>
      <c r="I25" s="511"/>
      <c r="J25" s="200">
        <v>0.25</v>
      </c>
      <c r="K25" s="547">
        <v>1</v>
      </c>
      <c r="L25" s="547"/>
      <c r="M25" s="547"/>
      <c r="N25" s="420" t="s">
        <v>769</v>
      </c>
      <c r="O25" s="69">
        <v>2</v>
      </c>
      <c r="P25" s="136" t="s">
        <v>317</v>
      </c>
      <c r="Q25" s="133">
        <v>0.5</v>
      </c>
      <c r="R25" s="132">
        <v>43831</v>
      </c>
      <c r="S25" s="131">
        <f>S24</f>
        <v>44196</v>
      </c>
      <c r="T25" s="133">
        <f t="shared" si="0"/>
        <v>0.125</v>
      </c>
      <c r="U25" s="238" t="s">
        <v>316</v>
      </c>
      <c r="V25" s="421">
        <v>1</v>
      </c>
      <c r="W25" s="422" t="s">
        <v>771</v>
      </c>
      <c r="X25" s="423">
        <v>0.5</v>
      </c>
      <c r="Y25" s="423">
        <f>+V25*T25</f>
        <v>0.125</v>
      </c>
      <c r="Z25" s="424">
        <f t="shared" si="2"/>
        <v>0.125</v>
      </c>
    </row>
    <row r="26" spans="2:26" s="169" customFormat="1" ht="76.5" hidden="1" customHeight="1">
      <c r="B26" s="511" t="s">
        <v>52</v>
      </c>
      <c r="C26" s="511" t="s">
        <v>53</v>
      </c>
      <c r="D26" s="511" t="s">
        <v>19</v>
      </c>
      <c r="E26" s="146" t="s">
        <v>109</v>
      </c>
      <c r="F26" s="146" t="s">
        <v>109</v>
      </c>
      <c r="G26" s="5" t="s">
        <v>33</v>
      </c>
      <c r="H26" s="502">
        <v>2</v>
      </c>
      <c r="I26" s="511" t="s">
        <v>310</v>
      </c>
      <c r="J26" s="200">
        <v>0.25</v>
      </c>
      <c r="K26" s="547">
        <v>1</v>
      </c>
      <c r="L26" s="547" t="s">
        <v>39</v>
      </c>
      <c r="M26" s="547" t="s">
        <v>311</v>
      </c>
      <c r="N26" s="65" t="s">
        <v>34</v>
      </c>
      <c r="O26" s="69">
        <v>1</v>
      </c>
      <c r="P26" s="136" t="s">
        <v>318</v>
      </c>
      <c r="Q26" s="133">
        <v>0.5</v>
      </c>
      <c r="R26" s="132">
        <v>43831</v>
      </c>
      <c r="S26" s="131">
        <f>S25</f>
        <v>44196</v>
      </c>
      <c r="T26" s="133">
        <f t="shared" si="0"/>
        <v>0.125</v>
      </c>
      <c r="U26" s="238" t="s">
        <v>316</v>
      </c>
      <c r="V26" s="421">
        <v>1</v>
      </c>
      <c r="W26" s="422" t="s">
        <v>772</v>
      </c>
      <c r="X26" s="423">
        <v>0.5</v>
      </c>
      <c r="Y26" s="423">
        <f t="shared" ref="Y26:Y31" si="3">+V26*T26</f>
        <v>0.125</v>
      </c>
      <c r="Z26" s="424">
        <f t="shared" si="2"/>
        <v>0.125</v>
      </c>
    </row>
    <row r="27" spans="2:26" s="169" customFormat="1" ht="76.5" hidden="1" customHeight="1">
      <c r="B27" s="511" t="s">
        <v>52</v>
      </c>
      <c r="C27" s="511" t="s">
        <v>53</v>
      </c>
      <c r="D27" s="511" t="s">
        <v>19</v>
      </c>
      <c r="E27" s="146" t="s">
        <v>109</v>
      </c>
      <c r="F27" s="146" t="s">
        <v>109</v>
      </c>
      <c r="G27" s="5" t="s">
        <v>33</v>
      </c>
      <c r="H27" s="502"/>
      <c r="I27" s="511"/>
      <c r="J27" s="200">
        <v>0.25</v>
      </c>
      <c r="K27" s="547">
        <v>1</v>
      </c>
      <c r="L27" s="547"/>
      <c r="M27" s="547"/>
      <c r="N27" s="420" t="s">
        <v>769</v>
      </c>
      <c r="O27" s="69">
        <v>2</v>
      </c>
      <c r="P27" s="12" t="s">
        <v>311</v>
      </c>
      <c r="Q27" s="423">
        <v>0.5</v>
      </c>
      <c r="R27" s="425">
        <v>43831</v>
      </c>
      <c r="S27" s="426">
        <f>S26</f>
        <v>44196</v>
      </c>
      <c r="T27" s="423">
        <f t="shared" si="0"/>
        <v>0.125</v>
      </c>
      <c r="U27" s="427" t="s">
        <v>316</v>
      </c>
      <c r="V27" s="421">
        <v>1</v>
      </c>
      <c r="W27" s="422" t="s">
        <v>773</v>
      </c>
      <c r="X27" s="423">
        <v>0.5</v>
      </c>
      <c r="Y27" s="423">
        <f t="shared" si="3"/>
        <v>0.125</v>
      </c>
      <c r="Z27" s="424">
        <f t="shared" si="2"/>
        <v>0.125</v>
      </c>
    </row>
    <row r="28" spans="2:26" s="169" customFormat="1" ht="76.5" hidden="1" customHeight="1">
      <c r="B28" s="511" t="s">
        <v>52</v>
      </c>
      <c r="C28" s="511" t="s">
        <v>53</v>
      </c>
      <c r="D28" s="511" t="s">
        <v>19</v>
      </c>
      <c r="E28" s="146" t="s">
        <v>109</v>
      </c>
      <c r="F28" s="146" t="s">
        <v>109</v>
      </c>
      <c r="G28" s="5" t="s">
        <v>33</v>
      </c>
      <c r="H28" s="502">
        <v>3</v>
      </c>
      <c r="I28" s="511" t="s">
        <v>312</v>
      </c>
      <c r="J28" s="200">
        <v>0.25</v>
      </c>
      <c r="K28" s="547">
        <v>1</v>
      </c>
      <c r="L28" s="547" t="s">
        <v>39</v>
      </c>
      <c r="M28" s="547" t="s">
        <v>313</v>
      </c>
      <c r="N28" s="420" t="s">
        <v>769</v>
      </c>
      <c r="O28" s="69">
        <v>1</v>
      </c>
      <c r="P28" s="136" t="s">
        <v>319</v>
      </c>
      <c r="Q28" s="423">
        <v>0.5</v>
      </c>
      <c r="R28" s="425">
        <v>43831</v>
      </c>
      <c r="S28" s="426">
        <f>S27</f>
        <v>44196</v>
      </c>
      <c r="T28" s="423">
        <f t="shared" si="0"/>
        <v>0.125</v>
      </c>
      <c r="U28" s="427" t="s">
        <v>316</v>
      </c>
      <c r="V28" s="428">
        <v>0</v>
      </c>
      <c r="W28" s="429" t="s">
        <v>774</v>
      </c>
      <c r="X28" s="423">
        <v>0.5</v>
      </c>
      <c r="Y28" s="423">
        <f t="shared" si="3"/>
        <v>0</v>
      </c>
      <c r="Z28" s="424">
        <f t="shared" si="2"/>
        <v>0.125</v>
      </c>
    </row>
    <row r="29" spans="2:26" s="169" customFormat="1" ht="76.5" hidden="1" customHeight="1">
      <c r="B29" s="511" t="s">
        <v>52</v>
      </c>
      <c r="C29" s="511" t="s">
        <v>53</v>
      </c>
      <c r="D29" s="511" t="s">
        <v>19</v>
      </c>
      <c r="E29" s="146" t="s">
        <v>109</v>
      </c>
      <c r="F29" s="146" t="s">
        <v>109</v>
      </c>
      <c r="G29" s="5" t="s">
        <v>33</v>
      </c>
      <c r="H29" s="502"/>
      <c r="I29" s="511"/>
      <c r="J29" s="200">
        <v>0.25</v>
      </c>
      <c r="K29" s="547">
        <v>1</v>
      </c>
      <c r="L29" s="547"/>
      <c r="M29" s="547"/>
      <c r="N29" s="65" t="s">
        <v>34</v>
      </c>
      <c r="O29" s="69">
        <v>2</v>
      </c>
      <c r="P29" s="136" t="s">
        <v>320</v>
      </c>
      <c r="Q29" s="423">
        <v>0.5</v>
      </c>
      <c r="R29" s="425">
        <v>43831</v>
      </c>
      <c r="S29" s="426">
        <v>44196</v>
      </c>
      <c r="T29" s="423">
        <f t="shared" si="0"/>
        <v>0.125</v>
      </c>
      <c r="U29" s="427" t="s">
        <v>316</v>
      </c>
      <c r="V29" s="428">
        <v>0</v>
      </c>
      <c r="W29" s="429" t="s">
        <v>774</v>
      </c>
      <c r="X29" s="423">
        <v>0.5</v>
      </c>
      <c r="Y29" s="423">
        <f t="shared" si="3"/>
        <v>0</v>
      </c>
      <c r="Z29" s="424">
        <f t="shared" si="2"/>
        <v>0.125</v>
      </c>
    </row>
    <row r="30" spans="2:26" s="169" customFormat="1" ht="76.5" hidden="1" customHeight="1">
      <c r="B30" s="511" t="s">
        <v>52</v>
      </c>
      <c r="C30" s="511" t="s">
        <v>53</v>
      </c>
      <c r="D30" s="511" t="s">
        <v>19</v>
      </c>
      <c r="E30" s="146" t="s">
        <v>109</v>
      </c>
      <c r="F30" s="146" t="s">
        <v>109</v>
      </c>
      <c r="G30" s="5" t="s">
        <v>33</v>
      </c>
      <c r="H30" s="502">
        <v>4</v>
      </c>
      <c r="I30" s="511" t="s">
        <v>314</v>
      </c>
      <c r="J30" s="200">
        <v>0.25</v>
      </c>
      <c r="K30" s="547">
        <v>1</v>
      </c>
      <c r="L30" s="547" t="s">
        <v>39</v>
      </c>
      <c r="M30" s="547" t="s">
        <v>313</v>
      </c>
      <c r="N30" s="65" t="s">
        <v>34</v>
      </c>
      <c r="O30" s="69">
        <v>1</v>
      </c>
      <c r="P30" s="136" t="str">
        <f>P28</f>
        <v>Agenda de la Jornada Acadamica</v>
      </c>
      <c r="Q30" s="423">
        <v>0.5</v>
      </c>
      <c r="R30" s="425">
        <v>43831</v>
      </c>
      <c r="S30" s="426">
        <f>S29</f>
        <v>44196</v>
      </c>
      <c r="T30" s="423">
        <f t="shared" si="0"/>
        <v>0.125</v>
      </c>
      <c r="U30" s="427" t="s">
        <v>316</v>
      </c>
      <c r="V30" s="428">
        <v>0</v>
      </c>
      <c r="W30" s="429" t="s">
        <v>774</v>
      </c>
      <c r="X30" s="423">
        <v>0.5</v>
      </c>
      <c r="Y30" s="423">
        <f t="shared" si="3"/>
        <v>0</v>
      </c>
      <c r="Z30" s="424">
        <f t="shared" si="2"/>
        <v>0.125</v>
      </c>
    </row>
    <row r="31" spans="2:26" s="169" customFormat="1" ht="76.5" hidden="1" customHeight="1">
      <c r="B31" s="511" t="s">
        <v>52</v>
      </c>
      <c r="C31" s="511" t="s">
        <v>53</v>
      </c>
      <c r="D31" s="511" t="s">
        <v>19</v>
      </c>
      <c r="E31" s="146" t="s">
        <v>109</v>
      </c>
      <c r="F31" s="146" t="s">
        <v>109</v>
      </c>
      <c r="G31" s="5" t="s">
        <v>33</v>
      </c>
      <c r="H31" s="502"/>
      <c r="I31" s="511"/>
      <c r="J31" s="200">
        <v>0.25</v>
      </c>
      <c r="K31" s="547">
        <v>1</v>
      </c>
      <c r="L31" s="547"/>
      <c r="M31" s="547"/>
      <c r="N31" s="65" t="s">
        <v>34</v>
      </c>
      <c r="O31" s="69">
        <v>2</v>
      </c>
      <c r="P31" s="136" t="str">
        <f>P29</f>
        <v>Memorias de la reunión</v>
      </c>
      <c r="Q31" s="423">
        <v>0.5</v>
      </c>
      <c r="R31" s="425">
        <v>43831</v>
      </c>
      <c r="S31" s="426">
        <f>S30</f>
        <v>44196</v>
      </c>
      <c r="T31" s="423">
        <f t="shared" si="0"/>
        <v>0.125</v>
      </c>
      <c r="U31" s="427" t="s">
        <v>316</v>
      </c>
      <c r="V31" s="428">
        <v>0</v>
      </c>
      <c r="W31" s="429" t="s">
        <v>774</v>
      </c>
      <c r="X31" s="423">
        <v>0.5</v>
      </c>
      <c r="Y31" s="423">
        <f t="shared" si="3"/>
        <v>0</v>
      </c>
      <c r="Z31" s="424">
        <f t="shared" si="2"/>
        <v>0.125</v>
      </c>
    </row>
    <row r="32" spans="2:26" s="169" customFormat="1" ht="76.5" hidden="1" customHeight="1">
      <c r="B32" s="511" t="s">
        <v>52</v>
      </c>
      <c r="C32" s="511" t="s">
        <v>53</v>
      </c>
      <c r="D32" s="511" t="s">
        <v>19</v>
      </c>
      <c r="E32" s="146" t="s">
        <v>114</v>
      </c>
      <c r="F32" s="5" t="s">
        <v>114</v>
      </c>
      <c r="G32" s="5" t="s">
        <v>40</v>
      </c>
      <c r="H32" s="502">
        <v>1</v>
      </c>
      <c r="I32" s="511" t="s">
        <v>425</v>
      </c>
      <c r="J32" s="191">
        <f t="shared" ref="J32:J43" si="4">(100/6)/100</f>
        <v>0.16666666666666669</v>
      </c>
      <c r="K32" s="556">
        <v>1</v>
      </c>
      <c r="L32" s="556" t="s">
        <v>39</v>
      </c>
      <c r="M32" s="556" t="s">
        <v>425</v>
      </c>
      <c r="N32" s="65" t="s">
        <v>451</v>
      </c>
      <c r="O32" s="69">
        <v>1</v>
      </c>
      <c r="P32" s="136" t="s">
        <v>456</v>
      </c>
      <c r="Q32" s="142">
        <v>0.25</v>
      </c>
      <c r="R32" s="132">
        <v>43831</v>
      </c>
      <c r="S32" s="131">
        <v>43920</v>
      </c>
      <c r="T32" s="133">
        <f t="shared" si="0"/>
        <v>4.1666666666666671E-2</v>
      </c>
      <c r="U32" s="130" t="s">
        <v>169</v>
      </c>
      <c r="V32" s="267">
        <v>0.03</v>
      </c>
      <c r="W32" s="74" t="s">
        <v>628</v>
      </c>
      <c r="X32" s="64"/>
      <c r="Y32" s="133">
        <f t="shared" si="1"/>
        <v>0</v>
      </c>
      <c r="Z32" s="171">
        <f t="shared" si="2"/>
        <v>0</v>
      </c>
    </row>
    <row r="33" spans="2:26" s="169" customFormat="1" ht="76.5" hidden="1" customHeight="1">
      <c r="B33" s="511" t="s">
        <v>52</v>
      </c>
      <c r="C33" s="511" t="s">
        <v>53</v>
      </c>
      <c r="D33" s="511"/>
      <c r="E33" s="146" t="s">
        <v>114</v>
      </c>
      <c r="F33" s="5" t="s">
        <v>114</v>
      </c>
      <c r="G33" s="5" t="s">
        <v>40</v>
      </c>
      <c r="H33" s="502"/>
      <c r="I33" s="511"/>
      <c r="J33" s="191">
        <f t="shared" si="4"/>
        <v>0.16666666666666669</v>
      </c>
      <c r="K33" s="556"/>
      <c r="L33" s="556"/>
      <c r="M33" s="556"/>
      <c r="N33" s="65" t="s">
        <v>451</v>
      </c>
      <c r="O33" s="69">
        <v>2</v>
      </c>
      <c r="P33" s="136" t="s">
        <v>457</v>
      </c>
      <c r="Q33" s="142">
        <v>0.25</v>
      </c>
      <c r="R33" s="131">
        <v>43831</v>
      </c>
      <c r="S33" s="131">
        <v>44012</v>
      </c>
      <c r="T33" s="133">
        <f t="shared" si="0"/>
        <v>4.1666666666666671E-2</v>
      </c>
      <c r="U33" s="130" t="s">
        <v>169</v>
      </c>
      <c r="V33" s="270">
        <v>0.05</v>
      </c>
      <c r="W33" s="74" t="s">
        <v>629</v>
      </c>
      <c r="X33" s="64"/>
      <c r="Y33" s="133">
        <f>X33*V33</f>
        <v>0</v>
      </c>
      <c r="Z33" s="171">
        <f t="shared" si="2"/>
        <v>0</v>
      </c>
    </row>
    <row r="34" spans="2:26" s="169" customFormat="1" ht="76.5" hidden="1" customHeight="1">
      <c r="B34" s="511" t="s">
        <v>52</v>
      </c>
      <c r="C34" s="511" t="s">
        <v>53</v>
      </c>
      <c r="D34" s="511"/>
      <c r="E34" s="146" t="s">
        <v>114</v>
      </c>
      <c r="F34" s="5" t="s">
        <v>114</v>
      </c>
      <c r="G34" s="5" t="s">
        <v>40</v>
      </c>
      <c r="H34" s="502"/>
      <c r="I34" s="511"/>
      <c r="J34" s="191">
        <f t="shared" si="4"/>
        <v>0.16666666666666669</v>
      </c>
      <c r="K34" s="556"/>
      <c r="L34" s="556"/>
      <c r="M34" s="556"/>
      <c r="N34" s="65" t="s">
        <v>451</v>
      </c>
      <c r="O34" s="69">
        <v>3</v>
      </c>
      <c r="P34" s="136" t="s">
        <v>458</v>
      </c>
      <c r="Q34" s="142">
        <v>0.5</v>
      </c>
      <c r="R34" s="131">
        <v>43831</v>
      </c>
      <c r="S34" s="131">
        <v>44196</v>
      </c>
      <c r="T34" s="133">
        <f t="shared" si="0"/>
        <v>8.3333333333333343E-2</v>
      </c>
      <c r="U34" s="130" t="s">
        <v>169</v>
      </c>
      <c r="V34" s="268">
        <v>0.02</v>
      </c>
      <c r="W34" s="66" t="s">
        <v>630</v>
      </c>
      <c r="X34" s="64"/>
      <c r="Y34" s="133">
        <f t="shared" si="1"/>
        <v>0</v>
      </c>
      <c r="Z34" s="171">
        <f t="shared" si="2"/>
        <v>0</v>
      </c>
    </row>
    <row r="35" spans="2:26" s="169" customFormat="1" ht="76.5" hidden="1" customHeight="1">
      <c r="B35" s="511" t="s">
        <v>52</v>
      </c>
      <c r="C35" s="511" t="s">
        <v>53</v>
      </c>
      <c r="D35" s="511" t="s">
        <v>19</v>
      </c>
      <c r="E35" s="146" t="s">
        <v>114</v>
      </c>
      <c r="F35" s="5" t="s">
        <v>114</v>
      </c>
      <c r="G35" s="5" t="s">
        <v>40</v>
      </c>
      <c r="H35" s="502">
        <v>2</v>
      </c>
      <c r="I35" s="511" t="s">
        <v>427</v>
      </c>
      <c r="J35" s="191">
        <f t="shared" si="4"/>
        <v>0.16666666666666669</v>
      </c>
      <c r="K35" s="513">
        <v>1</v>
      </c>
      <c r="L35" s="511" t="s">
        <v>39</v>
      </c>
      <c r="M35" s="511" t="s">
        <v>427</v>
      </c>
      <c r="N35" s="65" t="s">
        <v>451</v>
      </c>
      <c r="O35" s="69">
        <v>1</v>
      </c>
      <c r="P35" s="136" t="s">
        <v>459</v>
      </c>
      <c r="Q35" s="240">
        <v>0.5</v>
      </c>
      <c r="R35" s="132">
        <v>43831</v>
      </c>
      <c r="S35" s="131">
        <v>44196</v>
      </c>
      <c r="T35" s="133">
        <f t="shared" si="0"/>
        <v>8.3333333333333343E-2</v>
      </c>
      <c r="U35" s="130" t="s">
        <v>169</v>
      </c>
      <c r="V35" s="268">
        <v>0.1</v>
      </c>
      <c r="W35" s="74" t="s">
        <v>606</v>
      </c>
      <c r="X35" s="64"/>
      <c r="Y35" s="133">
        <f t="shared" si="1"/>
        <v>0</v>
      </c>
      <c r="Z35" s="171">
        <f t="shared" si="2"/>
        <v>0</v>
      </c>
    </row>
    <row r="36" spans="2:26" s="169" customFormat="1" ht="76.5" hidden="1" customHeight="1">
      <c r="B36" s="511" t="s">
        <v>52</v>
      </c>
      <c r="C36" s="511" t="s">
        <v>53</v>
      </c>
      <c r="D36" s="511"/>
      <c r="E36" s="146" t="s">
        <v>114</v>
      </c>
      <c r="F36" s="5" t="s">
        <v>114</v>
      </c>
      <c r="G36" s="5" t="s">
        <v>40</v>
      </c>
      <c r="H36" s="502"/>
      <c r="I36" s="511"/>
      <c r="J36" s="191">
        <f t="shared" si="4"/>
        <v>0.16666666666666669</v>
      </c>
      <c r="K36" s="513"/>
      <c r="L36" s="511"/>
      <c r="M36" s="511"/>
      <c r="N36" s="65" t="s">
        <v>451</v>
      </c>
      <c r="O36" s="69">
        <v>2</v>
      </c>
      <c r="P36" s="136" t="s">
        <v>196</v>
      </c>
      <c r="Q36" s="240">
        <v>0.5</v>
      </c>
      <c r="R36" s="132">
        <v>43831</v>
      </c>
      <c r="S36" s="131">
        <v>44196</v>
      </c>
      <c r="T36" s="133">
        <f t="shared" si="0"/>
        <v>8.3333333333333343E-2</v>
      </c>
      <c r="U36" s="130" t="s">
        <v>169</v>
      </c>
      <c r="V36" s="268">
        <v>0</v>
      </c>
      <c r="W36" s="74" t="s">
        <v>631</v>
      </c>
      <c r="X36" s="64"/>
      <c r="Y36" s="133">
        <f t="shared" si="1"/>
        <v>0</v>
      </c>
      <c r="Z36" s="171">
        <f t="shared" si="2"/>
        <v>0</v>
      </c>
    </row>
    <row r="37" spans="2:26" s="169" customFormat="1" ht="76.5" hidden="1" customHeight="1">
      <c r="B37" s="511" t="s">
        <v>52</v>
      </c>
      <c r="C37" s="511" t="s">
        <v>53</v>
      </c>
      <c r="D37" s="511" t="s">
        <v>19</v>
      </c>
      <c r="E37" s="146" t="s">
        <v>114</v>
      </c>
      <c r="F37" s="5" t="s">
        <v>114</v>
      </c>
      <c r="G37" s="5" t="s">
        <v>40</v>
      </c>
      <c r="H37" s="502">
        <v>3</v>
      </c>
      <c r="I37" s="511" t="s">
        <v>428</v>
      </c>
      <c r="J37" s="191">
        <f t="shared" si="4"/>
        <v>0.16666666666666669</v>
      </c>
      <c r="K37" s="513">
        <v>1</v>
      </c>
      <c r="L37" s="577" t="s">
        <v>39</v>
      </c>
      <c r="M37" s="513" t="s">
        <v>429</v>
      </c>
      <c r="N37" s="65" t="s">
        <v>451</v>
      </c>
      <c r="O37" s="69">
        <v>1</v>
      </c>
      <c r="P37" s="136" t="s">
        <v>460</v>
      </c>
      <c r="Q37" s="142">
        <v>0.3</v>
      </c>
      <c r="R37" s="132">
        <v>43831</v>
      </c>
      <c r="S37" s="131">
        <v>44012</v>
      </c>
      <c r="T37" s="133">
        <f t="shared" si="0"/>
        <v>0.05</v>
      </c>
      <c r="U37" s="130" t="s">
        <v>169</v>
      </c>
      <c r="V37" s="268">
        <v>0.2</v>
      </c>
      <c r="W37" s="74" t="s">
        <v>632</v>
      </c>
      <c r="X37" s="64"/>
      <c r="Y37" s="133">
        <f t="shared" si="1"/>
        <v>0</v>
      </c>
      <c r="Z37" s="171">
        <f t="shared" si="2"/>
        <v>0</v>
      </c>
    </row>
    <row r="38" spans="2:26" s="169" customFormat="1" ht="76.5" hidden="1" customHeight="1">
      <c r="B38" s="511" t="s">
        <v>52</v>
      </c>
      <c r="C38" s="511" t="s">
        <v>53</v>
      </c>
      <c r="D38" s="511" t="s">
        <v>19</v>
      </c>
      <c r="E38" s="146" t="s">
        <v>114</v>
      </c>
      <c r="F38" s="5" t="s">
        <v>114</v>
      </c>
      <c r="G38" s="5" t="s">
        <v>40</v>
      </c>
      <c r="H38" s="502"/>
      <c r="I38" s="511"/>
      <c r="J38" s="191">
        <f t="shared" si="4"/>
        <v>0.16666666666666669</v>
      </c>
      <c r="K38" s="513"/>
      <c r="L38" s="577"/>
      <c r="M38" s="513"/>
      <c r="N38" s="65" t="s">
        <v>451</v>
      </c>
      <c r="O38" s="69">
        <v>2</v>
      </c>
      <c r="P38" s="136" t="s">
        <v>461</v>
      </c>
      <c r="Q38" s="142">
        <v>0.5</v>
      </c>
      <c r="R38" s="131">
        <v>43831</v>
      </c>
      <c r="S38" s="131">
        <v>44196</v>
      </c>
      <c r="T38" s="133">
        <f t="shared" si="0"/>
        <v>8.3333333333333343E-2</v>
      </c>
      <c r="U38" s="130" t="s">
        <v>169</v>
      </c>
      <c r="V38" s="270">
        <v>0.3</v>
      </c>
      <c r="W38" s="74" t="s">
        <v>633</v>
      </c>
      <c r="X38" s="64"/>
      <c r="Y38" s="133">
        <f t="shared" ref="Y38:Y81" si="5">X38*V38</f>
        <v>0</v>
      </c>
      <c r="Z38" s="171">
        <f t="shared" ref="Z38:Z81" si="6">X38*J38</f>
        <v>0</v>
      </c>
    </row>
    <row r="39" spans="2:26" s="169" customFormat="1" ht="76.5" hidden="1" customHeight="1">
      <c r="B39" s="511" t="s">
        <v>52</v>
      </c>
      <c r="C39" s="511" t="s">
        <v>53</v>
      </c>
      <c r="D39" s="511" t="s">
        <v>19</v>
      </c>
      <c r="E39" s="146" t="s">
        <v>114</v>
      </c>
      <c r="F39" s="5" t="s">
        <v>114</v>
      </c>
      <c r="G39" s="5" t="s">
        <v>40</v>
      </c>
      <c r="H39" s="502"/>
      <c r="I39" s="511"/>
      <c r="J39" s="191">
        <f t="shared" si="4"/>
        <v>0.16666666666666669</v>
      </c>
      <c r="K39" s="513"/>
      <c r="L39" s="577"/>
      <c r="M39" s="513"/>
      <c r="N39" s="65" t="s">
        <v>451</v>
      </c>
      <c r="O39" s="69">
        <v>3</v>
      </c>
      <c r="P39" s="136" t="s">
        <v>462</v>
      </c>
      <c r="Q39" s="142">
        <v>0.2</v>
      </c>
      <c r="R39" s="132">
        <v>44013</v>
      </c>
      <c r="S39" s="131">
        <v>44196</v>
      </c>
      <c r="T39" s="133">
        <f t="shared" si="0"/>
        <v>3.333333333333334E-2</v>
      </c>
      <c r="U39" s="130" t="s">
        <v>169</v>
      </c>
      <c r="V39" s="270"/>
      <c r="W39" s="74"/>
      <c r="X39" s="64"/>
      <c r="Y39" s="133">
        <f t="shared" si="5"/>
        <v>0</v>
      </c>
      <c r="Z39" s="171">
        <f t="shared" si="6"/>
        <v>0</v>
      </c>
    </row>
    <row r="40" spans="2:26" s="169" customFormat="1" ht="76.5" hidden="1" customHeight="1">
      <c r="B40" s="511" t="s">
        <v>52</v>
      </c>
      <c r="C40" s="511" t="s">
        <v>53</v>
      </c>
      <c r="D40" s="511" t="s">
        <v>19</v>
      </c>
      <c r="E40" s="146" t="s">
        <v>114</v>
      </c>
      <c r="F40" s="5" t="s">
        <v>114</v>
      </c>
      <c r="G40" s="5" t="s">
        <v>40</v>
      </c>
      <c r="H40" s="502">
        <v>4</v>
      </c>
      <c r="I40" s="550" t="s">
        <v>452</v>
      </c>
      <c r="J40" s="191">
        <f t="shared" si="4"/>
        <v>0.16666666666666669</v>
      </c>
      <c r="K40" s="513">
        <v>1</v>
      </c>
      <c r="L40" s="513" t="s">
        <v>39</v>
      </c>
      <c r="M40" s="513" t="s">
        <v>452</v>
      </c>
      <c r="N40" s="65" t="s">
        <v>451</v>
      </c>
      <c r="O40" s="69">
        <v>1</v>
      </c>
      <c r="P40" s="136" t="s">
        <v>456</v>
      </c>
      <c r="Q40" s="142">
        <v>0.25</v>
      </c>
      <c r="R40" s="131">
        <v>43831</v>
      </c>
      <c r="S40" s="131">
        <v>43921</v>
      </c>
      <c r="T40" s="133">
        <f t="shared" si="0"/>
        <v>4.1666666666666671E-2</v>
      </c>
      <c r="U40" s="130" t="s">
        <v>169</v>
      </c>
      <c r="V40" s="270">
        <v>0.02</v>
      </c>
      <c r="W40" s="74" t="s">
        <v>610</v>
      </c>
      <c r="X40" s="64"/>
      <c r="Y40" s="133">
        <f t="shared" si="5"/>
        <v>0</v>
      </c>
      <c r="Z40" s="171">
        <f t="shared" si="6"/>
        <v>0</v>
      </c>
    </row>
    <row r="41" spans="2:26" s="169" customFormat="1" ht="76.5" hidden="1" customHeight="1">
      <c r="B41" s="511" t="s">
        <v>52</v>
      </c>
      <c r="C41" s="511" t="s">
        <v>53</v>
      </c>
      <c r="D41" s="511" t="s">
        <v>19</v>
      </c>
      <c r="E41" s="146" t="s">
        <v>114</v>
      </c>
      <c r="F41" s="5" t="s">
        <v>114</v>
      </c>
      <c r="G41" s="5" t="s">
        <v>40</v>
      </c>
      <c r="H41" s="502"/>
      <c r="I41" s="550"/>
      <c r="J41" s="191">
        <f t="shared" si="4"/>
        <v>0.16666666666666669</v>
      </c>
      <c r="K41" s="513">
        <v>100</v>
      </c>
      <c r="L41" s="513"/>
      <c r="M41" s="513"/>
      <c r="N41" s="65" t="s">
        <v>451</v>
      </c>
      <c r="O41" s="69">
        <v>2</v>
      </c>
      <c r="P41" s="136" t="s">
        <v>463</v>
      </c>
      <c r="Q41" s="142">
        <v>0.25</v>
      </c>
      <c r="R41" s="131">
        <v>43831</v>
      </c>
      <c r="S41" s="131">
        <v>44196</v>
      </c>
      <c r="T41" s="133">
        <f t="shared" si="0"/>
        <v>4.1666666666666671E-2</v>
      </c>
      <c r="U41" s="130" t="s">
        <v>169</v>
      </c>
      <c r="V41" s="270">
        <v>0</v>
      </c>
      <c r="W41" s="74" t="s">
        <v>634</v>
      </c>
      <c r="X41" s="64"/>
      <c r="Y41" s="133">
        <f t="shared" si="5"/>
        <v>0</v>
      </c>
      <c r="Z41" s="171">
        <f t="shared" si="6"/>
        <v>0</v>
      </c>
    </row>
    <row r="42" spans="2:26" s="169" customFormat="1" ht="76.5" hidden="1" customHeight="1">
      <c r="B42" s="511" t="s">
        <v>52</v>
      </c>
      <c r="C42" s="511" t="s">
        <v>53</v>
      </c>
      <c r="D42" s="511" t="s">
        <v>19</v>
      </c>
      <c r="E42" s="146" t="s">
        <v>114</v>
      </c>
      <c r="F42" s="5" t="s">
        <v>114</v>
      </c>
      <c r="G42" s="5" t="s">
        <v>40</v>
      </c>
      <c r="H42" s="502"/>
      <c r="I42" s="550"/>
      <c r="J42" s="191">
        <f t="shared" si="4"/>
        <v>0.16666666666666669</v>
      </c>
      <c r="K42" s="513">
        <v>100</v>
      </c>
      <c r="L42" s="513"/>
      <c r="M42" s="513"/>
      <c r="N42" s="65" t="s">
        <v>451</v>
      </c>
      <c r="O42" s="69">
        <v>3</v>
      </c>
      <c r="P42" s="136" t="s">
        <v>458</v>
      </c>
      <c r="Q42" s="142">
        <v>0.5</v>
      </c>
      <c r="R42" s="131">
        <v>43831</v>
      </c>
      <c r="S42" s="131">
        <v>44196</v>
      </c>
      <c r="T42" s="133">
        <f t="shared" si="0"/>
        <v>8.3333333333333343E-2</v>
      </c>
      <c r="U42" s="130" t="s">
        <v>169</v>
      </c>
      <c r="V42" s="270">
        <v>0</v>
      </c>
      <c r="W42" s="74" t="s">
        <v>634</v>
      </c>
      <c r="X42" s="64"/>
      <c r="Y42" s="133">
        <f t="shared" si="5"/>
        <v>0</v>
      </c>
      <c r="Z42" s="171">
        <f t="shared" si="6"/>
        <v>0</v>
      </c>
    </row>
    <row r="43" spans="2:26" s="169" customFormat="1" ht="76.5" hidden="1" customHeight="1">
      <c r="B43" s="204" t="s">
        <v>52</v>
      </c>
      <c r="C43" s="204" t="s">
        <v>53</v>
      </c>
      <c r="D43" s="204" t="s">
        <v>19</v>
      </c>
      <c r="E43" s="146" t="s">
        <v>114</v>
      </c>
      <c r="F43" s="5" t="s">
        <v>114</v>
      </c>
      <c r="G43" s="5" t="s">
        <v>40</v>
      </c>
      <c r="H43" s="207">
        <v>5</v>
      </c>
      <c r="I43" s="220" t="s">
        <v>431</v>
      </c>
      <c r="J43" s="191">
        <f t="shared" si="4"/>
        <v>0.16666666666666669</v>
      </c>
      <c r="K43" s="200">
        <v>1</v>
      </c>
      <c r="L43" s="200" t="s">
        <v>39</v>
      </c>
      <c r="M43" s="200" t="s">
        <v>186</v>
      </c>
      <c r="N43" s="65" t="s">
        <v>451</v>
      </c>
      <c r="O43" s="69">
        <v>1</v>
      </c>
      <c r="P43" s="47" t="s">
        <v>431</v>
      </c>
      <c r="Q43" s="133">
        <v>1</v>
      </c>
      <c r="R43" s="132">
        <v>43831</v>
      </c>
      <c r="S43" s="131">
        <v>44196</v>
      </c>
      <c r="T43" s="133">
        <f t="shared" si="0"/>
        <v>0.16666666666666669</v>
      </c>
      <c r="U43" s="130" t="s">
        <v>169</v>
      </c>
      <c r="V43" s="268">
        <v>0.05</v>
      </c>
      <c r="W43" s="74" t="s">
        <v>611</v>
      </c>
      <c r="X43" s="64"/>
      <c r="Y43" s="133">
        <f t="shared" si="5"/>
        <v>0</v>
      </c>
      <c r="Z43" s="171">
        <f t="shared" si="6"/>
        <v>0</v>
      </c>
    </row>
    <row r="44" spans="2:26" s="169" customFormat="1" ht="76.5" hidden="1" customHeight="1">
      <c r="B44" s="511" t="s">
        <v>52</v>
      </c>
      <c r="C44" s="511" t="s">
        <v>53</v>
      </c>
      <c r="D44" s="511" t="s">
        <v>19</v>
      </c>
      <c r="E44" s="146" t="s">
        <v>179</v>
      </c>
      <c r="F44" s="5" t="s">
        <v>114</v>
      </c>
      <c r="G44" s="5" t="s">
        <v>40</v>
      </c>
      <c r="H44" s="502">
        <v>6</v>
      </c>
      <c r="I44" s="578" t="s">
        <v>432</v>
      </c>
      <c r="J44" s="191">
        <v>0.5</v>
      </c>
      <c r="K44" s="579">
        <v>1</v>
      </c>
      <c r="L44" s="578" t="s">
        <v>39</v>
      </c>
      <c r="M44" s="578" t="s">
        <v>453</v>
      </c>
      <c r="N44" s="242" t="s">
        <v>454</v>
      </c>
      <c r="O44" s="69">
        <v>1</v>
      </c>
      <c r="P44" s="47" t="s">
        <v>464</v>
      </c>
      <c r="Q44" s="142">
        <v>0.1</v>
      </c>
      <c r="R44" s="236">
        <v>43832</v>
      </c>
      <c r="S44" s="236">
        <v>43920</v>
      </c>
      <c r="T44" s="133">
        <f t="shared" si="0"/>
        <v>0.05</v>
      </c>
      <c r="U44" s="190" t="s">
        <v>454</v>
      </c>
      <c r="V44" s="268">
        <v>1</v>
      </c>
      <c r="W44" s="74" t="s">
        <v>635</v>
      </c>
      <c r="X44" s="64"/>
      <c r="Y44" s="133">
        <f t="shared" si="5"/>
        <v>0</v>
      </c>
      <c r="Z44" s="171">
        <f t="shared" si="6"/>
        <v>0</v>
      </c>
    </row>
    <row r="45" spans="2:26" s="169" customFormat="1" ht="76.5" hidden="1" customHeight="1">
      <c r="B45" s="511" t="s">
        <v>52</v>
      </c>
      <c r="C45" s="511" t="s">
        <v>53</v>
      </c>
      <c r="D45" s="511"/>
      <c r="E45" s="146" t="s">
        <v>179</v>
      </c>
      <c r="F45" s="5" t="s">
        <v>114</v>
      </c>
      <c r="G45" s="5" t="s">
        <v>40</v>
      </c>
      <c r="H45" s="502"/>
      <c r="I45" s="578"/>
      <c r="J45" s="191">
        <v>0.25</v>
      </c>
      <c r="K45" s="578"/>
      <c r="L45" s="578"/>
      <c r="M45" s="578"/>
      <c r="N45" s="242" t="s">
        <v>454</v>
      </c>
      <c r="O45" s="69">
        <v>2</v>
      </c>
      <c r="P45" s="47" t="s">
        <v>465</v>
      </c>
      <c r="Q45" s="142">
        <v>0.1</v>
      </c>
      <c r="R45" s="236">
        <v>43923</v>
      </c>
      <c r="S45" s="236">
        <v>44012</v>
      </c>
      <c r="T45" s="133">
        <f t="shared" si="0"/>
        <v>2.5000000000000001E-2</v>
      </c>
      <c r="U45" s="190" t="s">
        <v>454</v>
      </c>
      <c r="V45" s="268">
        <v>1</v>
      </c>
      <c r="W45" s="74" t="s">
        <v>636</v>
      </c>
      <c r="X45" s="64"/>
      <c r="Y45" s="133">
        <f t="shared" si="5"/>
        <v>0</v>
      </c>
      <c r="Z45" s="171">
        <f t="shared" si="6"/>
        <v>0</v>
      </c>
    </row>
    <row r="46" spans="2:26" s="169" customFormat="1" ht="76.5" hidden="1" customHeight="1">
      <c r="B46" s="511" t="s">
        <v>52</v>
      </c>
      <c r="C46" s="511" t="s">
        <v>53</v>
      </c>
      <c r="D46" s="511"/>
      <c r="E46" s="146" t="s">
        <v>179</v>
      </c>
      <c r="F46" s="5" t="s">
        <v>114</v>
      </c>
      <c r="G46" s="5" t="s">
        <v>40</v>
      </c>
      <c r="H46" s="502"/>
      <c r="I46" s="578"/>
      <c r="J46" s="191">
        <v>0.25</v>
      </c>
      <c r="K46" s="578"/>
      <c r="L46" s="578"/>
      <c r="M46" s="578"/>
      <c r="N46" s="242" t="s">
        <v>455</v>
      </c>
      <c r="O46" s="69">
        <v>3</v>
      </c>
      <c r="P46" s="47" t="s">
        <v>466</v>
      </c>
      <c r="Q46" s="142">
        <v>0.8</v>
      </c>
      <c r="R46" s="236">
        <v>44014</v>
      </c>
      <c r="S46" s="236">
        <v>44187</v>
      </c>
      <c r="T46" s="133">
        <f t="shared" si="0"/>
        <v>0.2</v>
      </c>
      <c r="U46" s="190" t="s">
        <v>454</v>
      </c>
      <c r="V46" s="268">
        <v>0.05</v>
      </c>
      <c r="W46" s="74" t="s">
        <v>637</v>
      </c>
      <c r="X46" s="64"/>
      <c r="Y46" s="133">
        <f t="shared" si="5"/>
        <v>0</v>
      </c>
      <c r="Z46" s="171">
        <f t="shared" si="6"/>
        <v>0</v>
      </c>
    </row>
    <row r="47" spans="2:26" s="169" customFormat="1" ht="76.5" hidden="1" customHeight="1">
      <c r="B47" s="511" t="s">
        <v>52</v>
      </c>
      <c r="C47" s="511" t="s">
        <v>53</v>
      </c>
      <c r="D47" s="511" t="s">
        <v>19</v>
      </c>
      <c r="E47" s="146" t="s">
        <v>179</v>
      </c>
      <c r="F47" s="5"/>
      <c r="G47" s="5"/>
      <c r="H47" s="502">
        <v>7</v>
      </c>
      <c r="I47" s="578" t="s">
        <v>435</v>
      </c>
      <c r="J47" s="191">
        <v>0.5</v>
      </c>
      <c r="K47" s="580">
        <v>2</v>
      </c>
      <c r="L47" s="580" t="s">
        <v>42</v>
      </c>
      <c r="M47" s="578" t="s">
        <v>435</v>
      </c>
      <c r="N47" s="242" t="s">
        <v>454</v>
      </c>
      <c r="O47" s="69">
        <v>1</v>
      </c>
      <c r="P47" s="47" t="s">
        <v>467</v>
      </c>
      <c r="Q47" s="142">
        <v>0.1</v>
      </c>
      <c r="R47" s="236">
        <v>43832</v>
      </c>
      <c r="S47" s="236">
        <v>43936</v>
      </c>
      <c r="T47" s="133">
        <f t="shared" si="0"/>
        <v>0.05</v>
      </c>
      <c r="U47" s="190" t="s">
        <v>454</v>
      </c>
      <c r="V47" s="268">
        <v>1</v>
      </c>
      <c r="W47" s="74" t="s">
        <v>638</v>
      </c>
      <c r="X47" s="64"/>
      <c r="Y47" s="133"/>
      <c r="Z47" s="171"/>
    </row>
    <row r="48" spans="2:26" s="169" customFormat="1" ht="76.5" hidden="1" customHeight="1">
      <c r="B48" s="511" t="s">
        <v>52</v>
      </c>
      <c r="C48" s="511" t="s">
        <v>53</v>
      </c>
      <c r="D48" s="511"/>
      <c r="E48" s="146" t="s">
        <v>179</v>
      </c>
      <c r="F48" s="5"/>
      <c r="G48" s="5"/>
      <c r="H48" s="502"/>
      <c r="I48" s="578"/>
      <c r="J48" s="191">
        <v>0.5</v>
      </c>
      <c r="K48" s="580"/>
      <c r="L48" s="580"/>
      <c r="M48" s="578"/>
      <c r="N48" s="242" t="s">
        <v>454</v>
      </c>
      <c r="O48" s="69">
        <v>2</v>
      </c>
      <c r="P48" s="47" t="s">
        <v>468</v>
      </c>
      <c r="Q48" s="142">
        <v>0.2</v>
      </c>
      <c r="R48" s="236">
        <v>43936</v>
      </c>
      <c r="S48" s="236">
        <v>43951</v>
      </c>
      <c r="T48" s="133">
        <f t="shared" si="0"/>
        <v>0.1</v>
      </c>
      <c r="U48" s="190" t="s">
        <v>454</v>
      </c>
      <c r="V48" s="268">
        <v>1</v>
      </c>
      <c r="W48" s="74" t="s">
        <v>639</v>
      </c>
      <c r="X48" s="64"/>
      <c r="Y48" s="133"/>
      <c r="Z48" s="171"/>
    </row>
    <row r="49" spans="2:26" s="169" customFormat="1" ht="76.5" hidden="1" customHeight="1">
      <c r="B49" s="511" t="s">
        <v>52</v>
      </c>
      <c r="C49" s="511" t="s">
        <v>53</v>
      </c>
      <c r="D49" s="511"/>
      <c r="E49" s="146" t="s">
        <v>179</v>
      </c>
      <c r="F49" s="5"/>
      <c r="G49" s="5"/>
      <c r="H49" s="502"/>
      <c r="I49" s="578"/>
      <c r="J49" s="191">
        <v>0.5</v>
      </c>
      <c r="K49" s="580"/>
      <c r="L49" s="580"/>
      <c r="M49" s="578"/>
      <c r="N49" s="242" t="s">
        <v>454</v>
      </c>
      <c r="O49" s="69">
        <v>3</v>
      </c>
      <c r="P49" s="243" t="s">
        <v>469</v>
      </c>
      <c r="Q49" s="142">
        <v>0.7</v>
      </c>
      <c r="R49" s="236">
        <v>43953</v>
      </c>
      <c r="S49" s="236">
        <v>44187</v>
      </c>
      <c r="T49" s="133">
        <f t="shared" si="0"/>
        <v>0.35</v>
      </c>
      <c r="U49" s="190" t="s">
        <v>454</v>
      </c>
      <c r="V49" s="268">
        <v>0.03</v>
      </c>
      <c r="W49" s="74" t="s">
        <v>640</v>
      </c>
      <c r="X49" s="64"/>
      <c r="Y49" s="133"/>
      <c r="Z49" s="171"/>
    </row>
    <row r="50" spans="2:26" s="169" customFormat="1" ht="76.5" hidden="1" customHeight="1">
      <c r="B50" s="511" t="s">
        <v>52</v>
      </c>
      <c r="C50" s="511" t="s">
        <v>53</v>
      </c>
      <c r="D50" s="511" t="s">
        <v>19</v>
      </c>
      <c r="E50" s="146" t="s">
        <v>113</v>
      </c>
      <c r="F50" s="5"/>
      <c r="G50" s="5"/>
      <c r="H50" s="502">
        <v>8</v>
      </c>
      <c r="I50" s="581" t="s">
        <v>180</v>
      </c>
      <c r="J50" s="191">
        <f>(100/6)/100</f>
        <v>0.16666666666666669</v>
      </c>
      <c r="K50" s="513">
        <v>1</v>
      </c>
      <c r="L50" s="513" t="s">
        <v>39</v>
      </c>
      <c r="M50" s="581" t="s">
        <v>192</v>
      </c>
      <c r="N50" s="65" t="s">
        <v>185</v>
      </c>
      <c r="O50" s="134">
        <v>1</v>
      </c>
      <c r="P50" s="47" t="s">
        <v>470</v>
      </c>
      <c r="Q50" s="142">
        <v>0.5</v>
      </c>
      <c r="R50" s="236">
        <v>43860</v>
      </c>
      <c r="S50" s="236">
        <v>44104</v>
      </c>
      <c r="T50" s="133">
        <f t="shared" si="0"/>
        <v>8.3333333333333343E-2</v>
      </c>
      <c r="U50" s="200" t="s">
        <v>185</v>
      </c>
      <c r="V50" s="268">
        <v>0.1</v>
      </c>
      <c r="W50" s="370" t="s">
        <v>641</v>
      </c>
      <c r="X50" s="64"/>
      <c r="Y50" s="133"/>
      <c r="Z50" s="171"/>
    </row>
    <row r="51" spans="2:26" s="169" customFormat="1" ht="76.5" hidden="1" customHeight="1">
      <c r="B51" s="511"/>
      <c r="C51" s="511" t="s">
        <v>53</v>
      </c>
      <c r="D51" s="511" t="s">
        <v>19</v>
      </c>
      <c r="E51" s="146" t="s">
        <v>113</v>
      </c>
      <c r="F51" s="5"/>
      <c r="G51" s="5"/>
      <c r="H51" s="502"/>
      <c r="I51" s="581"/>
      <c r="J51" s="191">
        <f t="shared" ref="J51:J66" si="7">(100/6)/100</f>
        <v>0.16666666666666669</v>
      </c>
      <c r="K51" s="513"/>
      <c r="L51" s="513"/>
      <c r="M51" s="581"/>
      <c r="N51" s="65" t="s">
        <v>185</v>
      </c>
      <c r="O51" s="134">
        <v>2</v>
      </c>
      <c r="P51" s="47" t="s">
        <v>471</v>
      </c>
      <c r="Q51" s="142">
        <v>0.5</v>
      </c>
      <c r="R51" s="236">
        <v>44104</v>
      </c>
      <c r="S51" s="236">
        <v>44196</v>
      </c>
      <c r="T51" s="133">
        <f t="shared" si="0"/>
        <v>8.3333333333333343E-2</v>
      </c>
      <c r="U51" s="200" t="s">
        <v>185</v>
      </c>
      <c r="V51" s="268" t="s">
        <v>625</v>
      </c>
      <c r="W51" s="355" t="s">
        <v>625</v>
      </c>
      <c r="X51" s="64"/>
      <c r="Y51" s="133"/>
      <c r="Z51" s="171"/>
    </row>
    <row r="52" spans="2:26" s="169" customFormat="1" ht="76.5" hidden="1" customHeight="1">
      <c r="B52" s="511" t="s">
        <v>52</v>
      </c>
      <c r="C52" s="511" t="s">
        <v>53</v>
      </c>
      <c r="D52" s="511" t="s">
        <v>19</v>
      </c>
      <c r="E52" s="146" t="s">
        <v>113</v>
      </c>
      <c r="F52" s="5"/>
      <c r="G52" s="5"/>
      <c r="H52" s="502">
        <v>9</v>
      </c>
      <c r="I52" s="581" t="s">
        <v>181</v>
      </c>
      <c r="J52" s="191">
        <f t="shared" si="7"/>
        <v>0.16666666666666669</v>
      </c>
      <c r="K52" s="582">
        <v>1</v>
      </c>
      <c r="L52" s="582" t="s">
        <v>39</v>
      </c>
      <c r="M52" s="578" t="s">
        <v>193</v>
      </c>
      <c r="N52" s="65" t="s">
        <v>185</v>
      </c>
      <c r="O52" s="134">
        <v>1</v>
      </c>
      <c r="P52" s="47" t="s">
        <v>472</v>
      </c>
      <c r="Q52" s="142">
        <f>1/6</f>
        <v>0.16666666666666666</v>
      </c>
      <c r="R52" s="236">
        <v>43860</v>
      </c>
      <c r="S52" s="236">
        <v>43941</v>
      </c>
      <c r="T52" s="133">
        <f t="shared" si="0"/>
        <v>2.777777777777778E-2</v>
      </c>
      <c r="U52" s="200" t="s">
        <v>185</v>
      </c>
      <c r="V52" s="268">
        <v>0.3</v>
      </c>
      <c r="W52" s="371" t="s">
        <v>642</v>
      </c>
      <c r="X52" s="64"/>
      <c r="Y52" s="133"/>
      <c r="Z52" s="171"/>
    </row>
    <row r="53" spans="2:26" s="169" customFormat="1" ht="76.5" hidden="1" customHeight="1">
      <c r="B53" s="511"/>
      <c r="C53" s="511"/>
      <c r="D53" s="511"/>
      <c r="E53" s="146"/>
      <c r="F53" s="5"/>
      <c r="G53" s="5"/>
      <c r="H53" s="502"/>
      <c r="I53" s="581"/>
      <c r="J53" s="191"/>
      <c r="K53" s="582"/>
      <c r="L53" s="582"/>
      <c r="M53" s="578"/>
      <c r="N53" s="65" t="s">
        <v>185</v>
      </c>
      <c r="O53" s="134">
        <v>2</v>
      </c>
      <c r="P53" s="47" t="s">
        <v>473</v>
      </c>
      <c r="Q53" s="142">
        <f>1/6</f>
        <v>0.16666666666666666</v>
      </c>
      <c r="R53" s="236">
        <v>43941</v>
      </c>
      <c r="S53" s="236">
        <v>44001</v>
      </c>
      <c r="T53" s="133">
        <f t="shared" si="0"/>
        <v>0</v>
      </c>
      <c r="U53" s="200" t="s">
        <v>185</v>
      </c>
      <c r="V53" s="268"/>
      <c r="W53" s="74"/>
      <c r="X53" s="64"/>
      <c r="Y53" s="133"/>
      <c r="Z53" s="171"/>
    </row>
    <row r="54" spans="2:26" s="169" customFormat="1" ht="76.5" hidden="1" customHeight="1">
      <c r="B54" s="511"/>
      <c r="C54" s="511"/>
      <c r="D54" s="511"/>
      <c r="E54" s="146"/>
      <c r="F54" s="5"/>
      <c r="G54" s="5"/>
      <c r="H54" s="502"/>
      <c r="I54" s="581"/>
      <c r="J54" s="191"/>
      <c r="K54" s="582"/>
      <c r="L54" s="582"/>
      <c r="M54" s="578"/>
      <c r="N54" s="65" t="s">
        <v>185</v>
      </c>
      <c r="O54" s="134">
        <v>3</v>
      </c>
      <c r="P54" s="244" t="s">
        <v>194</v>
      </c>
      <c r="Q54" s="142">
        <f>1/6</f>
        <v>0.16666666666666666</v>
      </c>
      <c r="R54" s="236">
        <v>44001</v>
      </c>
      <c r="S54" s="236">
        <v>44043</v>
      </c>
      <c r="T54" s="133">
        <f t="shared" si="0"/>
        <v>0</v>
      </c>
      <c r="U54" s="200" t="s">
        <v>185</v>
      </c>
      <c r="V54" s="268"/>
      <c r="W54" s="74"/>
      <c r="X54" s="64"/>
      <c r="Y54" s="133"/>
      <c r="Z54" s="171"/>
    </row>
    <row r="55" spans="2:26" s="169" customFormat="1" ht="76.5" hidden="1" customHeight="1">
      <c r="B55" s="511" t="s">
        <v>52</v>
      </c>
      <c r="C55" s="511" t="s">
        <v>53</v>
      </c>
      <c r="D55" s="511"/>
      <c r="E55" s="146" t="s">
        <v>113</v>
      </c>
      <c r="F55" s="5"/>
      <c r="G55" s="5"/>
      <c r="H55" s="502"/>
      <c r="I55" s="581"/>
      <c r="J55" s="191">
        <f t="shared" si="7"/>
        <v>0.16666666666666669</v>
      </c>
      <c r="K55" s="582">
        <v>1</v>
      </c>
      <c r="L55" s="582"/>
      <c r="M55" s="578"/>
      <c r="N55" s="65" t="s">
        <v>185</v>
      </c>
      <c r="O55" s="134">
        <v>4</v>
      </c>
      <c r="P55" s="47" t="s">
        <v>474</v>
      </c>
      <c r="Q55" s="142">
        <f t="shared" ref="Q55:Q57" si="8">1/6</f>
        <v>0.16666666666666666</v>
      </c>
      <c r="R55" s="236">
        <v>44043</v>
      </c>
      <c r="S55" s="236">
        <v>44043</v>
      </c>
      <c r="T55" s="133">
        <f t="shared" si="0"/>
        <v>2.777777777777778E-2</v>
      </c>
      <c r="U55" s="200" t="s">
        <v>185</v>
      </c>
      <c r="V55" s="268"/>
      <c r="W55" s="74"/>
      <c r="X55" s="64"/>
      <c r="Y55" s="133"/>
      <c r="Z55" s="171"/>
    </row>
    <row r="56" spans="2:26" s="169" customFormat="1" ht="76.5" hidden="1" customHeight="1">
      <c r="B56" s="511" t="s">
        <v>52</v>
      </c>
      <c r="C56" s="511" t="s">
        <v>53</v>
      </c>
      <c r="D56" s="511"/>
      <c r="E56" s="146" t="s">
        <v>113</v>
      </c>
      <c r="F56" s="5"/>
      <c r="G56" s="5"/>
      <c r="H56" s="502"/>
      <c r="I56" s="581"/>
      <c r="J56" s="191">
        <f t="shared" si="7"/>
        <v>0.16666666666666669</v>
      </c>
      <c r="K56" s="582">
        <v>1</v>
      </c>
      <c r="L56" s="582"/>
      <c r="M56" s="578"/>
      <c r="N56" s="65" t="s">
        <v>185</v>
      </c>
      <c r="O56" s="134">
        <v>5</v>
      </c>
      <c r="P56" s="47" t="s">
        <v>475</v>
      </c>
      <c r="Q56" s="142">
        <f t="shared" si="8"/>
        <v>0.16666666666666666</v>
      </c>
      <c r="R56" s="236">
        <v>44043</v>
      </c>
      <c r="S56" s="236">
        <v>44104</v>
      </c>
      <c r="T56" s="133">
        <f t="shared" si="0"/>
        <v>2.777777777777778E-2</v>
      </c>
      <c r="U56" s="200" t="s">
        <v>185</v>
      </c>
      <c r="V56" s="268"/>
      <c r="W56" s="74"/>
      <c r="X56" s="64"/>
      <c r="Y56" s="133"/>
      <c r="Z56" s="171"/>
    </row>
    <row r="57" spans="2:26" s="169" customFormat="1" ht="76.5" hidden="1" customHeight="1">
      <c r="B57" s="511" t="s">
        <v>52</v>
      </c>
      <c r="C57" s="511" t="s">
        <v>53</v>
      </c>
      <c r="D57" s="511"/>
      <c r="E57" s="146" t="s">
        <v>113</v>
      </c>
      <c r="F57" s="5"/>
      <c r="G57" s="5"/>
      <c r="H57" s="502"/>
      <c r="I57" s="581"/>
      <c r="J57" s="191">
        <f t="shared" si="7"/>
        <v>0.16666666666666669</v>
      </c>
      <c r="K57" s="582">
        <v>1</v>
      </c>
      <c r="L57" s="582"/>
      <c r="M57" s="578"/>
      <c r="N57" s="65" t="s">
        <v>185</v>
      </c>
      <c r="O57" s="134">
        <v>6</v>
      </c>
      <c r="P57" s="47" t="s">
        <v>195</v>
      </c>
      <c r="Q57" s="142">
        <f t="shared" si="8"/>
        <v>0.16666666666666666</v>
      </c>
      <c r="R57" s="236">
        <v>43740</v>
      </c>
      <c r="S57" s="236">
        <v>44195</v>
      </c>
      <c r="T57" s="133">
        <f t="shared" si="0"/>
        <v>2.777777777777778E-2</v>
      </c>
      <c r="U57" s="200" t="s">
        <v>185</v>
      </c>
      <c r="V57" s="268"/>
      <c r="W57" s="74"/>
      <c r="X57" s="64"/>
      <c r="Y57" s="133"/>
      <c r="Z57" s="171"/>
    </row>
    <row r="58" spans="2:26" s="169" customFormat="1" ht="76.5" hidden="1" customHeight="1">
      <c r="B58" s="511" t="s">
        <v>52</v>
      </c>
      <c r="C58" s="511" t="s">
        <v>53</v>
      </c>
      <c r="D58" s="511" t="s">
        <v>19</v>
      </c>
      <c r="E58" s="146" t="s">
        <v>113</v>
      </c>
      <c r="F58" s="5"/>
      <c r="G58" s="5"/>
      <c r="H58" s="502">
        <v>10</v>
      </c>
      <c r="I58" s="583" t="s">
        <v>442</v>
      </c>
      <c r="J58" s="191">
        <f t="shared" si="7"/>
        <v>0.16666666666666669</v>
      </c>
      <c r="K58" s="582">
        <v>1</v>
      </c>
      <c r="L58" s="582" t="s">
        <v>39</v>
      </c>
      <c r="M58" s="578" t="s">
        <v>443</v>
      </c>
      <c r="N58" s="242" t="s">
        <v>160</v>
      </c>
      <c r="O58" s="134">
        <v>1</v>
      </c>
      <c r="P58" s="47" t="s">
        <v>442</v>
      </c>
      <c r="Q58" s="142">
        <v>0.5</v>
      </c>
      <c r="R58" s="236">
        <v>44013</v>
      </c>
      <c r="S58" s="236">
        <v>44104</v>
      </c>
      <c r="T58" s="133">
        <f t="shared" si="0"/>
        <v>8.3333333333333343E-2</v>
      </c>
      <c r="U58" s="200" t="s">
        <v>185</v>
      </c>
      <c r="V58" s="268"/>
      <c r="W58" s="74"/>
      <c r="X58" s="64"/>
      <c r="Y58" s="133"/>
      <c r="Z58" s="171"/>
    </row>
    <row r="59" spans="2:26" s="169" customFormat="1" ht="76.5" hidden="1" customHeight="1">
      <c r="B59" s="511" t="s">
        <v>52</v>
      </c>
      <c r="C59" s="511" t="s">
        <v>53</v>
      </c>
      <c r="D59" s="511"/>
      <c r="E59" s="146" t="s">
        <v>113</v>
      </c>
      <c r="F59" s="5" t="s">
        <v>114</v>
      </c>
      <c r="G59" s="5" t="s">
        <v>40</v>
      </c>
      <c r="H59" s="502"/>
      <c r="I59" s="583"/>
      <c r="J59" s="191">
        <f t="shared" si="7"/>
        <v>0.16666666666666669</v>
      </c>
      <c r="K59" s="582"/>
      <c r="L59" s="582"/>
      <c r="M59" s="578"/>
      <c r="N59" s="242" t="s">
        <v>160</v>
      </c>
      <c r="O59" s="134">
        <v>2</v>
      </c>
      <c r="P59" s="47" t="s">
        <v>476</v>
      </c>
      <c r="Q59" s="142">
        <v>0.5</v>
      </c>
      <c r="R59" s="236">
        <v>44105</v>
      </c>
      <c r="S59" s="236">
        <v>44196</v>
      </c>
      <c r="T59" s="133">
        <f t="shared" si="0"/>
        <v>8.3333333333333343E-2</v>
      </c>
      <c r="U59" s="200" t="s">
        <v>185</v>
      </c>
      <c r="V59" s="268"/>
      <c r="W59" s="74"/>
      <c r="X59" s="64"/>
      <c r="Y59" s="133">
        <f t="shared" si="5"/>
        <v>0</v>
      </c>
      <c r="Z59" s="171">
        <f t="shared" si="6"/>
        <v>0</v>
      </c>
    </row>
    <row r="60" spans="2:26" s="169" customFormat="1" ht="76.5" hidden="1" customHeight="1">
      <c r="B60" s="511" t="s">
        <v>52</v>
      </c>
      <c r="C60" s="511" t="s">
        <v>53</v>
      </c>
      <c r="D60" s="511" t="s">
        <v>19</v>
      </c>
      <c r="E60" s="146" t="s">
        <v>113</v>
      </c>
      <c r="F60" s="5" t="s">
        <v>114</v>
      </c>
      <c r="G60" s="5" t="s">
        <v>40</v>
      </c>
      <c r="H60" s="502">
        <v>11</v>
      </c>
      <c r="I60" s="555" t="s">
        <v>444</v>
      </c>
      <c r="J60" s="191">
        <v>0.11</v>
      </c>
      <c r="K60" s="554">
        <v>0.8</v>
      </c>
      <c r="L60" s="513" t="s">
        <v>39</v>
      </c>
      <c r="M60" s="554" t="s">
        <v>445</v>
      </c>
      <c r="N60" s="151" t="s">
        <v>446</v>
      </c>
      <c r="O60" s="69">
        <v>1</v>
      </c>
      <c r="P60" s="245" t="s">
        <v>477</v>
      </c>
      <c r="Q60" s="142">
        <v>0.25</v>
      </c>
      <c r="R60" s="246">
        <v>43892</v>
      </c>
      <c r="S60" s="246">
        <v>43903</v>
      </c>
      <c r="T60" s="133">
        <f t="shared" si="0"/>
        <v>2.75E-2</v>
      </c>
      <c r="U60" s="202" t="s">
        <v>478</v>
      </c>
      <c r="V60" s="268">
        <v>7.0000000000000007E-2</v>
      </c>
      <c r="W60" s="74" t="s">
        <v>643</v>
      </c>
      <c r="X60" s="431">
        <v>0.04</v>
      </c>
      <c r="Y60" s="423">
        <f t="shared" si="5"/>
        <v>2.8000000000000004E-3</v>
      </c>
      <c r="Z60" s="432">
        <f t="shared" si="6"/>
        <v>4.4000000000000003E-3</v>
      </c>
    </row>
    <row r="61" spans="2:26" s="169" customFormat="1" ht="76.5" hidden="1" customHeight="1">
      <c r="B61" s="511" t="s">
        <v>52</v>
      </c>
      <c r="C61" s="511" t="s">
        <v>53</v>
      </c>
      <c r="D61" s="511"/>
      <c r="E61" s="146" t="s">
        <v>113</v>
      </c>
      <c r="F61" s="5" t="s">
        <v>114</v>
      </c>
      <c r="G61" s="5" t="s">
        <v>40</v>
      </c>
      <c r="H61" s="502"/>
      <c r="I61" s="555"/>
      <c r="J61" s="191">
        <v>0.11</v>
      </c>
      <c r="K61" s="554"/>
      <c r="L61" s="513"/>
      <c r="M61" s="554"/>
      <c r="N61" s="151" t="s">
        <v>446</v>
      </c>
      <c r="O61" s="69">
        <v>2</v>
      </c>
      <c r="P61" s="245" t="s">
        <v>479</v>
      </c>
      <c r="Q61" s="142">
        <v>0.25</v>
      </c>
      <c r="R61" s="246">
        <v>43904</v>
      </c>
      <c r="S61" s="246">
        <v>44191</v>
      </c>
      <c r="T61" s="133">
        <f t="shared" si="0"/>
        <v>2.75E-2</v>
      </c>
      <c r="U61" s="202" t="s">
        <v>478</v>
      </c>
      <c r="V61" s="268">
        <v>7.0000000000000007E-2</v>
      </c>
      <c r="W61" s="74" t="s">
        <v>643</v>
      </c>
      <c r="X61" s="431">
        <v>0.04</v>
      </c>
      <c r="Y61" s="423">
        <f t="shared" si="5"/>
        <v>2.8000000000000004E-3</v>
      </c>
      <c r="Z61" s="432">
        <f t="shared" si="6"/>
        <v>4.4000000000000003E-3</v>
      </c>
    </row>
    <row r="62" spans="2:26" s="169" customFormat="1" ht="76.5" hidden="1" customHeight="1">
      <c r="B62" s="511" t="s">
        <v>52</v>
      </c>
      <c r="C62" s="511" t="s">
        <v>53</v>
      </c>
      <c r="D62" s="511"/>
      <c r="E62" s="146" t="s">
        <v>113</v>
      </c>
      <c r="F62" s="5" t="s">
        <v>114</v>
      </c>
      <c r="G62" s="5" t="s">
        <v>40</v>
      </c>
      <c r="H62" s="502"/>
      <c r="I62" s="555"/>
      <c r="J62" s="191">
        <v>0.11</v>
      </c>
      <c r="K62" s="554"/>
      <c r="L62" s="513"/>
      <c r="M62" s="554"/>
      <c r="N62" s="151" t="s">
        <v>446</v>
      </c>
      <c r="O62" s="69">
        <v>3</v>
      </c>
      <c r="P62" s="245" t="s">
        <v>480</v>
      </c>
      <c r="Q62" s="142">
        <v>0.25</v>
      </c>
      <c r="R62" s="246">
        <v>43914</v>
      </c>
      <c r="S62" s="246">
        <v>44191</v>
      </c>
      <c r="T62" s="133">
        <f t="shared" si="0"/>
        <v>2.75E-2</v>
      </c>
      <c r="U62" s="202" t="s">
        <v>478</v>
      </c>
      <c r="V62" s="268">
        <v>7.0000000000000007E-2</v>
      </c>
      <c r="W62" s="74" t="s">
        <v>643</v>
      </c>
      <c r="X62" s="431">
        <v>0.04</v>
      </c>
      <c r="Y62" s="423">
        <f t="shared" si="5"/>
        <v>2.8000000000000004E-3</v>
      </c>
      <c r="Z62" s="432">
        <f t="shared" si="6"/>
        <v>4.4000000000000003E-3</v>
      </c>
    </row>
    <row r="63" spans="2:26" s="169" customFormat="1" ht="76.5" hidden="1" customHeight="1">
      <c r="B63" s="511" t="s">
        <v>52</v>
      </c>
      <c r="C63" s="511" t="s">
        <v>53</v>
      </c>
      <c r="D63" s="511" t="s">
        <v>19</v>
      </c>
      <c r="E63" s="146" t="s">
        <v>113</v>
      </c>
      <c r="F63" s="5" t="s">
        <v>114</v>
      </c>
      <c r="G63" s="5" t="s">
        <v>40</v>
      </c>
      <c r="H63" s="502">
        <v>12</v>
      </c>
      <c r="I63" s="555" t="s">
        <v>447</v>
      </c>
      <c r="J63" s="191">
        <f t="shared" si="7"/>
        <v>0.16666666666666669</v>
      </c>
      <c r="K63" s="552">
        <v>0.8</v>
      </c>
      <c r="L63" s="553" t="s">
        <v>39</v>
      </c>
      <c r="M63" s="554" t="s">
        <v>448</v>
      </c>
      <c r="N63" s="151" t="s">
        <v>446</v>
      </c>
      <c r="O63" s="69">
        <v>1</v>
      </c>
      <c r="P63" s="245" t="s">
        <v>481</v>
      </c>
      <c r="Q63" s="142">
        <v>0.25</v>
      </c>
      <c r="R63" s="246">
        <v>43902</v>
      </c>
      <c r="S63" s="246">
        <v>43931</v>
      </c>
      <c r="T63" s="133">
        <f t="shared" si="0"/>
        <v>4.1666666666666671E-2</v>
      </c>
      <c r="U63" s="202" t="s">
        <v>478</v>
      </c>
      <c r="V63" s="270"/>
      <c r="W63" s="74"/>
      <c r="X63" s="64"/>
      <c r="Y63" s="133">
        <f t="shared" si="5"/>
        <v>0</v>
      </c>
      <c r="Z63" s="171">
        <f t="shared" si="6"/>
        <v>0</v>
      </c>
    </row>
    <row r="64" spans="2:26" s="169" customFormat="1" ht="76.5" hidden="1" customHeight="1">
      <c r="B64" s="511" t="s">
        <v>52</v>
      </c>
      <c r="C64" s="511" t="s">
        <v>53</v>
      </c>
      <c r="D64" s="511"/>
      <c r="E64" s="146" t="s">
        <v>113</v>
      </c>
      <c r="F64" s="5" t="s">
        <v>114</v>
      </c>
      <c r="G64" s="5" t="s">
        <v>40</v>
      </c>
      <c r="H64" s="502"/>
      <c r="I64" s="555"/>
      <c r="J64" s="191">
        <f t="shared" si="7"/>
        <v>0.16666666666666669</v>
      </c>
      <c r="K64" s="552"/>
      <c r="L64" s="553"/>
      <c r="M64" s="554"/>
      <c r="N64" s="151" t="s">
        <v>446</v>
      </c>
      <c r="O64" s="69">
        <v>2</v>
      </c>
      <c r="P64" s="245" t="s">
        <v>482</v>
      </c>
      <c r="Q64" s="142">
        <v>0.75</v>
      </c>
      <c r="R64" s="246">
        <v>43936</v>
      </c>
      <c r="S64" s="246">
        <v>44191</v>
      </c>
      <c r="T64" s="133">
        <f t="shared" si="0"/>
        <v>0.125</v>
      </c>
      <c r="U64" s="202" t="s">
        <v>478</v>
      </c>
      <c r="V64" s="270"/>
      <c r="W64" s="74"/>
      <c r="X64" s="64"/>
      <c r="Y64" s="133">
        <f t="shared" si="5"/>
        <v>0</v>
      </c>
      <c r="Z64" s="171">
        <f t="shared" si="6"/>
        <v>0</v>
      </c>
    </row>
    <row r="65" spans="2:26" s="169" customFormat="1" ht="76.5" hidden="1" customHeight="1">
      <c r="B65" s="511" t="s">
        <v>52</v>
      </c>
      <c r="C65" s="511" t="s">
        <v>53</v>
      </c>
      <c r="D65" s="511" t="s">
        <v>19</v>
      </c>
      <c r="E65" s="146" t="s">
        <v>113</v>
      </c>
      <c r="F65" s="5" t="s">
        <v>114</v>
      </c>
      <c r="G65" s="5" t="s">
        <v>40</v>
      </c>
      <c r="H65" s="502">
        <v>13</v>
      </c>
      <c r="I65" s="555" t="s">
        <v>449</v>
      </c>
      <c r="J65" s="191">
        <f t="shared" si="7"/>
        <v>0.16666666666666669</v>
      </c>
      <c r="K65" s="552">
        <v>1</v>
      </c>
      <c r="L65" s="553" t="s">
        <v>39</v>
      </c>
      <c r="M65" s="554" t="s">
        <v>450</v>
      </c>
      <c r="N65" s="151" t="s">
        <v>446</v>
      </c>
      <c r="O65" s="69">
        <v>1</v>
      </c>
      <c r="P65" s="247" t="s">
        <v>483</v>
      </c>
      <c r="Q65" s="142">
        <v>0.16</v>
      </c>
      <c r="R65" s="246">
        <v>43892</v>
      </c>
      <c r="S65" s="246">
        <v>44134</v>
      </c>
      <c r="T65" s="133">
        <f t="shared" si="0"/>
        <v>2.6666666666666672E-2</v>
      </c>
      <c r="U65" s="202" t="s">
        <v>478</v>
      </c>
      <c r="V65" s="270"/>
      <c r="W65" s="74"/>
      <c r="X65" s="64"/>
      <c r="Y65" s="133">
        <f t="shared" si="5"/>
        <v>0</v>
      </c>
      <c r="Z65" s="171">
        <f t="shared" si="6"/>
        <v>0</v>
      </c>
    </row>
    <row r="66" spans="2:26" s="169" customFormat="1" ht="76.5" hidden="1" customHeight="1">
      <c r="B66" s="511" t="s">
        <v>52</v>
      </c>
      <c r="C66" s="511" t="s">
        <v>53</v>
      </c>
      <c r="D66" s="511"/>
      <c r="E66" s="146" t="s">
        <v>113</v>
      </c>
      <c r="F66" s="5" t="s">
        <v>114</v>
      </c>
      <c r="G66" s="5" t="s">
        <v>40</v>
      </c>
      <c r="H66" s="502"/>
      <c r="I66" s="555"/>
      <c r="J66" s="191">
        <f t="shared" si="7"/>
        <v>0.16666666666666669</v>
      </c>
      <c r="K66" s="552"/>
      <c r="L66" s="553"/>
      <c r="M66" s="554"/>
      <c r="N66" s="151" t="s">
        <v>446</v>
      </c>
      <c r="O66" s="69">
        <v>2</v>
      </c>
      <c r="P66" s="247" t="s">
        <v>484</v>
      </c>
      <c r="Q66" s="142">
        <v>0.16</v>
      </c>
      <c r="R66" s="236">
        <v>44137</v>
      </c>
      <c r="S66" s="246">
        <v>44191</v>
      </c>
      <c r="T66" s="133">
        <f t="shared" si="0"/>
        <v>2.6666666666666672E-2</v>
      </c>
      <c r="U66" s="202" t="s">
        <v>478</v>
      </c>
      <c r="V66" s="268"/>
      <c r="W66" s="74"/>
      <c r="X66" s="64"/>
      <c r="Y66" s="133">
        <f t="shared" si="5"/>
        <v>0</v>
      </c>
      <c r="Z66" s="171">
        <f t="shared" si="6"/>
        <v>0</v>
      </c>
    </row>
    <row r="67" spans="2:26" s="169" customFormat="1" ht="34.9" hidden="1" customHeight="1">
      <c r="B67" s="511" t="s">
        <v>52</v>
      </c>
      <c r="C67" s="511" t="s">
        <v>53</v>
      </c>
      <c r="D67" s="511" t="s">
        <v>19</v>
      </c>
      <c r="E67" s="146" t="s">
        <v>264</v>
      </c>
      <c r="F67" s="5" t="s">
        <v>264</v>
      </c>
      <c r="G67" s="5" t="s">
        <v>20</v>
      </c>
      <c r="H67" s="502">
        <v>1</v>
      </c>
      <c r="I67" s="511" t="s">
        <v>21</v>
      </c>
      <c r="J67" s="200">
        <v>0.2</v>
      </c>
      <c r="K67" s="512">
        <v>12</v>
      </c>
      <c r="L67" s="513" t="s">
        <v>265</v>
      </c>
      <c r="M67" s="513" t="s">
        <v>23</v>
      </c>
      <c r="N67" s="65" t="s">
        <v>24</v>
      </c>
      <c r="O67" s="134">
        <v>1</v>
      </c>
      <c r="P67" s="136" t="s">
        <v>276</v>
      </c>
      <c r="Q67" s="199">
        <f t="shared" ref="Q67:Q90" si="9">+(100/4)/100</f>
        <v>0.25</v>
      </c>
      <c r="R67" s="132">
        <v>43831</v>
      </c>
      <c r="S67" s="131">
        <v>43921</v>
      </c>
      <c r="T67" s="133">
        <f t="shared" si="0"/>
        <v>0.05</v>
      </c>
      <c r="U67" s="130" t="s">
        <v>24</v>
      </c>
      <c r="V67" s="267">
        <v>0.33</v>
      </c>
      <c r="W67" s="398" t="s">
        <v>682</v>
      </c>
      <c r="X67" s="64"/>
      <c r="Y67" s="133">
        <f t="shared" si="5"/>
        <v>0</v>
      </c>
      <c r="Z67" s="171">
        <f t="shared" si="6"/>
        <v>0</v>
      </c>
    </row>
    <row r="68" spans="2:26" s="169" customFormat="1" ht="34.9" hidden="1" customHeight="1">
      <c r="B68" s="511" t="s">
        <v>52</v>
      </c>
      <c r="C68" s="511" t="s">
        <v>53</v>
      </c>
      <c r="D68" s="511"/>
      <c r="E68" s="146" t="s">
        <v>264</v>
      </c>
      <c r="F68" s="5" t="s">
        <v>264</v>
      </c>
      <c r="G68" s="5" t="s">
        <v>20</v>
      </c>
      <c r="H68" s="502"/>
      <c r="I68" s="511"/>
      <c r="J68" s="200">
        <v>0.2</v>
      </c>
      <c r="K68" s="512"/>
      <c r="L68" s="513"/>
      <c r="M68" s="513"/>
      <c r="N68" s="65" t="s">
        <v>24</v>
      </c>
      <c r="O68" s="134">
        <v>2</v>
      </c>
      <c r="P68" s="136" t="s">
        <v>277</v>
      </c>
      <c r="Q68" s="199">
        <f t="shared" si="9"/>
        <v>0.25</v>
      </c>
      <c r="R68" s="132">
        <v>43922</v>
      </c>
      <c r="S68" s="131">
        <v>44012</v>
      </c>
      <c r="T68" s="133">
        <f t="shared" si="0"/>
        <v>0.05</v>
      </c>
      <c r="U68" s="130" t="s">
        <v>24</v>
      </c>
      <c r="V68" s="267"/>
      <c r="W68" s="74"/>
      <c r="X68" s="64"/>
      <c r="Y68" s="133">
        <f t="shared" si="5"/>
        <v>0</v>
      </c>
      <c r="Z68" s="171">
        <f t="shared" si="6"/>
        <v>0</v>
      </c>
    </row>
    <row r="69" spans="2:26" s="169" customFormat="1" ht="34.9" hidden="1" customHeight="1">
      <c r="B69" s="511" t="s">
        <v>52</v>
      </c>
      <c r="C69" s="511" t="s">
        <v>53</v>
      </c>
      <c r="D69" s="511"/>
      <c r="E69" s="146" t="s">
        <v>264</v>
      </c>
      <c r="F69" s="5" t="s">
        <v>264</v>
      </c>
      <c r="G69" s="5" t="s">
        <v>20</v>
      </c>
      <c r="H69" s="502"/>
      <c r="I69" s="511"/>
      <c r="J69" s="200">
        <v>0.2</v>
      </c>
      <c r="K69" s="512"/>
      <c r="L69" s="513"/>
      <c r="M69" s="513"/>
      <c r="N69" s="65" t="s">
        <v>24</v>
      </c>
      <c r="O69" s="134">
        <v>3</v>
      </c>
      <c r="P69" s="136" t="s">
        <v>278</v>
      </c>
      <c r="Q69" s="199">
        <f t="shared" si="9"/>
        <v>0.25</v>
      </c>
      <c r="R69" s="132">
        <v>44013</v>
      </c>
      <c r="S69" s="131">
        <v>44104</v>
      </c>
      <c r="T69" s="133">
        <f t="shared" si="0"/>
        <v>0.05</v>
      </c>
      <c r="U69" s="130" t="s">
        <v>24</v>
      </c>
      <c r="V69" s="267"/>
      <c r="W69" s="74"/>
      <c r="X69" s="64"/>
      <c r="Y69" s="133">
        <f t="shared" si="5"/>
        <v>0</v>
      </c>
      <c r="Z69" s="171">
        <f t="shared" si="6"/>
        <v>0</v>
      </c>
    </row>
    <row r="70" spans="2:26" s="169" customFormat="1" ht="34.9" hidden="1" customHeight="1">
      <c r="B70" s="511" t="s">
        <v>52</v>
      </c>
      <c r="C70" s="511" t="s">
        <v>53</v>
      </c>
      <c r="D70" s="511"/>
      <c r="E70" s="146" t="s">
        <v>264</v>
      </c>
      <c r="F70" s="5" t="s">
        <v>264</v>
      </c>
      <c r="G70" s="5" t="s">
        <v>20</v>
      </c>
      <c r="H70" s="502"/>
      <c r="I70" s="511"/>
      <c r="J70" s="200">
        <v>0.2</v>
      </c>
      <c r="K70" s="512"/>
      <c r="L70" s="513"/>
      <c r="M70" s="513"/>
      <c r="N70" s="65" t="s">
        <v>24</v>
      </c>
      <c r="O70" s="134">
        <v>4</v>
      </c>
      <c r="P70" s="136" t="s">
        <v>279</v>
      </c>
      <c r="Q70" s="199">
        <f t="shared" si="9"/>
        <v>0.25</v>
      </c>
      <c r="R70" s="132">
        <v>44105</v>
      </c>
      <c r="S70" s="131">
        <v>44196</v>
      </c>
      <c r="T70" s="133">
        <f t="shared" ref="T70:T133" si="10">+J70*Q70</f>
        <v>0.05</v>
      </c>
      <c r="U70" s="130" t="s">
        <v>24</v>
      </c>
      <c r="V70" s="268"/>
      <c r="W70" s="74"/>
      <c r="X70" s="64"/>
      <c r="Y70" s="133">
        <f t="shared" si="5"/>
        <v>0</v>
      </c>
      <c r="Z70" s="171">
        <f t="shared" si="6"/>
        <v>0</v>
      </c>
    </row>
    <row r="71" spans="2:26" s="169" customFormat="1" ht="34.9" hidden="1" customHeight="1">
      <c r="B71" s="511" t="s">
        <v>52</v>
      </c>
      <c r="C71" s="511" t="s">
        <v>53</v>
      </c>
      <c r="D71" s="511" t="s">
        <v>19</v>
      </c>
      <c r="E71" s="146" t="s">
        <v>264</v>
      </c>
      <c r="F71" s="5" t="s">
        <v>264</v>
      </c>
      <c r="G71" s="5" t="s">
        <v>20</v>
      </c>
      <c r="H71" s="502">
        <v>2</v>
      </c>
      <c r="I71" s="511" t="s">
        <v>152</v>
      </c>
      <c r="J71" s="200">
        <v>0.2</v>
      </c>
      <c r="K71" s="512">
        <v>50</v>
      </c>
      <c r="L71" s="513" t="s">
        <v>266</v>
      </c>
      <c r="M71" s="513" t="s">
        <v>267</v>
      </c>
      <c r="N71" s="65" t="s">
        <v>24</v>
      </c>
      <c r="O71" s="134">
        <v>1</v>
      </c>
      <c r="P71" s="136" t="s">
        <v>280</v>
      </c>
      <c r="Q71" s="199">
        <f t="shared" si="9"/>
        <v>0.25</v>
      </c>
      <c r="R71" s="132">
        <v>43831</v>
      </c>
      <c r="S71" s="131">
        <v>43921</v>
      </c>
      <c r="T71" s="133">
        <f t="shared" si="10"/>
        <v>0.05</v>
      </c>
      <c r="U71" s="130" t="s">
        <v>24</v>
      </c>
      <c r="V71" s="268">
        <v>1</v>
      </c>
      <c r="W71" s="398" t="s">
        <v>685</v>
      </c>
      <c r="X71" s="64"/>
      <c r="Y71" s="133">
        <f t="shared" si="5"/>
        <v>0</v>
      </c>
      <c r="Z71" s="171">
        <f t="shared" si="6"/>
        <v>0</v>
      </c>
    </row>
    <row r="72" spans="2:26" s="169" customFormat="1" ht="34.9" hidden="1" customHeight="1">
      <c r="B72" s="511" t="s">
        <v>52</v>
      </c>
      <c r="C72" s="511" t="s">
        <v>53</v>
      </c>
      <c r="D72" s="511" t="s">
        <v>19</v>
      </c>
      <c r="E72" s="146" t="s">
        <v>264</v>
      </c>
      <c r="F72" s="5" t="s">
        <v>264</v>
      </c>
      <c r="G72" s="5" t="s">
        <v>20</v>
      </c>
      <c r="H72" s="502"/>
      <c r="I72" s="511"/>
      <c r="J72" s="200">
        <v>0.2</v>
      </c>
      <c r="K72" s="512"/>
      <c r="L72" s="513"/>
      <c r="M72" s="513"/>
      <c r="N72" s="65" t="s">
        <v>24</v>
      </c>
      <c r="O72" s="134">
        <v>2</v>
      </c>
      <c r="P72" s="136" t="s">
        <v>281</v>
      </c>
      <c r="Q72" s="199">
        <f t="shared" si="9"/>
        <v>0.25</v>
      </c>
      <c r="R72" s="132">
        <v>43922</v>
      </c>
      <c r="S72" s="131">
        <v>44012</v>
      </c>
      <c r="T72" s="133">
        <f t="shared" si="10"/>
        <v>0.05</v>
      </c>
      <c r="U72" s="130" t="s">
        <v>24</v>
      </c>
      <c r="V72" s="268"/>
      <c r="W72" s="74"/>
      <c r="X72" s="64"/>
      <c r="Y72" s="133">
        <f t="shared" si="5"/>
        <v>0</v>
      </c>
      <c r="Z72" s="171">
        <f t="shared" si="6"/>
        <v>0</v>
      </c>
    </row>
    <row r="73" spans="2:26" s="169" customFormat="1" ht="34.9" hidden="1" customHeight="1">
      <c r="B73" s="511" t="s">
        <v>52</v>
      </c>
      <c r="C73" s="511" t="s">
        <v>53</v>
      </c>
      <c r="D73" s="511" t="s">
        <v>19</v>
      </c>
      <c r="E73" s="146" t="s">
        <v>264</v>
      </c>
      <c r="F73" s="5" t="s">
        <v>264</v>
      </c>
      <c r="G73" s="5" t="s">
        <v>20</v>
      </c>
      <c r="H73" s="502"/>
      <c r="I73" s="511"/>
      <c r="J73" s="200">
        <v>0.2</v>
      </c>
      <c r="K73" s="512"/>
      <c r="L73" s="513"/>
      <c r="M73" s="513"/>
      <c r="N73" s="65" t="s">
        <v>24</v>
      </c>
      <c r="O73" s="134">
        <v>3</v>
      </c>
      <c r="P73" s="136" t="s">
        <v>281</v>
      </c>
      <c r="Q73" s="199">
        <f t="shared" si="9"/>
        <v>0.25</v>
      </c>
      <c r="R73" s="132">
        <v>44013</v>
      </c>
      <c r="S73" s="131">
        <v>44104</v>
      </c>
      <c r="T73" s="133">
        <f t="shared" si="10"/>
        <v>0.05</v>
      </c>
      <c r="U73" s="130" t="s">
        <v>24</v>
      </c>
      <c r="V73" s="268"/>
      <c r="W73" s="74"/>
      <c r="X73" s="64"/>
      <c r="Y73" s="133">
        <f t="shared" si="5"/>
        <v>0</v>
      </c>
      <c r="Z73" s="171">
        <f t="shared" si="6"/>
        <v>0</v>
      </c>
    </row>
    <row r="74" spans="2:26" s="169" customFormat="1" ht="34.9" hidden="1" customHeight="1">
      <c r="B74" s="511" t="s">
        <v>52</v>
      </c>
      <c r="C74" s="511" t="s">
        <v>53</v>
      </c>
      <c r="D74" s="511" t="s">
        <v>19</v>
      </c>
      <c r="E74" s="146" t="s">
        <v>264</v>
      </c>
      <c r="F74" s="5" t="s">
        <v>264</v>
      </c>
      <c r="G74" s="5" t="s">
        <v>20</v>
      </c>
      <c r="H74" s="502"/>
      <c r="I74" s="511"/>
      <c r="J74" s="200">
        <v>0.2</v>
      </c>
      <c r="K74" s="512"/>
      <c r="L74" s="513"/>
      <c r="M74" s="513"/>
      <c r="N74" s="65" t="s">
        <v>24</v>
      </c>
      <c r="O74" s="134">
        <v>4</v>
      </c>
      <c r="P74" s="136" t="s">
        <v>280</v>
      </c>
      <c r="Q74" s="199">
        <f t="shared" si="9"/>
        <v>0.25</v>
      </c>
      <c r="R74" s="132">
        <v>44105</v>
      </c>
      <c r="S74" s="131">
        <v>44196</v>
      </c>
      <c r="T74" s="133">
        <f t="shared" si="10"/>
        <v>0.05</v>
      </c>
      <c r="U74" s="130" t="s">
        <v>24</v>
      </c>
      <c r="V74" s="268"/>
      <c r="W74" s="74"/>
      <c r="X74" s="64"/>
      <c r="Y74" s="133">
        <f t="shared" si="5"/>
        <v>0</v>
      </c>
      <c r="Z74" s="171">
        <f t="shared" si="6"/>
        <v>0</v>
      </c>
    </row>
    <row r="75" spans="2:26" s="169" customFormat="1" ht="34.9" hidden="1" customHeight="1">
      <c r="B75" s="511" t="s">
        <v>52</v>
      </c>
      <c r="C75" s="511" t="s">
        <v>53</v>
      </c>
      <c r="D75" s="511" t="s">
        <v>19</v>
      </c>
      <c r="E75" s="146" t="s">
        <v>264</v>
      </c>
      <c r="F75" s="5" t="s">
        <v>264</v>
      </c>
      <c r="G75" s="5" t="s">
        <v>20</v>
      </c>
      <c r="H75" s="502">
        <v>3</v>
      </c>
      <c r="I75" s="511" t="s">
        <v>275</v>
      </c>
      <c r="J75" s="200">
        <v>0.15</v>
      </c>
      <c r="K75" s="512">
        <v>50</v>
      </c>
      <c r="L75" s="512" t="s">
        <v>268</v>
      </c>
      <c r="M75" s="512" t="s">
        <v>269</v>
      </c>
      <c r="N75" s="65" t="s">
        <v>24</v>
      </c>
      <c r="O75" s="134">
        <v>1</v>
      </c>
      <c r="P75" s="136" t="s">
        <v>282</v>
      </c>
      <c r="Q75" s="199">
        <f t="shared" si="9"/>
        <v>0.25</v>
      </c>
      <c r="R75" s="132">
        <v>43831</v>
      </c>
      <c r="S75" s="131">
        <v>43921</v>
      </c>
      <c r="T75" s="133">
        <f t="shared" si="10"/>
        <v>3.7499999999999999E-2</v>
      </c>
      <c r="U75" s="130" t="s">
        <v>24</v>
      </c>
      <c r="V75" s="268">
        <v>0.57999999999999996</v>
      </c>
      <c r="W75" s="399" t="s">
        <v>688</v>
      </c>
      <c r="X75" s="64"/>
      <c r="Y75" s="133">
        <f t="shared" si="5"/>
        <v>0</v>
      </c>
      <c r="Z75" s="171">
        <f t="shared" si="6"/>
        <v>0</v>
      </c>
    </row>
    <row r="76" spans="2:26" s="169" customFormat="1" ht="34.9" hidden="1" customHeight="1">
      <c r="B76" s="511" t="s">
        <v>52</v>
      </c>
      <c r="C76" s="511" t="s">
        <v>53</v>
      </c>
      <c r="D76" s="511" t="s">
        <v>19</v>
      </c>
      <c r="E76" s="146" t="s">
        <v>264</v>
      </c>
      <c r="F76" s="5" t="s">
        <v>264</v>
      </c>
      <c r="G76" s="5" t="s">
        <v>20</v>
      </c>
      <c r="H76" s="502"/>
      <c r="I76" s="511"/>
      <c r="J76" s="200">
        <v>0.15</v>
      </c>
      <c r="K76" s="512"/>
      <c r="L76" s="512"/>
      <c r="M76" s="512"/>
      <c r="N76" s="65" t="s">
        <v>24</v>
      </c>
      <c r="O76" s="134">
        <v>2</v>
      </c>
      <c r="P76" s="136" t="s">
        <v>283</v>
      </c>
      <c r="Q76" s="199">
        <f t="shared" si="9"/>
        <v>0.25</v>
      </c>
      <c r="R76" s="132">
        <v>43922</v>
      </c>
      <c r="S76" s="131">
        <v>44012</v>
      </c>
      <c r="T76" s="133">
        <f t="shared" si="10"/>
        <v>3.7499999999999999E-2</v>
      </c>
      <c r="U76" s="130" t="s">
        <v>24</v>
      </c>
      <c r="V76" s="268"/>
      <c r="W76" s="74"/>
      <c r="X76" s="64"/>
      <c r="Y76" s="133">
        <f t="shared" si="5"/>
        <v>0</v>
      </c>
      <c r="Z76" s="171">
        <f t="shared" si="6"/>
        <v>0</v>
      </c>
    </row>
    <row r="77" spans="2:26" s="169" customFormat="1" ht="34.9" hidden="1" customHeight="1">
      <c r="B77" s="511" t="s">
        <v>52</v>
      </c>
      <c r="C77" s="511" t="s">
        <v>53</v>
      </c>
      <c r="D77" s="511" t="s">
        <v>19</v>
      </c>
      <c r="E77" s="146" t="s">
        <v>264</v>
      </c>
      <c r="F77" s="5" t="s">
        <v>264</v>
      </c>
      <c r="G77" s="5" t="s">
        <v>20</v>
      </c>
      <c r="H77" s="502"/>
      <c r="I77" s="511"/>
      <c r="J77" s="200">
        <v>0.15</v>
      </c>
      <c r="K77" s="512"/>
      <c r="L77" s="512"/>
      <c r="M77" s="512"/>
      <c r="N77" s="65" t="s">
        <v>24</v>
      </c>
      <c r="O77" s="134">
        <v>3</v>
      </c>
      <c r="P77" s="136" t="s">
        <v>283</v>
      </c>
      <c r="Q77" s="199">
        <f t="shared" si="9"/>
        <v>0.25</v>
      </c>
      <c r="R77" s="132">
        <v>44013</v>
      </c>
      <c r="S77" s="131">
        <v>44104</v>
      </c>
      <c r="T77" s="133">
        <f t="shared" si="10"/>
        <v>3.7499999999999999E-2</v>
      </c>
      <c r="U77" s="130" t="s">
        <v>24</v>
      </c>
      <c r="V77" s="268"/>
      <c r="W77" s="74"/>
      <c r="X77" s="64"/>
      <c r="Y77" s="133">
        <f t="shared" si="5"/>
        <v>0</v>
      </c>
      <c r="Z77" s="171">
        <f t="shared" si="6"/>
        <v>0</v>
      </c>
    </row>
    <row r="78" spans="2:26" s="169" customFormat="1" ht="34.9" hidden="1" customHeight="1">
      <c r="B78" s="511" t="s">
        <v>52</v>
      </c>
      <c r="C78" s="511" t="s">
        <v>53</v>
      </c>
      <c r="D78" s="511" t="s">
        <v>19</v>
      </c>
      <c r="E78" s="146" t="s">
        <v>264</v>
      </c>
      <c r="F78" s="5" t="s">
        <v>264</v>
      </c>
      <c r="G78" s="5" t="s">
        <v>20</v>
      </c>
      <c r="H78" s="502"/>
      <c r="I78" s="511"/>
      <c r="J78" s="200">
        <v>0.15</v>
      </c>
      <c r="K78" s="512"/>
      <c r="L78" s="512"/>
      <c r="M78" s="512"/>
      <c r="N78" s="65" t="s">
        <v>24</v>
      </c>
      <c r="O78" s="134">
        <v>4</v>
      </c>
      <c r="P78" s="136" t="s">
        <v>282</v>
      </c>
      <c r="Q78" s="199">
        <f t="shared" si="9"/>
        <v>0.25</v>
      </c>
      <c r="R78" s="132">
        <v>44105</v>
      </c>
      <c r="S78" s="131">
        <v>44196</v>
      </c>
      <c r="T78" s="133">
        <f t="shared" si="10"/>
        <v>3.7499999999999999E-2</v>
      </c>
      <c r="U78" s="130" t="s">
        <v>24</v>
      </c>
      <c r="V78" s="271"/>
      <c r="W78" s="67"/>
      <c r="X78" s="64"/>
      <c r="Y78" s="133">
        <f t="shared" si="5"/>
        <v>0</v>
      </c>
      <c r="Z78" s="171">
        <f t="shared" si="6"/>
        <v>0</v>
      </c>
    </row>
    <row r="79" spans="2:26" s="169" customFormat="1" ht="34.9" hidden="1" customHeight="1">
      <c r="B79" s="511" t="s">
        <v>52</v>
      </c>
      <c r="C79" s="511" t="s">
        <v>53</v>
      </c>
      <c r="D79" s="511" t="s">
        <v>19</v>
      </c>
      <c r="E79" s="146" t="s">
        <v>264</v>
      </c>
      <c r="F79" s="5" t="s">
        <v>264</v>
      </c>
      <c r="G79" s="5" t="s">
        <v>20</v>
      </c>
      <c r="H79" s="502">
        <v>4</v>
      </c>
      <c r="I79" s="511" t="s">
        <v>154</v>
      </c>
      <c r="J79" s="200">
        <v>0.2</v>
      </c>
      <c r="K79" s="512">
        <v>50</v>
      </c>
      <c r="L79" s="512" t="s">
        <v>270</v>
      </c>
      <c r="M79" s="512" t="s">
        <v>271</v>
      </c>
      <c r="N79" s="65" t="s">
        <v>24</v>
      </c>
      <c r="O79" s="134">
        <v>1</v>
      </c>
      <c r="P79" s="136" t="s">
        <v>284</v>
      </c>
      <c r="Q79" s="199">
        <f t="shared" si="9"/>
        <v>0.25</v>
      </c>
      <c r="R79" s="132">
        <v>43831</v>
      </c>
      <c r="S79" s="131">
        <v>43921</v>
      </c>
      <c r="T79" s="133">
        <f t="shared" si="10"/>
        <v>0.05</v>
      </c>
      <c r="U79" s="130" t="s">
        <v>24</v>
      </c>
      <c r="V79" s="271">
        <v>1</v>
      </c>
      <c r="W79" s="399" t="s">
        <v>691</v>
      </c>
      <c r="X79" s="64"/>
      <c r="Y79" s="133">
        <f t="shared" si="5"/>
        <v>0</v>
      </c>
      <c r="Z79" s="171">
        <f t="shared" si="6"/>
        <v>0</v>
      </c>
    </row>
    <row r="80" spans="2:26" s="169" customFormat="1" ht="34.9" hidden="1" customHeight="1">
      <c r="B80" s="511" t="s">
        <v>52</v>
      </c>
      <c r="C80" s="511" t="s">
        <v>53</v>
      </c>
      <c r="D80" s="511" t="s">
        <v>19</v>
      </c>
      <c r="E80" s="146" t="s">
        <v>264</v>
      </c>
      <c r="F80" s="5" t="s">
        <v>264</v>
      </c>
      <c r="G80" s="5" t="s">
        <v>20</v>
      </c>
      <c r="H80" s="502"/>
      <c r="I80" s="511"/>
      <c r="J80" s="200">
        <v>0.2</v>
      </c>
      <c r="K80" s="512"/>
      <c r="L80" s="512"/>
      <c r="M80" s="512"/>
      <c r="N80" s="65" t="s">
        <v>24</v>
      </c>
      <c r="O80" s="134">
        <v>2</v>
      </c>
      <c r="P80" s="136" t="s">
        <v>285</v>
      </c>
      <c r="Q80" s="199">
        <f t="shared" si="9"/>
        <v>0.25</v>
      </c>
      <c r="R80" s="132">
        <v>43922</v>
      </c>
      <c r="S80" s="131">
        <v>44012</v>
      </c>
      <c r="T80" s="133">
        <f t="shared" si="10"/>
        <v>0.05</v>
      </c>
      <c r="U80" s="130" t="s">
        <v>24</v>
      </c>
      <c r="V80" s="271"/>
      <c r="W80" s="74"/>
      <c r="X80" s="64"/>
      <c r="Y80" s="133">
        <f t="shared" si="5"/>
        <v>0</v>
      </c>
      <c r="Z80" s="171">
        <f t="shared" si="6"/>
        <v>0</v>
      </c>
    </row>
    <row r="81" spans="2:26" s="169" customFormat="1" ht="34.9" hidden="1" customHeight="1">
      <c r="B81" s="511" t="s">
        <v>52</v>
      </c>
      <c r="C81" s="511" t="s">
        <v>53</v>
      </c>
      <c r="D81" s="511" t="s">
        <v>19</v>
      </c>
      <c r="E81" s="146" t="s">
        <v>264</v>
      </c>
      <c r="F81" s="5" t="s">
        <v>264</v>
      </c>
      <c r="G81" s="5" t="s">
        <v>20</v>
      </c>
      <c r="H81" s="502"/>
      <c r="I81" s="511"/>
      <c r="J81" s="200">
        <v>0.2</v>
      </c>
      <c r="K81" s="512"/>
      <c r="L81" s="512"/>
      <c r="M81" s="512"/>
      <c r="N81" s="65" t="s">
        <v>24</v>
      </c>
      <c r="O81" s="134">
        <v>3</v>
      </c>
      <c r="P81" s="136" t="s">
        <v>285</v>
      </c>
      <c r="Q81" s="199">
        <f t="shared" si="9"/>
        <v>0.25</v>
      </c>
      <c r="R81" s="132">
        <v>44013</v>
      </c>
      <c r="S81" s="131">
        <v>44104</v>
      </c>
      <c r="T81" s="133">
        <f t="shared" si="10"/>
        <v>0.05</v>
      </c>
      <c r="U81" s="130" t="s">
        <v>24</v>
      </c>
      <c r="V81" s="271"/>
      <c r="W81" s="67"/>
      <c r="X81" s="64"/>
      <c r="Y81" s="133">
        <f t="shared" si="5"/>
        <v>0</v>
      </c>
      <c r="Z81" s="171">
        <f t="shared" si="6"/>
        <v>0</v>
      </c>
    </row>
    <row r="82" spans="2:26" s="169" customFormat="1" ht="34.9" hidden="1" customHeight="1">
      <c r="B82" s="511" t="s">
        <v>52</v>
      </c>
      <c r="C82" s="511" t="s">
        <v>53</v>
      </c>
      <c r="D82" s="511" t="s">
        <v>19</v>
      </c>
      <c r="E82" s="146" t="s">
        <v>264</v>
      </c>
      <c r="F82" s="5" t="s">
        <v>264</v>
      </c>
      <c r="G82" s="5" t="s">
        <v>20</v>
      </c>
      <c r="H82" s="502"/>
      <c r="I82" s="511"/>
      <c r="J82" s="200">
        <v>0.2</v>
      </c>
      <c r="K82" s="512"/>
      <c r="L82" s="512"/>
      <c r="M82" s="512"/>
      <c r="N82" s="65" t="s">
        <v>24</v>
      </c>
      <c r="O82" s="134">
        <v>4</v>
      </c>
      <c r="P82" s="136" t="s">
        <v>284</v>
      </c>
      <c r="Q82" s="199">
        <f t="shared" si="9"/>
        <v>0.25</v>
      </c>
      <c r="R82" s="132">
        <v>44105</v>
      </c>
      <c r="S82" s="131">
        <v>44196</v>
      </c>
      <c r="T82" s="133">
        <f t="shared" si="10"/>
        <v>0.05</v>
      </c>
      <c r="U82" s="130" t="s">
        <v>24</v>
      </c>
      <c r="V82" s="271"/>
      <c r="W82" s="67"/>
      <c r="X82" s="64"/>
      <c r="Y82" s="133">
        <f t="shared" ref="Y82:Y90" si="11">X82*V82</f>
        <v>0</v>
      </c>
      <c r="Z82" s="171">
        <f t="shared" ref="Z82:Z90" si="12">X82*J82</f>
        <v>0</v>
      </c>
    </row>
    <row r="83" spans="2:26" s="169" customFormat="1" ht="34.9" hidden="1" customHeight="1">
      <c r="B83" s="511" t="s">
        <v>52</v>
      </c>
      <c r="C83" s="511" t="s">
        <v>53</v>
      </c>
      <c r="D83" s="511" t="s">
        <v>19</v>
      </c>
      <c r="E83" s="146" t="s">
        <v>264</v>
      </c>
      <c r="F83" s="5" t="s">
        <v>264</v>
      </c>
      <c r="G83" s="5" t="s">
        <v>20</v>
      </c>
      <c r="H83" s="502">
        <v>5</v>
      </c>
      <c r="I83" s="511" t="s">
        <v>155</v>
      </c>
      <c r="J83" s="200">
        <v>0.1</v>
      </c>
      <c r="K83" s="512">
        <v>50</v>
      </c>
      <c r="L83" s="512" t="s">
        <v>272</v>
      </c>
      <c r="M83" s="512" t="s">
        <v>273</v>
      </c>
      <c r="N83" s="65" t="s">
        <v>24</v>
      </c>
      <c r="O83" s="134">
        <v>1</v>
      </c>
      <c r="P83" s="136" t="s">
        <v>286</v>
      </c>
      <c r="Q83" s="199">
        <f t="shared" si="9"/>
        <v>0.25</v>
      </c>
      <c r="R83" s="132">
        <v>43831</v>
      </c>
      <c r="S83" s="131">
        <v>43921</v>
      </c>
      <c r="T83" s="133">
        <f t="shared" si="10"/>
        <v>2.5000000000000001E-2</v>
      </c>
      <c r="U83" s="130" t="s">
        <v>24</v>
      </c>
      <c r="V83" s="271">
        <v>1</v>
      </c>
      <c r="W83" s="399" t="s">
        <v>693</v>
      </c>
      <c r="X83" s="64"/>
      <c r="Y83" s="133">
        <f t="shared" si="11"/>
        <v>0</v>
      </c>
      <c r="Z83" s="171">
        <f t="shared" si="12"/>
        <v>0</v>
      </c>
    </row>
    <row r="84" spans="2:26" s="169" customFormat="1" ht="34.9" hidden="1" customHeight="1">
      <c r="B84" s="511" t="s">
        <v>52</v>
      </c>
      <c r="C84" s="511" t="s">
        <v>53</v>
      </c>
      <c r="D84" s="511" t="s">
        <v>19</v>
      </c>
      <c r="E84" s="146" t="s">
        <v>264</v>
      </c>
      <c r="F84" s="5" t="s">
        <v>264</v>
      </c>
      <c r="G84" s="5" t="s">
        <v>20</v>
      </c>
      <c r="H84" s="502"/>
      <c r="I84" s="511"/>
      <c r="J84" s="200">
        <v>0.1</v>
      </c>
      <c r="K84" s="512"/>
      <c r="L84" s="512"/>
      <c r="M84" s="512"/>
      <c r="N84" s="65" t="s">
        <v>24</v>
      </c>
      <c r="O84" s="134">
        <v>2</v>
      </c>
      <c r="P84" s="136" t="s">
        <v>287</v>
      </c>
      <c r="Q84" s="199">
        <f t="shared" si="9"/>
        <v>0.25</v>
      </c>
      <c r="R84" s="132">
        <v>43922</v>
      </c>
      <c r="S84" s="131">
        <v>44012</v>
      </c>
      <c r="T84" s="133">
        <f t="shared" si="10"/>
        <v>2.5000000000000001E-2</v>
      </c>
      <c r="U84" s="130" t="s">
        <v>24</v>
      </c>
      <c r="V84" s="271"/>
      <c r="W84" s="67"/>
      <c r="X84" s="64"/>
      <c r="Y84" s="133">
        <f t="shared" si="11"/>
        <v>0</v>
      </c>
      <c r="Z84" s="171">
        <f t="shared" si="12"/>
        <v>0</v>
      </c>
    </row>
    <row r="85" spans="2:26" s="169" customFormat="1" ht="34.9" hidden="1" customHeight="1">
      <c r="B85" s="511" t="s">
        <v>52</v>
      </c>
      <c r="C85" s="511" t="s">
        <v>53</v>
      </c>
      <c r="D85" s="511" t="s">
        <v>19</v>
      </c>
      <c r="E85" s="146" t="s">
        <v>264</v>
      </c>
      <c r="F85" s="5" t="s">
        <v>264</v>
      </c>
      <c r="G85" s="5" t="s">
        <v>20</v>
      </c>
      <c r="H85" s="502"/>
      <c r="I85" s="511"/>
      <c r="J85" s="200">
        <v>0.1</v>
      </c>
      <c r="K85" s="512"/>
      <c r="L85" s="512"/>
      <c r="M85" s="512"/>
      <c r="N85" s="65" t="s">
        <v>24</v>
      </c>
      <c r="O85" s="134">
        <v>3</v>
      </c>
      <c r="P85" s="136" t="s">
        <v>287</v>
      </c>
      <c r="Q85" s="199">
        <f t="shared" si="9"/>
        <v>0.25</v>
      </c>
      <c r="R85" s="132">
        <v>44013</v>
      </c>
      <c r="S85" s="131">
        <v>44104</v>
      </c>
      <c r="T85" s="133">
        <f t="shared" si="10"/>
        <v>2.5000000000000001E-2</v>
      </c>
      <c r="U85" s="130" t="s">
        <v>24</v>
      </c>
      <c r="V85" s="271"/>
      <c r="W85" s="74"/>
      <c r="X85" s="64"/>
      <c r="Y85" s="133">
        <f t="shared" si="11"/>
        <v>0</v>
      </c>
      <c r="Z85" s="171">
        <f t="shared" si="12"/>
        <v>0</v>
      </c>
    </row>
    <row r="86" spans="2:26" s="169" customFormat="1" ht="34.9" hidden="1" customHeight="1">
      <c r="B86" s="511" t="s">
        <v>52</v>
      </c>
      <c r="C86" s="511" t="s">
        <v>53</v>
      </c>
      <c r="D86" s="511" t="s">
        <v>19</v>
      </c>
      <c r="E86" s="146" t="s">
        <v>264</v>
      </c>
      <c r="F86" s="5" t="s">
        <v>264</v>
      </c>
      <c r="G86" s="5" t="s">
        <v>20</v>
      </c>
      <c r="H86" s="502"/>
      <c r="I86" s="511"/>
      <c r="J86" s="200">
        <v>0.1</v>
      </c>
      <c r="K86" s="512"/>
      <c r="L86" s="512"/>
      <c r="M86" s="512"/>
      <c r="N86" s="65" t="s">
        <v>24</v>
      </c>
      <c r="O86" s="134">
        <v>4</v>
      </c>
      <c r="P86" s="136" t="s">
        <v>286</v>
      </c>
      <c r="Q86" s="199">
        <f t="shared" si="9"/>
        <v>0.25</v>
      </c>
      <c r="R86" s="132">
        <v>44105</v>
      </c>
      <c r="S86" s="131">
        <v>44196</v>
      </c>
      <c r="T86" s="133">
        <f t="shared" si="10"/>
        <v>2.5000000000000001E-2</v>
      </c>
      <c r="U86" s="130" t="s">
        <v>24</v>
      </c>
      <c r="V86" s="270"/>
      <c r="W86" s="74"/>
      <c r="X86" s="64"/>
      <c r="Y86" s="133">
        <f t="shared" si="11"/>
        <v>0</v>
      </c>
      <c r="Z86" s="171">
        <f t="shared" si="12"/>
        <v>0</v>
      </c>
    </row>
    <row r="87" spans="2:26" s="169" customFormat="1" ht="34.9" hidden="1" customHeight="1">
      <c r="B87" s="511" t="s">
        <v>52</v>
      </c>
      <c r="C87" s="511" t="s">
        <v>53</v>
      </c>
      <c r="D87" s="511" t="s">
        <v>19</v>
      </c>
      <c r="E87" s="146" t="s">
        <v>264</v>
      </c>
      <c r="F87" s="5" t="s">
        <v>264</v>
      </c>
      <c r="G87" s="5" t="s">
        <v>20</v>
      </c>
      <c r="H87" s="502">
        <v>6</v>
      </c>
      <c r="I87" s="511" t="s">
        <v>156</v>
      </c>
      <c r="J87" s="200">
        <v>0.15</v>
      </c>
      <c r="K87" s="512">
        <v>50</v>
      </c>
      <c r="L87" s="512" t="s">
        <v>270</v>
      </c>
      <c r="M87" s="512" t="s">
        <v>274</v>
      </c>
      <c r="N87" s="65" t="s">
        <v>24</v>
      </c>
      <c r="O87" s="134">
        <v>1</v>
      </c>
      <c r="P87" s="136" t="s">
        <v>288</v>
      </c>
      <c r="Q87" s="199">
        <f t="shared" si="9"/>
        <v>0.25</v>
      </c>
      <c r="R87" s="132">
        <v>43831</v>
      </c>
      <c r="S87" s="131">
        <v>43921</v>
      </c>
      <c r="T87" s="133">
        <f t="shared" si="10"/>
        <v>3.7499999999999999E-2</v>
      </c>
      <c r="U87" s="130" t="s">
        <v>24</v>
      </c>
      <c r="V87" s="268">
        <v>1</v>
      </c>
      <c r="W87" s="399" t="s">
        <v>695</v>
      </c>
      <c r="X87" s="64"/>
      <c r="Y87" s="133">
        <f t="shared" si="11"/>
        <v>0</v>
      </c>
      <c r="Z87" s="171">
        <f t="shared" si="12"/>
        <v>0</v>
      </c>
    </row>
    <row r="88" spans="2:26" s="169" customFormat="1" ht="34.9" hidden="1" customHeight="1">
      <c r="B88" s="511" t="s">
        <v>52</v>
      </c>
      <c r="C88" s="511" t="s">
        <v>53</v>
      </c>
      <c r="D88" s="511" t="s">
        <v>19</v>
      </c>
      <c r="E88" s="146" t="s">
        <v>264</v>
      </c>
      <c r="F88" s="5" t="s">
        <v>264</v>
      </c>
      <c r="G88" s="5" t="s">
        <v>20</v>
      </c>
      <c r="H88" s="502"/>
      <c r="I88" s="511"/>
      <c r="J88" s="200">
        <v>0.15</v>
      </c>
      <c r="K88" s="512"/>
      <c r="L88" s="512"/>
      <c r="M88" s="512"/>
      <c r="N88" s="65" t="s">
        <v>24</v>
      </c>
      <c r="O88" s="134">
        <v>2</v>
      </c>
      <c r="P88" s="136" t="s">
        <v>289</v>
      </c>
      <c r="Q88" s="199">
        <f t="shared" si="9"/>
        <v>0.25</v>
      </c>
      <c r="R88" s="132">
        <v>43922</v>
      </c>
      <c r="S88" s="131">
        <v>44012</v>
      </c>
      <c r="T88" s="133">
        <f t="shared" si="10"/>
        <v>3.7499999999999999E-2</v>
      </c>
      <c r="U88" s="130" t="s">
        <v>24</v>
      </c>
      <c r="V88" s="268"/>
      <c r="W88" s="74"/>
      <c r="X88" s="64"/>
      <c r="Y88" s="133">
        <f t="shared" si="11"/>
        <v>0</v>
      </c>
      <c r="Z88" s="171">
        <f t="shared" si="12"/>
        <v>0</v>
      </c>
    </row>
    <row r="89" spans="2:26" s="169" customFormat="1" ht="34.9" hidden="1" customHeight="1">
      <c r="B89" s="511" t="s">
        <v>52</v>
      </c>
      <c r="C89" s="511" t="s">
        <v>53</v>
      </c>
      <c r="D89" s="511" t="s">
        <v>19</v>
      </c>
      <c r="E89" s="146" t="s">
        <v>264</v>
      </c>
      <c r="F89" s="5" t="s">
        <v>264</v>
      </c>
      <c r="G89" s="5" t="s">
        <v>20</v>
      </c>
      <c r="H89" s="502"/>
      <c r="I89" s="511"/>
      <c r="J89" s="200">
        <v>0.15</v>
      </c>
      <c r="K89" s="512"/>
      <c r="L89" s="512"/>
      <c r="M89" s="512"/>
      <c r="N89" s="65" t="s">
        <v>24</v>
      </c>
      <c r="O89" s="134">
        <v>3</v>
      </c>
      <c r="P89" s="136" t="s">
        <v>289</v>
      </c>
      <c r="Q89" s="199">
        <f t="shared" si="9"/>
        <v>0.25</v>
      </c>
      <c r="R89" s="132">
        <v>44013</v>
      </c>
      <c r="S89" s="131">
        <v>44104</v>
      </c>
      <c r="T89" s="133">
        <f t="shared" si="10"/>
        <v>3.7499999999999999E-2</v>
      </c>
      <c r="U89" s="130" t="s">
        <v>24</v>
      </c>
      <c r="V89" s="268"/>
      <c r="W89" s="74"/>
      <c r="X89" s="64"/>
      <c r="Y89" s="133">
        <f t="shared" si="11"/>
        <v>0</v>
      </c>
      <c r="Z89" s="171">
        <f t="shared" si="12"/>
        <v>0</v>
      </c>
    </row>
    <row r="90" spans="2:26" s="169" customFormat="1" ht="34.9" hidden="1" customHeight="1">
      <c r="B90" s="511" t="s">
        <v>52</v>
      </c>
      <c r="C90" s="511" t="s">
        <v>53</v>
      </c>
      <c r="D90" s="511" t="s">
        <v>19</v>
      </c>
      <c r="E90" s="146" t="s">
        <v>264</v>
      </c>
      <c r="F90" s="5" t="s">
        <v>264</v>
      </c>
      <c r="G90" s="5" t="s">
        <v>20</v>
      </c>
      <c r="H90" s="502"/>
      <c r="I90" s="511"/>
      <c r="J90" s="200">
        <v>0.15</v>
      </c>
      <c r="K90" s="512"/>
      <c r="L90" s="512"/>
      <c r="M90" s="512"/>
      <c r="N90" s="65" t="s">
        <v>24</v>
      </c>
      <c r="O90" s="134">
        <v>4</v>
      </c>
      <c r="P90" s="136" t="s">
        <v>288</v>
      </c>
      <c r="Q90" s="199">
        <f t="shared" si="9"/>
        <v>0.25</v>
      </c>
      <c r="R90" s="132">
        <v>44105</v>
      </c>
      <c r="S90" s="131">
        <v>44196</v>
      </c>
      <c r="T90" s="133">
        <f t="shared" si="10"/>
        <v>3.7499999999999999E-2</v>
      </c>
      <c r="U90" s="130" t="s">
        <v>24</v>
      </c>
      <c r="V90" s="270"/>
      <c r="W90" s="74"/>
      <c r="X90" s="64"/>
      <c r="Y90" s="133">
        <f t="shared" si="11"/>
        <v>0</v>
      </c>
      <c r="Z90" s="171">
        <f t="shared" si="12"/>
        <v>0</v>
      </c>
    </row>
    <row r="91" spans="2:26" s="169" customFormat="1" ht="64.150000000000006" customHeight="1">
      <c r="B91" s="511" t="s">
        <v>52</v>
      </c>
      <c r="C91" s="511" t="s">
        <v>53</v>
      </c>
      <c r="D91" s="511" t="s">
        <v>19</v>
      </c>
      <c r="E91" s="146" t="s">
        <v>321</v>
      </c>
      <c r="F91" s="5" t="s">
        <v>321</v>
      </c>
      <c r="G91" s="5" t="s">
        <v>28</v>
      </c>
      <c r="H91" s="502">
        <v>1</v>
      </c>
      <c r="I91" s="511" t="s">
        <v>296</v>
      </c>
      <c r="J91" s="200">
        <v>0.1</v>
      </c>
      <c r="K91" s="512">
        <v>2</v>
      </c>
      <c r="L91" s="512" t="s">
        <v>22</v>
      </c>
      <c r="M91" s="512" t="s">
        <v>291</v>
      </c>
      <c r="N91" s="65" t="s">
        <v>292</v>
      </c>
      <c r="O91" s="134">
        <v>1</v>
      </c>
      <c r="P91" s="136" t="s">
        <v>297</v>
      </c>
      <c r="Q91" s="133">
        <v>0.3</v>
      </c>
      <c r="R91" s="132">
        <v>43862</v>
      </c>
      <c r="S91" s="131">
        <v>43951</v>
      </c>
      <c r="T91" s="133">
        <f t="shared" si="10"/>
        <v>0.03</v>
      </c>
      <c r="U91" s="202" t="s">
        <v>292</v>
      </c>
      <c r="V91" s="400">
        <v>1</v>
      </c>
      <c r="W91" s="356" t="s">
        <v>697</v>
      </c>
      <c r="X91" s="358">
        <v>1</v>
      </c>
      <c r="Y91" s="201"/>
      <c r="Z91" s="205"/>
    </row>
    <row r="92" spans="2:26" s="169" customFormat="1" ht="64.150000000000006" customHeight="1">
      <c r="B92" s="511"/>
      <c r="C92" s="511"/>
      <c r="D92" s="511"/>
      <c r="E92" s="146" t="s">
        <v>321</v>
      </c>
      <c r="F92" s="5" t="s">
        <v>321</v>
      </c>
      <c r="G92" s="5" t="s">
        <v>28</v>
      </c>
      <c r="H92" s="502"/>
      <c r="I92" s="511"/>
      <c r="J92" s="200">
        <v>0.1</v>
      </c>
      <c r="K92" s="512"/>
      <c r="L92" s="512"/>
      <c r="M92" s="512"/>
      <c r="N92" s="65" t="s">
        <v>292</v>
      </c>
      <c r="O92" s="134">
        <v>2</v>
      </c>
      <c r="P92" s="136" t="s">
        <v>298</v>
      </c>
      <c r="Q92" s="133">
        <v>0.2</v>
      </c>
      <c r="R92" s="132">
        <v>43951</v>
      </c>
      <c r="S92" s="131">
        <v>43982</v>
      </c>
      <c r="T92" s="133">
        <f t="shared" si="10"/>
        <v>2.0000000000000004E-2</v>
      </c>
      <c r="U92" s="202" t="s">
        <v>292</v>
      </c>
      <c r="V92" s="400">
        <v>1</v>
      </c>
      <c r="W92" s="356" t="s">
        <v>698</v>
      </c>
      <c r="X92" s="358">
        <v>1</v>
      </c>
      <c r="Y92" s="201"/>
      <c r="Z92" s="205"/>
    </row>
    <row r="93" spans="2:26" s="169" customFormat="1" ht="64.150000000000006" customHeight="1">
      <c r="B93" s="511"/>
      <c r="C93" s="511"/>
      <c r="D93" s="511"/>
      <c r="E93" s="146" t="s">
        <v>321</v>
      </c>
      <c r="F93" s="5" t="s">
        <v>321</v>
      </c>
      <c r="G93" s="5" t="s">
        <v>28</v>
      </c>
      <c r="H93" s="502"/>
      <c r="I93" s="511"/>
      <c r="J93" s="200">
        <v>0.1</v>
      </c>
      <c r="K93" s="512"/>
      <c r="L93" s="512"/>
      <c r="M93" s="512"/>
      <c r="N93" s="65" t="s">
        <v>292</v>
      </c>
      <c r="O93" s="134">
        <v>3</v>
      </c>
      <c r="P93" s="136" t="s">
        <v>299</v>
      </c>
      <c r="Q93" s="133">
        <v>0.4</v>
      </c>
      <c r="R93" s="132">
        <v>43983</v>
      </c>
      <c r="S93" s="131">
        <v>44073</v>
      </c>
      <c r="T93" s="133">
        <f t="shared" si="10"/>
        <v>4.0000000000000008E-2</v>
      </c>
      <c r="U93" s="202" t="s">
        <v>292</v>
      </c>
      <c r="V93" s="400">
        <v>1</v>
      </c>
      <c r="W93" s="356" t="s">
        <v>699</v>
      </c>
      <c r="X93" s="358">
        <v>1</v>
      </c>
      <c r="Y93" s="201"/>
      <c r="Z93" s="205"/>
    </row>
    <row r="94" spans="2:26" s="169" customFormat="1" ht="64.150000000000006" customHeight="1">
      <c r="B94" s="511"/>
      <c r="C94" s="511"/>
      <c r="D94" s="511"/>
      <c r="E94" s="146" t="s">
        <v>321</v>
      </c>
      <c r="F94" s="5" t="s">
        <v>321</v>
      </c>
      <c r="G94" s="5" t="s">
        <v>28</v>
      </c>
      <c r="H94" s="502"/>
      <c r="I94" s="511"/>
      <c r="J94" s="200">
        <v>0.1</v>
      </c>
      <c r="K94" s="512"/>
      <c r="L94" s="512"/>
      <c r="M94" s="512"/>
      <c r="N94" s="65" t="s">
        <v>292</v>
      </c>
      <c r="O94" s="134">
        <v>4</v>
      </c>
      <c r="P94" s="136" t="s">
        <v>300</v>
      </c>
      <c r="Q94" s="133">
        <v>0.1</v>
      </c>
      <c r="R94" s="132">
        <v>44075</v>
      </c>
      <c r="S94" s="131">
        <v>44104</v>
      </c>
      <c r="T94" s="133">
        <f t="shared" si="10"/>
        <v>1.0000000000000002E-2</v>
      </c>
      <c r="U94" s="202" t="s">
        <v>292</v>
      </c>
      <c r="V94" s="400">
        <v>1</v>
      </c>
      <c r="W94" s="356" t="s">
        <v>700</v>
      </c>
      <c r="X94" s="358">
        <v>1</v>
      </c>
      <c r="Y94" s="201"/>
      <c r="Z94" s="205"/>
    </row>
    <row r="95" spans="2:26" s="169" customFormat="1" ht="64.150000000000006" customHeight="1">
      <c r="B95" s="511"/>
      <c r="C95" s="511"/>
      <c r="D95" s="511"/>
      <c r="E95" s="146" t="s">
        <v>321</v>
      </c>
      <c r="F95" s="5" t="s">
        <v>321</v>
      </c>
      <c r="G95" s="5" t="s">
        <v>28</v>
      </c>
      <c r="H95" s="502"/>
      <c r="I95" s="511"/>
      <c r="J95" s="200">
        <v>0.1</v>
      </c>
      <c r="K95" s="512"/>
      <c r="L95" s="512"/>
      <c r="M95" s="512"/>
      <c r="N95" s="65" t="s">
        <v>292</v>
      </c>
      <c r="O95" s="134">
        <v>5</v>
      </c>
      <c r="P95" s="136" t="s">
        <v>301</v>
      </c>
      <c r="Q95" s="133">
        <v>0.3</v>
      </c>
      <c r="R95" s="132">
        <v>43862</v>
      </c>
      <c r="S95" s="131">
        <v>43951</v>
      </c>
      <c r="T95" s="133">
        <f t="shared" si="10"/>
        <v>0.03</v>
      </c>
      <c r="U95" s="202" t="s">
        <v>292</v>
      </c>
      <c r="V95" s="400">
        <v>1</v>
      </c>
      <c r="W95" s="356" t="s">
        <v>701</v>
      </c>
      <c r="X95" s="358">
        <v>1</v>
      </c>
      <c r="Y95" s="201"/>
      <c r="Z95" s="205"/>
    </row>
    <row r="96" spans="2:26" s="169" customFormat="1" ht="64.150000000000006" customHeight="1">
      <c r="B96" s="511"/>
      <c r="C96" s="511"/>
      <c r="D96" s="511"/>
      <c r="E96" s="146" t="s">
        <v>321</v>
      </c>
      <c r="F96" s="5" t="s">
        <v>321</v>
      </c>
      <c r="G96" s="5" t="s">
        <v>28</v>
      </c>
      <c r="H96" s="502"/>
      <c r="I96" s="511"/>
      <c r="J96" s="200">
        <v>0.1</v>
      </c>
      <c r="K96" s="512"/>
      <c r="L96" s="512"/>
      <c r="M96" s="512"/>
      <c r="N96" s="65" t="s">
        <v>292</v>
      </c>
      <c r="O96" s="134">
        <v>6</v>
      </c>
      <c r="P96" s="136" t="s">
        <v>298</v>
      </c>
      <c r="Q96" s="133">
        <v>0.2</v>
      </c>
      <c r="R96" s="132">
        <v>43951</v>
      </c>
      <c r="S96" s="131">
        <v>43982</v>
      </c>
      <c r="T96" s="133">
        <f t="shared" si="10"/>
        <v>2.0000000000000004E-2</v>
      </c>
      <c r="U96" s="202" t="s">
        <v>292</v>
      </c>
      <c r="V96" s="400">
        <v>1</v>
      </c>
      <c r="W96" s="356" t="s">
        <v>702</v>
      </c>
      <c r="X96" s="358">
        <v>1</v>
      </c>
      <c r="Y96" s="201"/>
      <c r="Z96" s="205"/>
    </row>
    <row r="97" spans="2:26" s="169" customFormat="1" ht="76.5" customHeight="1">
      <c r="B97" s="511"/>
      <c r="C97" s="511"/>
      <c r="D97" s="511"/>
      <c r="E97" s="146" t="s">
        <v>321</v>
      </c>
      <c r="F97" s="5" t="s">
        <v>321</v>
      </c>
      <c r="G97" s="5" t="s">
        <v>28</v>
      </c>
      <c r="H97" s="502"/>
      <c r="I97" s="511"/>
      <c r="J97" s="200">
        <v>0.1</v>
      </c>
      <c r="K97" s="512"/>
      <c r="L97" s="512"/>
      <c r="M97" s="512"/>
      <c r="N97" s="65" t="s">
        <v>292</v>
      </c>
      <c r="O97" s="134">
        <v>7</v>
      </c>
      <c r="P97" s="136" t="s">
        <v>299</v>
      </c>
      <c r="Q97" s="133">
        <v>0.4</v>
      </c>
      <c r="R97" s="132">
        <v>43983</v>
      </c>
      <c r="S97" s="131">
        <v>44073</v>
      </c>
      <c r="T97" s="133">
        <f t="shared" si="10"/>
        <v>4.0000000000000008E-2</v>
      </c>
      <c r="U97" s="202" t="s">
        <v>292</v>
      </c>
      <c r="V97" s="400">
        <v>1</v>
      </c>
      <c r="W97" s="356" t="s">
        <v>699</v>
      </c>
      <c r="X97" s="358">
        <v>1</v>
      </c>
      <c r="Y97" s="201"/>
      <c r="Z97" s="205"/>
    </row>
    <row r="98" spans="2:26" s="169" customFormat="1" ht="76.5" customHeight="1">
      <c r="B98" s="511"/>
      <c r="C98" s="511"/>
      <c r="D98" s="511"/>
      <c r="E98" s="146" t="s">
        <v>321</v>
      </c>
      <c r="F98" s="5" t="s">
        <v>321</v>
      </c>
      <c r="G98" s="5" t="s">
        <v>28</v>
      </c>
      <c r="H98" s="502"/>
      <c r="I98" s="511"/>
      <c r="J98" s="200">
        <v>0.1</v>
      </c>
      <c r="K98" s="512"/>
      <c r="L98" s="512"/>
      <c r="M98" s="512"/>
      <c r="N98" s="65" t="s">
        <v>292</v>
      </c>
      <c r="O98" s="134">
        <v>8</v>
      </c>
      <c r="P98" s="136" t="s">
        <v>300</v>
      </c>
      <c r="Q98" s="133">
        <v>0.1</v>
      </c>
      <c r="R98" s="132">
        <v>44075</v>
      </c>
      <c r="S98" s="131">
        <v>44104</v>
      </c>
      <c r="T98" s="133">
        <f t="shared" si="10"/>
        <v>1.0000000000000002E-2</v>
      </c>
      <c r="U98" s="202" t="s">
        <v>292</v>
      </c>
      <c r="V98" s="400">
        <v>1</v>
      </c>
      <c r="W98" s="356" t="s">
        <v>703</v>
      </c>
      <c r="X98" s="358">
        <v>1</v>
      </c>
      <c r="Y98" s="201"/>
      <c r="Z98" s="205"/>
    </row>
    <row r="99" spans="2:26" s="169" customFormat="1" ht="76.5" customHeight="1">
      <c r="B99" s="501" t="s">
        <v>52</v>
      </c>
      <c r="C99" s="501" t="s">
        <v>53</v>
      </c>
      <c r="D99" s="501" t="s">
        <v>19</v>
      </c>
      <c r="E99" s="146" t="s">
        <v>321</v>
      </c>
      <c r="F99" s="5" t="s">
        <v>321</v>
      </c>
      <c r="G99" s="5" t="s">
        <v>28</v>
      </c>
      <c r="H99" s="502">
        <v>2</v>
      </c>
      <c r="I99" s="511" t="s">
        <v>157</v>
      </c>
      <c r="J99" s="200">
        <v>0.1</v>
      </c>
      <c r="K99" s="512">
        <v>2</v>
      </c>
      <c r="L99" s="513" t="s">
        <v>22</v>
      </c>
      <c r="M99" s="513" t="s">
        <v>293</v>
      </c>
      <c r="N99" s="65" t="s">
        <v>292</v>
      </c>
      <c r="O99" s="134">
        <v>1</v>
      </c>
      <c r="P99" s="136" t="s">
        <v>302</v>
      </c>
      <c r="Q99" s="133">
        <v>0.5</v>
      </c>
      <c r="R99" s="132">
        <v>43831</v>
      </c>
      <c r="S99" s="131">
        <v>43981</v>
      </c>
      <c r="T99" s="133">
        <f t="shared" si="10"/>
        <v>0.05</v>
      </c>
      <c r="U99" s="202" t="s">
        <v>292</v>
      </c>
      <c r="V99" s="268">
        <v>0.5</v>
      </c>
      <c r="W99" s="67" t="s">
        <v>704</v>
      </c>
      <c r="X99" s="64">
        <v>0.5</v>
      </c>
      <c r="Y99" s="133">
        <f t="shared" ref="Y99:Y162" si="13">X99*V99</f>
        <v>0.25</v>
      </c>
      <c r="Z99" s="171">
        <f t="shared" ref="Z99:Z162" si="14">X99*J99</f>
        <v>0.05</v>
      </c>
    </row>
    <row r="100" spans="2:26" s="169" customFormat="1" ht="76.5" customHeight="1">
      <c r="B100" s="501" t="s">
        <v>52</v>
      </c>
      <c r="C100" s="501" t="s">
        <v>53</v>
      </c>
      <c r="D100" s="501"/>
      <c r="E100" s="146" t="s">
        <v>321</v>
      </c>
      <c r="F100" s="5" t="s">
        <v>321</v>
      </c>
      <c r="G100" s="5" t="s">
        <v>28</v>
      </c>
      <c r="H100" s="502"/>
      <c r="I100" s="511"/>
      <c r="J100" s="200">
        <v>0.1</v>
      </c>
      <c r="K100" s="512"/>
      <c r="L100" s="513"/>
      <c r="M100" s="513"/>
      <c r="N100" s="65" t="s">
        <v>292</v>
      </c>
      <c r="O100" s="134">
        <v>2</v>
      </c>
      <c r="P100" s="136" t="s">
        <v>303</v>
      </c>
      <c r="Q100" s="133">
        <v>0.5</v>
      </c>
      <c r="R100" s="132">
        <v>43952</v>
      </c>
      <c r="S100" s="131">
        <v>44073</v>
      </c>
      <c r="T100" s="133">
        <f t="shared" si="10"/>
        <v>0.05</v>
      </c>
      <c r="U100" s="202" t="s">
        <v>292</v>
      </c>
      <c r="V100" s="268">
        <v>0.2</v>
      </c>
      <c r="W100" s="67" t="s">
        <v>705</v>
      </c>
      <c r="X100" s="64">
        <v>0.2</v>
      </c>
      <c r="Y100" s="133">
        <f t="shared" si="13"/>
        <v>4.0000000000000008E-2</v>
      </c>
      <c r="Z100" s="171">
        <f t="shared" si="14"/>
        <v>2.0000000000000004E-2</v>
      </c>
    </row>
    <row r="101" spans="2:26" s="169" customFormat="1" ht="76.5" customHeight="1">
      <c r="B101" s="501" t="s">
        <v>52</v>
      </c>
      <c r="C101" s="501" t="s">
        <v>53</v>
      </c>
      <c r="D101" s="501" t="s">
        <v>19</v>
      </c>
      <c r="E101" s="146" t="s">
        <v>321</v>
      </c>
      <c r="F101" s="5" t="s">
        <v>321</v>
      </c>
      <c r="G101" s="5" t="s">
        <v>28</v>
      </c>
      <c r="H101" s="502">
        <v>3</v>
      </c>
      <c r="I101" s="511" t="s">
        <v>294</v>
      </c>
      <c r="J101" s="200">
        <v>0.1</v>
      </c>
      <c r="K101" s="512">
        <v>1</v>
      </c>
      <c r="L101" s="513" t="s">
        <v>22</v>
      </c>
      <c r="M101" s="513" t="s">
        <v>295</v>
      </c>
      <c r="N101" s="65" t="s">
        <v>292</v>
      </c>
      <c r="O101" s="69">
        <v>1</v>
      </c>
      <c r="P101" s="47" t="s">
        <v>304</v>
      </c>
      <c r="Q101" s="133">
        <v>0.25</v>
      </c>
      <c r="R101" s="236">
        <v>43862</v>
      </c>
      <c r="S101" s="236">
        <v>43921</v>
      </c>
      <c r="T101" s="133">
        <f t="shared" si="10"/>
        <v>2.5000000000000001E-2</v>
      </c>
      <c r="U101" s="202" t="s">
        <v>292</v>
      </c>
      <c r="V101" s="272">
        <v>1</v>
      </c>
      <c r="W101" s="74" t="s">
        <v>706</v>
      </c>
      <c r="X101" s="64">
        <v>1</v>
      </c>
      <c r="Y101" s="133">
        <f t="shared" si="13"/>
        <v>1</v>
      </c>
      <c r="Z101" s="171">
        <f t="shared" si="14"/>
        <v>0.1</v>
      </c>
    </row>
    <row r="102" spans="2:26" s="169" customFormat="1" ht="76.5" customHeight="1">
      <c r="B102" s="501" t="s">
        <v>52</v>
      </c>
      <c r="C102" s="501" t="s">
        <v>53</v>
      </c>
      <c r="D102" s="501"/>
      <c r="E102" s="146" t="s">
        <v>321</v>
      </c>
      <c r="F102" s="5" t="s">
        <v>321</v>
      </c>
      <c r="G102" s="5" t="s">
        <v>28</v>
      </c>
      <c r="H102" s="502"/>
      <c r="I102" s="511"/>
      <c r="J102" s="200">
        <v>0.1</v>
      </c>
      <c r="K102" s="512"/>
      <c r="L102" s="513"/>
      <c r="M102" s="513"/>
      <c r="N102" s="65" t="s">
        <v>292</v>
      </c>
      <c r="O102" s="69">
        <v>2</v>
      </c>
      <c r="P102" s="47" t="s">
        <v>305</v>
      </c>
      <c r="Q102" s="133">
        <v>0.35</v>
      </c>
      <c r="R102" s="236">
        <v>43922</v>
      </c>
      <c r="S102" s="236">
        <v>43982</v>
      </c>
      <c r="T102" s="133">
        <f t="shared" si="10"/>
        <v>3.4999999999999996E-2</v>
      </c>
      <c r="U102" s="202" t="s">
        <v>292</v>
      </c>
      <c r="V102" s="268">
        <v>1</v>
      </c>
      <c r="W102" s="74" t="s">
        <v>707</v>
      </c>
      <c r="X102" s="64">
        <v>1</v>
      </c>
      <c r="Y102" s="133">
        <f t="shared" si="13"/>
        <v>1</v>
      </c>
      <c r="Z102" s="171">
        <f t="shared" si="14"/>
        <v>0.1</v>
      </c>
    </row>
    <row r="103" spans="2:26" s="169" customFormat="1" ht="76.5" customHeight="1">
      <c r="B103" s="501" t="s">
        <v>52</v>
      </c>
      <c r="C103" s="501" t="s">
        <v>53</v>
      </c>
      <c r="D103" s="501"/>
      <c r="E103" s="146" t="s">
        <v>321</v>
      </c>
      <c r="F103" s="5" t="s">
        <v>321</v>
      </c>
      <c r="G103" s="5" t="s">
        <v>28</v>
      </c>
      <c r="H103" s="502"/>
      <c r="I103" s="511"/>
      <c r="J103" s="200">
        <v>0.1</v>
      </c>
      <c r="K103" s="512"/>
      <c r="L103" s="513"/>
      <c r="M103" s="513"/>
      <c r="N103" s="65" t="s">
        <v>292</v>
      </c>
      <c r="O103" s="69">
        <v>3</v>
      </c>
      <c r="P103" s="47" t="s">
        <v>306</v>
      </c>
      <c r="Q103" s="133">
        <v>0.25</v>
      </c>
      <c r="R103" s="236">
        <v>43617</v>
      </c>
      <c r="S103" s="236">
        <v>44043</v>
      </c>
      <c r="T103" s="133">
        <f t="shared" si="10"/>
        <v>2.5000000000000001E-2</v>
      </c>
      <c r="U103" s="202" t="s">
        <v>292</v>
      </c>
      <c r="V103" s="268">
        <v>0</v>
      </c>
      <c r="W103" s="74"/>
      <c r="X103" s="64">
        <v>0</v>
      </c>
      <c r="Y103" s="133">
        <f t="shared" si="13"/>
        <v>0</v>
      </c>
      <c r="Z103" s="171">
        <f t="shared" si="14"/>
        <v>0</v>
      </c>
    </row>
    <row r="104" spans="2:26" s="169" customFormat="1" ht="76.5" customHeight="1">
      <c r="B104" s="501" t="s">
        <v>52</v>
      </c>
      <c r="C104" s="501" t="s">
        <v>53</v>
      </c>
      <c r="D104" s="501"/>
      <c r="E104" s="146" t="s">
        <v>321</v>
      </c>
      <c r="F104" s="5" t="s">
        <v>321</v>
      </c>
      <c r="G104" s="5" t="s">
        <v>28</v>
      </c>
      <c r="H104" s="502"/>
      <c r="I104" s="511"/>
      <c r="J104" s="200">
        <v>0.1</v>
      </c>
      <c r="K104" s="512"/>
      <c r="L104" s="513"/>
      <c r="M104" s="513"/>
      <c r="N104" s="65" t="s">
        <v>292</v>
      </c>
      <c r="O104" s="69">
        <v>4</v>
      </c>
      <c r="P104" s="249" t="s">
        <v>307</v>
      </c>
      <c r="Q104" s="133">
        <v>0.15</v>
      </c>
      <c r="R104" s="236">
        <v>43678</v>
      </c>
      <c r="S104" s="236">
        <v>44073</v>
      </c>
      <c r="T104" s="133">
        <f t="shared" si="10"/>
        <v>1.4999999999999999E-2</v>
      </c>
      <c r="U104" s="202" t="s">
        <v>292</v>
      </c>
      <c r="V104" s="268">
        <v>0</v>
      </c>
      <c r="W104" s="74"/>
      <c r="X104" s="64">
        <v>0</v>
      </c>
      <c r="Y104" s="133">
        <f t="shared" si="13"/>
        <v>0</v>
      </c>
      <c r="Z104" s="171">
        <f t="shared" si="14"/>
        <v>0</v>
      </c>
    </row>
    <row r="105" spans="2:26" s="169" customFormat="1" ht="76.5" customHeight="1">
      <c r="B105" s="501" t="s">
        <v>52</v>
      </c>
      <c r="C105" s="501" t="s">
        <v>53</v>
      </c>
      <c r="D105" s="501" t="s">
        <v>19</v>
      </c>
      <c r="E105" s="146" t="s">
        <v>321</v>
      </c>
      <c r="F105" s="5" t="s">
        <v>321</v>
      </c>
      <c r="G105" s="5" t="s">
        <v>28</v>
      </c>
      <c r="H105" s="502">
        <v>4</v>
      </c>
      <c r="I105" s="511" t="s">
        <v>557</v>
      </c>
      <c r="J105" s="200">
        <v>0.1</v>
      </c>
      <c r="K105" s="512">
        <v>4</v>
      </c>
      <c r="L105" s="513" t="s">
        <v>32</v>
      </c>
      <c r="M105" s="513" t="s">
        <v>558</v>
      </c>
      <c r="N105" s="65" t="s">
        <v>346</v>
      </c>
      <c r="O105" s="69">
        <v>1</v>
      </c>
      <c r="P105" s="249" t="s">
        <v>566</v>
      </c>
      <c r="Q105" s="133">
        <v>0.25</v>
      </c>
      <c r="R105" s="236">
        <v>43831</v>
      </c>
      <c r="S105" s="236">
        <v>43876</v>
      </c>
      <c r="T105" s="133">
        <f t="shared" si="10"/>
        <v>2.5000000000000001E-2</v>
      </c>
      <c r="U105" s="202" t="s">
        <v>354</v>
      </c>
      <c r="V105" s="268">
        <v>0.25</v>
      </c>
      <c r="W105" s="74" t="s">
        <v>870</v>
      </c>
      <c r="X105" s="64">
        <v>1</v>
      </c>
      <c r="Y105" s="133">
        <f t="shared" si="13"/>
        <v>0.25</v>
      </c>
      <c r="Z105" s="171">
        <f t="shared" si="14"/>
        <v>0.1</v>
      </c>
    </row>
    <row r="106" spans="2:26" s="169" customFormat="1" ht="76.5" customHeight="1">
      <c r="B106" s="501" t="s">
        <v>52</v>
      </c>
      <c r="C106" s="501" t="s">
        <v>53</v>
      </c>
      <c r="D106" s="501"/>
      <c r="E106" s="146" t="s">
        <v>321</v>
      </c>
      <c r="F106" s="5" t="s">
        <v>321</v>
      </c>
      <c r="G106" s="5" t="s">
        <v>28</v>
      </c>
      <c r="H106" s="502"/>
      <c r="I106" s="511"/>
      <c r="J106" s="200">
        <v>0.1</v>
      </c>
      <c r="K106" s="512"/>
      <c r="L106" s="513"/>
      <c r="M106" s="513"/>
      <c r="N106" s="65" t="s">
        <v>346</v>
      </c>
      <c r="O106" s="69">
        <v>2</v>
      </c>
      <c r="P106" s="249" t="s">
        <v>568</v>
      </c>
      <c r="Q106" s="133">
        <v>0.25</v>
      </c>
      <c r="R106" s="236">
        <v>43922</v>
      </c>
      <c r="S106" s="236">
        <v>43952</v>
      </c>
      <c r="T106" s="133">
        <f t="shared" si="10"/>
        <v>2.5000000000000001E-2</v>
      </c>
      <c r="U106" s="202" t="s">
        <v>354</v>
      </c>
      <c r="V106" s="268"/>
      <c r="W106" s="74"/>
      <c r="X106" s="64"/>
      <c r="Y106" s="133"/>
      <c r="Z106" s="171"/>
    </row>
    <row r="107" spans="2:26" s="169" customFormat="1" ht="76.5" customHeight="1">
      <c r="B107" s="501" t="s">
        <v>52</v>
      </c>
      <c r="C107" s="501" t="s">
        <v>53</v>
      </c>
      <c r="D107" s="501"/>
      <c r="E107" s="146" t="s">
        <v>321</v>
      </c>
      <c r="F107" s="5" t="s">
        <v>321</v>
      </c>
      <c r="G107" s="5" t="s">
        <v>28</v>
      </c>
      <c r="H107" s="502"/>
      <c r="I107" s="511"/>
      <c r="J107" s="200">
        <v>0.1</v>
      </c>
      <c r="K107" s="512"/>
      <c r="L107" s="513"/>
      <c r="M107" s="513"/>
      <c r="N107" s="65" t="s">
        <v>346</v>
      </c>
      <c r="O107" s="69">
        <v>3</v>
      </c>
      <c r="P107" s="249" t="s">
        <v>567</v>
      </c>
      <c r="Q107" s="133">
        <v>0.25</v>
      </c>
      <c r="R107" s="236">
        <v>43647</v>
      </c>
      <c r="S107" s="236">
        <v>44044</v>
      </c>
      <c r="T107" s="133">
        <f t="shared" si="10"/>
        <v>2.5000000000000001E-2</v>
      </c>
      <c r="U107" s="202" t="s">
        <v>354</v>
      </c>
      <c r="V107" s="268"/>
      <c r="W107" s="74"/>
      <c r="X107" s="64"/>
      <c r="Y107" s="133"/>
      <c r="Z107" s="171"/>
    </row>
    <row r="108" spans="2:26" s="169" customFormat="1" ht="76.5" customHeight="1">
      <c r="B108" s="501" t="s">
        <v>52</v>
      </c>
      <c r="C108" s="501" t="s">
        <v>53</v>
      </c>
      <c r="D108" s="501"/>
      <c r="E108" s="146" t="s">
        <v>321</v>
      </c>
      <c r="F108" s="5" t="s">
        <v>321</v>
      </c>
      <c r="G108" s="5" t="s">
        <v>28</v>
      </c>
      <c r="H108" s="502"/>
      <c r="I108" s="511"/>
      <c r="J108" s="200">
        <v>0.1</v>
      </c>
      <c r="K108" s="512"/>
      <c r="L108" s="513"/>
      <c r="M108" s="513"/>
      <c r="N108" s="65" t="s">
        <v>346</v>
      </c>
      <c r="O108" s="69">
        <v>4</v>
      </c>
      <c r="P108" s="249" t="s">
        <v>569</v>
      </c>
      <c r="Q108" s="133">
        <v>0.25</v>
      </c>
      <c r="R108" s="236">
        <v>43739</v>
      </c>
      <c r="S108" s="236">
        <v>44136</v>
      </c>
      <c r="T108" s="133">
        <f t="shared" si="10"/>
        <v>2.5000000000000001E-2</v>
      </c>
      <c r="U108" s="202" t="s">
        <v>354</v>
      </c>
      <c r="V108" s="268"/>
      <c r="W108" s="74"/>
      <c r="X108" s="64"/>
      <c r="Y108" s="133"/>
      <c r="Z108" s="171"/>
    </row>
    <row r="109" spans="2:26" s="169" customFormat="1" ht="76.5" customHeight="1">
      <c r="B109" s="501" t="s">
        <v>52</v>
      </c>
      <c r="C109" s="501" t="s">
        <v>53</v>
      </c>
      <c r="D109" s="511" t="s">
        <v>19</v>
      </c>
      <c r="E109" s="146" t="s">
        <v>321</v>
      </c>
      <c r="F109" s="5"/>
      <c r="G109" s="5"/>
      <c r="H109" s="502">
        <v>5</v>
      </c>
      <c r="I109" s="585" t="s">
        <v>559</v>
      </c>
      <c r="J109" s="201">
        <v>0.1</v>
      </c>
      <c r="K109" s="512">
        <v>4</v>
      </c>
      <c r="L109" s="512" t="s">
        <v>32</v>
      </c>
      <c r="M109" s="578" t="s">
        <v>560</v>
      </c>
      <c r="N109" s="65" t="s">
        <v>346</v>
      </c>
      <c r="O109" s="69">
        <v>1</v>
      </c>
      <c r="P109" s="249" t="s">
        <v>570</v>
      </c>
      <c r="Q109" s="133">
        <v>0.25</v>
      </c>
      <c r="R109" s="236">
        <v>43845</v>
      </c>
      <c r="S109" s="236">
        <v>43876</v>
      </c>
      <c r="T109" s="133">
        <f t="shared" si="10"/>
        <v>2.5000000000000001E-2</v>
      </c>
      <c r="U109" s="202" t="s">
        <v>354</v>
      </c>
      <c r="V109" s="268">
        <v>0.25</v>
      </c>
      <c r="W109" s="74" t="s">
        <v>871</v>
      </c>
      <c r="X109" s="268">
        <v>1</v>
      </c>
      <c r="Y109" s="133">
        <f t="shared" ref="Y109" si="15">X109*V109</f>
        <v>0.25</v>
      </c>
      <c r="Z109" s="171">
        <f t="shared" ref="Z109" si="16">X109*J109</f>
        <v>0.1</v>
      </c>
    </row>
    <row r="110" spans="2:26" s="169" customFormat="1" ht="76.5" customHeight="1">
      <c r="B110" s="501"/>
      <c r="C110" s="501"/>
      <c r="D110" s="511"/>
      <c r="E110" s="146" t="s">
        <v>321</v>
      </c>
      <c r="F110" s="5"/>
      <c r="G110" s="5"/>
      <c r="H110" s="502"/>
      <c r="I110" s="585"/>
      <c r="J110" s="200">
        <v>0.1</v>
      </c>
      <c r="K110" s="512"/>
      <c r="L110" s="512"/>
      <c r="M110" s="578"/>
      <c r="N110" s="65" t="s">
        <v>346</v>
      </c>
      <c r="O110" s="69">
        <v>2</v>
      </c>
      <c r="P110" s="249" t="s">
        <v>571</v>
      </c>
      <c r="Q110" s="133">
        <v>0.25</v>
      </c>
      <c r="R110" s="236">
        <v>43941</v>
      </c>
      <c r="S110" s="236">
        <v>43966</v>
      </c>
      <c r="T110" s="133">
        <f t="shared" si="10"/>
        <v>2.5000000000000001E-2</v>
      </c>
      <c r="U110" s="202" t="s">
        <v>354</v>
      </c>
      <c r="V110" s="268"/>
      <c r="W110" s="74"/>
      <c r="X110" s="64"/>
      <c r="Y110" s="133"/>
      <c r="Z110" s="171"/>
    </row>
    <row r="111" spans="2:26" s="169" customFormat="1" ht="76.5" customHeight="1">
      <c r="B111" s="501"/>
      <c r="C111" s="501"/>
      <c r="D111" s="511"/>
      <c r="E111" s="146" t="s">
        <v>321</v>
      </c>
      <c r="F111" s="5"/>
      <c r="G111" s="5"/>
      <c r="H111" s="502"/>
      <c r="I111" s="585"/>
      <c r="J111" s="200">
        <v>0.1</v>
      </c>
      <c r="K111" s="512"/>
      <c r="L111" s="512"/>
      <c r="M111" s="578"/>
      <c r="N111" s="65" t="s">
        <v>346</v>
      </c>
      <c r="O111" s="69">
        <v>3</v>
      </c>
      <c r="P111" s="249" t="s">
        <v>572</v>
      </c>
      <c r="Q111" s="133">
        <v>0.25</v>
      </c>
      <c r="R111" s="236">
        <v>44032</v>
      </c>
      <c r="S111" s="236">
        <v>44058</v>
      </c>
      <c r="T111" s="133">
        <f t="shared" si="10"/>
        <v>2.5000000000000001E-2</v>
      </c>
      <c r="U111" s="202" t="s">
        <v>354</v>
      </c>
      <c r="V111" s="268"/>
      <c r="W111" s="74"/>
      <c r="X111" s="64"/>
      <c r="Y111" s="133"/>
      <c r="Z111" s="171"/>
    </row>
    <row r="112" spans="2:26" s="169" customFormat="1" ht="76.5" customHeight="1">
      <c r="B112" s="501"/>
      <c r="C112" s="501"/>
      <c r="D112" s="511"/>
      <c r="E112" s="146" t="s">
        <v>321</v>
      </c>
      <c r="F112" s="5"/>
      <c r="G112" s="5"/>
      <c r="H112" s="502"/>
      <c r="I112" s="585"/>
      <c r="J112" s="200">
        <v>0.1</v>
      </c>
      <c r="K112" s="512"/>
      <c r="L112" s="512"/>
      <c r="M112" s="578"/>
      <c r="N112" s="65" t="s">
        <v>346</v>
      </c>
      <c r="O112" s="69">
        <v>4</v>
      </c>
      <c r="P112" s="249" t="s">
        <v>573</v>
      </c>
      <c r="Q112" s="133">
        <v>0.25</v>
      </c>
      <c r="R112" s="236">
        <v>44124</v>
      </c>
      <c r="S112" s="236">
        <v>44150</v>
      </c>
      <c r="T112" s="133">
        <f t="shared" si="10"/>
        <v>2.5000000000000001E-2</v>
      </c>
      <c r="U112" s="202" t="s">
        <v>354</v>
      </c>
      <c r="V112" s="268"/>
      <c r="W112" s="74"/>
      <c r="X112" s="64"/>
      <c r="Y112" s="133"/>
      <c r="Z112" s="171"/>
    </row>
    <row r="113" spans="2:26" s="169" customFormat="1" ht="76.5" customHeight="1">
      <c r="B113" s="501" t="s">
        <v>52</v>
      </c>
      <c r="C113" s="501" t="s">
        <v>53</v>
      </c>
      <c r="D113" s="511" t="s">
        <v>19</v>
      </c>
      <c r="E113" s="146" t="s">
        <v>321</v>
      </c>
      <c r="F113" s="5"/>
      <c r="G113" s="5"/>
      <c r="H113" s="502">
        <v>6</v>
      </c>
      <c r="I113" s="578" t="s">
        <v>561</v>
      </c>
      <c r="J113" s="201">
        <v>0.2</v>
      </c>
      <c r="K113" s="512">
        <v>1</v>
      </c>
      <c r="L113" s="512" t="s">
        <v>32</v>
      </c>
      <c r="M113" s="578" t="s">
        <v>562</v>
      </c>
      <c r="N113" s="65" t="s">
        <v>346</v>
      </c>
      <c r="O113" s="69">
        <v>1</v>
      </c>
      <c r="P113" s="249" t="s">
        <v>574</v>
      </c>
      <c r="Q113" s="133">
        <v>0.25</v>
      </c>
      <c r="R113" s="236">
        <v>43850</v>
      </c>
      <c r="S113" s="236">
        <v>43981</v>
      </c>
      <c r="T113" s="133">
        <f t="shared" si="10"/>
        <v>0.05</v>
      </c>
      <c r="U113" s="202" t="s">
        <v>354</v>
      </c>
      <c r="V113" s="268">
        <v>0.25</v>
      </c>
      <c r="W113" s="74" t="s">
        <v>872</v>
      </c>
      <c r="X113" s="64">
        <v>1</v>
      </c>
      <c r="Y113" s="133">
        <f t="shared" ref="Y113" si="17">X113*V113</f>
        <v>0.25</v>
      </c>
      <c r="Z113" s="171">
        <f t="shared" ref="Z113" si="18">X113*J113</f>
        <v>0.2</v>
      </c>
    </row>
    <row r="114" spans="2:26" s="169" customFormat="1" ht="76.5" customHeight="1">
      <c r="B114" s="501"/>
      <c r="C114" s="501"/>
      <c r="D114" s="511"/>
      <c r="E114" s="146" t="s">
        <v>321</v>
      </c>
      <c r="F114" s="5"/>
      <c r="G114" s="5"/>
      <c r="H114" s="502"/>
      <c r="I114" s="578"/>
      <c r="J114" s="200">
        <v>0.2</v>
      </c>
      <c r="K114" s="512"/>
      <c r="L114" s="512"/>
      <c r="M114" s="578"/>
      <c r="N114" s="65" t="s">
        <v>346</v>
      </c>
      <c r="O114" s="69">
        <v>2</v>
      </c>
      <c r="P114" s="249" t="s">
        <v>575</v>
      </c>
      <c r="Q114" s="133">
        <v>0.25</v>
      </c>
      <c r="R114" s="236">
        <v>43850</v>
      </c>
      <c r="S114" s="236">
        <v>43981</v>
      </c>
      <c r="T114" s="133">
        <f t="shared" si="10"/>
        <v>0.05</v>
      </c>
      <c r="U114" s="202" t="s">
        <v>354</v>
      </c>
      <c r="V114" s="268">
        <v>0.25</v>
      </c>
      <c r="W114" s="74" t="s">
        <v>873</v>
      </c>
      <c r="X114" s="64">
        <v>1</v>
      </c>
      <c r="Y114" s="133">
        <f t="shared" ref="Y114" si="19">X114*V114</f>
        <v>0.25</v>
      </c>
      <c r="Z114" s="171">
        <f t="shared" ref="Z114" si="20">X114*J114</f>
        <v>0.2</v>
      </c>
    </row>
    <row r="115" spans="2:26" s="169" customFormat="1" ht="76.5" customHeight="1">
      <c r="B115" s="501"/>
      <c r="C115" s="501"/>
      <c r="D115" s="511"/>
      <c r="E115" s="146" t="s">
        <v>321</v>
      </c>
      <c r="F115" s="5"/>
      <c r="G115" s="5"/>
      <c r="H115" s="502"/>
      <c r="I115" s="578"/>
      <c r="J115" s="200">
        <v>0.2</v>
      </c>
      <c r="K115" s="512"/>
      <c r="L115" s="512"/>
      <c r="M115" s="578"/>
      <c r="N115" s="65" t="s">
        <v>346</v>
      </c>
      <c r="O115" s="69">
        <v>3</v>
      </c>
      <c r="P115" s="249" t="s">
        <v>576</v>
      </c>
      <c r="Q115" s="133">
        <v>0.25</v>
      </c>
      <c r="R115" s="236">
        <v>43850</v>
      </c>
      <c r="S115" s="236">
        <v>43981</v>
      </c>
      <c r="T115" s="133">
        <f t="shared" si="10"/>
        <v>0.05</v>
      </c>
      <c r="U115" s="202" t="s">
        <v>354</v>
      </c>
      <c r="V115" s="268">
        <v>0.25</v>
      </c>
      <c r="W115" s="74" t="s">
        <v>874</v>
      </c>
      <c r="X115" s="64">
        <v>1</v>
      </c>
      <c r="Y115" s="133">
        <f t="shared" ref="Y115" si="21">X115*V115</f>
        <v>0.25</v>
      </c>
      <c r="Z115" s="171">
        <f t="shared" ref="Z115" si="22">X115*J115</f>
        <v>0.2</v>
      </c>
    </row>
    <row r="116" spans="2:26" s="169" customFormat="1" ht="76.5" customHeight="1">
      <c r="B116" s="501"/>
      <c r="C116" s="501"/>
      <c r="D116" s="511"/>
      <c r="E116" s="146" t="s">
        <v>321</v>
      </c>
      <c r="F116" s="5"/>
      <c r="G116" s="5"/>
      <c r="H116" s="502"/>
      <c r="I116" s="578"/>
      <c r="J116" s="200">
        <v>0.2</v>
      </c>
      <c r="K116" s="512"/>
      <c r="L116" s="512"/>
      <c r="M116" s="578"/>
      <c r="N116" s="65" t="s">
        <v>346</v>
      </c>
      <c r="O116" s="69">
        <v>4</v>
      </c>
      <c r="P116" s="249" t="s">
        <v>577</v>
      </c>
      <c r="Q116" s="133">
        <v>0.25</v>
      </c>
      <c r="R116" s="236">
        <v>43983</v>
      </c>
      <c r="S116" s="236">
        <v>44042</v>
      </c>
      <c r="T116" s="133">
        <f t="shared" si="10"/>
        <v>0.05</v>
      </c>
      <c r="U116" s="202" t="s">
        <v>354</v>
      </c>
      <c r="V116" s="268"/>
      <c r="W116" s="74"/>
      <c r="X116" s="64"/>
      <c r="Y116" s="133"/>
      <c r="Z116" s="171"/>
    </row>
    <row r="117" spans="2:26" s="169" customFormat="1" ht="76.5" customHeight="1">
      <c r="B117" s="501" t="s">
        <v>52</v>
      </c>
      <c r="C117" s="501" t="s">
        <v>53</v>
      </c>
      <c r="D117" s="511" t="s">
        <v>19</v>
      </c>
      <c r="E117" s="146" t="s">
        <v>321</v>
      </c>
      <c r="F117" s="5"/>
      <c r="G117" s="5"/>
      <c r="H117" s="502">
        <v>7</v>
      </c>
      <c r="I117" s="578" t="s">
        <v>563</v>
      </c>
      <c r="J117" s="201">
        <v>0.2</v>
      </c>
      <c r="K117" s="512">
        <v>1</v>
      </c>
      <c r="L117" s="512" t="s">
        <v>32</v>
      </c>
      <c r="M117" s="578" t="s">
        <v>564</v>
      </c>
      <c r="N117" s="190" t="s">
        <v>406</v>
      </c>
      <c r="O117" s="69">
        <v>1</v>
      </c>
      <c r="P117" s="249" t="s">
        <v>578</v>
      </c>
      <c r="Q117" s="133">
        <v>0.25</v>
      </c>
      <c r="R117" s="236">
        <v>43922</v>
      </c>
      <c r="S117" s="236">
        <v>43966</v>
      </c>
      <c r="T117" s="133">
        <f t="shared" si="10"/>
        <v>0.05</v>
      </c>
      <c r="U117" s="202" t="s">
        <v>582</v>
      </c>
      <c r="V117" s="268"/>
      <c r="W117" s="74"/>
      <c r="X117" s="64"/>
      <c r="Y117" s="133"/>
      <c r="Z117" s="171"/>
    </row>
    <row r="118" spans="2:26" s="169" customFormat="1" ht="76.5" customHeight="1">
      <c r="B118" s="501"/>
      <c r="C118" s="501"/>
      <c r="D118" s="511"/>
      <c r="E118" s="146" t="s">
        <v>321</v>
      </c>
      <c r="F118" s="5"/>
      <c r="G118" s="5"/>
      <c r="H118" s="502"/>
      <c r="I118" s="578"/>
      <c r="J118" s="201">
        <v>0.2</v>
      </c>
      <c r="K118" s="512"/>
      <c r="L118" s="512"/>
      <c r="M118" s="578"/>
      <c r="N118" s="190" t="s">
        <v>406</v>
      </c>
      <c r="O118" s="69">
        <v>2</v>
      </c>
      <c r="P118" s="249" t="s">
        <v>579</v>
      </c>
      <c r="Q118" s="133">
        <v>0.25</v>
      </c>
      <c r="R118" s="236">
        <v>43983</v>
      </c>
      <c r="S118" s="236">
        <v>44027</v>
      </c>
      <c r="T118" s="133">
        <f t="shared" si="10"/>
        <v>0.05</v>
      </c>
      <c r="U118" s="202" t="s">
        <v>582</v>
      </c>
      <c r="V118" s="268"/>
      <c r="W118" s="74"/>
      <c r="X118" s="64"/>
      <c r="Y118" s="133"/>
      <c r="Z118" s="171"/>
    </row>
    <row r="119" spans="2:26" s="169" customFormat="1" ht="76.5" customHeight="1">
      <c r="B119" s="501"/>
      <c r="C119" s="501"/>
      <c r="D119" s="511"/>
      <c r="E119" s="146" t="s">
        <v>321</v>
      </c>
      <c r="F119" s="5"/>
      <c r="G119" s="5"/>
      <c r="H119" s="502"/>
      <c r="I119" s="578"/>
      <c r="J119" s="201">
        <v>0.2</v>
      </c>
      <c r="K119" s="512"/>
      <c r="L119" s="512"/>
      <c r="M119" s="578"/>
      <c r="N119" s="190" t="s">
        <v>406</v>
      </c>
      <c r="O119" s="69">
        <v>3</v>
      </c>
      <c r="P119" s="249" t="s">
        <v>580</v>
      </c>
      <c r="Q119" s="133">
        <v>0.25</v>
      </c>
      <c r="R119" s="236">
        <v>44044</v>
      </c>
      <c r="S119" s="236">
        <v>44053</v>
      </c>
      <c r="T119" s="133">
        <f t="shared" si="10"/>
        <v>0.05</v>
      </c>
      <c r="U119" s="202" t="s">
        <v>354</v>
      </c>
      <c r="V119" s="268"/>
      <c r="W119" s="74"/>
      <c r="X119" s="64"/>
      <c r="Y119" s="133"/>
      <c r="Z119" s="171"/>
    </row>
    <row r="120" spans="2:26" s="169" customFormat="1" ht="76.5" customHeight="1">
      <c r="B120" s="501"/>
      <c r="C120" s="501"/>
      <c r="D120" s="511"/>
      <c r="E120" s="146" t="s">
        <v>321</v>
      </c>
      <c r="F120" s="5"/>
      <c r="G120" s="5"/>
      <c r="H120" s="502"/>
      <c r="I120" s="578"/>
      <c r="J120" s="201">
        <v>0.2</v>
      </c>
      <c r="K120" s="512"/>
      <c r="L120" s="512"/>
      <c r="M120" s="578"/>
      <c r="N120" s="190" t="s">
        <v>406</v>
      </c>
      <c r="O120" s="69">
        <v>4</v>
      </c>
      <c r="P120" s="249" t="s">
        <v>581</v>
      </c>
      <c r="Q120" s="133">
        <v>0.25</v>
      </c>
      <c r="R120" s="236">
        <v>44058</v>
      </c>
      <c r="S120" s="236">
        <v>44180</v>
      </c>
      <c r="T120" s="133">
        <f t="shared" si="10"/>
        <v>0.05</v>
      </c>
      <c r="U120" s="202" t="s">
        <v>354</v>
      </c>
      <c r="V120" s="268"/>
      <c r="W120" s="74"/>
      <c r="X120" s="64"/>
      <c r="Y120" s="133"/>
      <c r="Z120" s="171"/>
    </row>
    <row r="121" spans="2:26" s="169" customFormat="1" ht="76.5" customHeight="1">
      <c r="B121" s="501" t="s">
        <v>52</v>
      </c>
      <c r="C121" s="501" t="s">
        <v>53</v>
      </c>
      <c r="D121" s="501" t="s">
        <v>19</v>
      </c>
      <c r="E121" s="146" t="s">
        <v>321</v>
      </c>
      <c r="F121" s="5" t="s">
        <v>321</v>
      </c>
      <c r="G121" s="5" t="s">
        <v>28</v>
      </c>
      <c r="H121" s="502">
        <v>8</v>
      </c>
      <c r="I121" s="511" t="s">
        <v>416</v>
      </c>
      <c r="J121" s="200">
        <v>0.1</v>
      </c>
      <c r="K121" s="513">
        <v>1</v>
      </c>
      <c r="L121" s="511" t="s">
        <v>39</v>
      </c>
      <c r="M121" s="511" t="s">
        <v>417</v>
      </c>
      <c r="N121" s="65" t="s">
        <v>346</v>
      </c>
      <c r="O121" s="69">
        <v>1</v>
      </c>
      <c r="P121" s="66" t="s">
        <v>418</v>
      </c>
      <c r="Q121" s="133">
        <v>0.33333333333333337</v>
      </c>
      <c r="R121" s="236">
        <v>43832</v>
      </c>
      <c r="S121" s="236">
        <v>44195</v>
      </c>
      <c r="T121" s="133">
        <f t="shared" si="10"/>
        <v>3.333333333333334E-2</v>
      </c>
      <c r="U121" s="202" t="s">
        <v>582</v>
      </c>
      <c r="V121" s="268">
        <v>0.33</v>
      </c>
      <c r="W121" s="74" t="s">
        <v>875</v>
      </c>
      <c r="X121" s="64">
        <v>1</v>
      </c>
      <c r="Y121" s="133">
        <f t="shared" ref="Y121" si="23">X121*V121</f>
        <v>0.33</v>
      </c>
      <c r="Z121" s="171">
        <f t="shared" ref="Z121" si="24">X121*J121</f>
        <v>0.1</v>
      </c>
    </row>
    <row r="122" spans="2:26" s="169" customFormat="1" ht="76.5" customHeight="1">
      <c r="B122" s="501" t="s">
        <v>52</v>
      </c>
      <c r="C122" s="501" t="s">
        <v>53</v>
      </c>
      <c r="D122" s="501"/>
      <c r="E122" s="146" t="s">
        <v>321</v>
      </c>
      <c r="F122" s="5" t="s">
        <v>321</v>
      </c>
      <c r="G122" s="5" t="s">
        <v>28</v>
      </c>
      <c r="H122" s="502"/>
      <c r="I122" s="511"/>
      <c r="J122" s="200">
        <v>0.1</v>
      </c>
      <c r="K122" s="513"/>
      <c r="L122" s="511"/>
      <c r="M122" s="511"/>
      <c r="N122" s="65" t="s">
        <v>346</v>
      </c>
      <c r="O122" s="69">
        <v>2</v>
      </c>
      <c r="P122" s="250" t="s">
        <v>419</v>
      </c>
      <c r="Q122" s="142">
        <v>0.33333333333333337</v>
      </c>
      <c r="R122" s="236">
        <v>43832</v>
      </c>
      <c r="S122" s="236">
        <v>44195</v>
      </c>
      <c r="T122" s="133">
        <f t="shared" si="10"/>
        <v>3.333333333333334E-2</v>
      </c>
      <c r="U122" s="202" t="s">
        <v>582</v>
      </c>
      <c r="V122" s="268">
        <v>0.33</v>
      </c>
      <c r="W122" s="74" t="s">
        <v>876</v>
      </c>
      <c r="X122" s="64">
        <v>1</v>
      </c>
      <c r="Y122" s="133">
        <f t="shared" ref="Y122" si="25">X122*V122</f>
        <v>0.33</v>
      </c>
      <c r="Z122" s="171">
        <f t="shared" ref="Z122" si="26">X122*J122</f>
        <v>0.1</v>
      </c>
    </row>
    <row r="123" spans="2:26" s="169" customFormat="1" ht="76.5" customHeight="1">
      <c r="B123" s="501" t="s">
        <v>52</v>
      </c>
      <c r="C123" s="501" t="s">
        <v>53</v>
      </c>
      <c r="D123" s="501"/>
      <c r="E123" s="146" t="s">
        <v>321</v>
      </c>
      <c r="F123" s="5" t="s">
        <v>321</v>
      </c>
      <c r="G123" s="5" t="s">
        <v>28</v>
      </c>
      <c r="H123" s="502"/>
      <c r="I123" s="511"/>
      <c r="J123" s="200">
        <v>0.1</v>
      </c>
      <c r="K123" s="513"/>
      <c r="L123" s="511"/>
      <c r="M123" s="511"/>
      <c r="N123" s="65" t="s">
        <v>346</v>
      </c>
      <c r="O123" s="69">
        <v>3</v>
      </c>
      <c r="P123" s="251" t="s">
        <v>420</v>
      </c>
      <c r="Q123" s="142">
        <v>0.33333333333333337</v>
      </c>
      <c r="R123" s="236">
        <v>43832</v>
      </c>
      <c r="S123" s="236">
        <v>44195</v>
      </c>
      <c r="T123" s="133">
        <f t="shared" si="10"/>
        <v>3.333333333333334E-2</v>
      </c>
      <c r="U123" s="202" t="s">
        <v>582</v>
      </c>
      <c r="V123" s="268">
        <v>0.33</v>
      </c>
      <c r="W123" s="74" t="s">
        <v>878</v>
      </c>
      <c r="X123" s="64">
        <v>1</v>
      </c>
      <c r="Y123" s="133">
        <f t="shared" ref="Y123" si="27">X123*V123</f>
        <v>0.33</v>
      </c>
      <c r="Z123" s="171">
        <f t="shared" ref="Z123" si="28">X123*J123</f>
        <v>0.1</v>
      </c>
    </row>
    <row r="124" spans="2:26" s="169" customFormat="1" ht="76.5" hidden="1" customHeight="1">
      <c r="B124" s="511" t="s">
        <v>52</v>
      </c>
      <c r="C124" s="511" t="s">
        <v>53</v>
      </c>
      <c r="D124" s="511" t="s">
        <v>19</v>
      </c>
      <c r="E124" s="146" t="s">
        <v>197</v>
      </c>
      <c r="F124" s="5" t="s">
        <v>197</v>
      </c>
      <c r="G124" s="5" t="s">
        <v>48</v>
      </c>
      <c r="H124" s="502">
        <v>1</v>
      </c>
      <c r="I124" s="547" t="s">
        <v>485</v>
      </c>
      <c r="J124" s="513">
        <v>0.5</v>
      </c>
      <c r="K124" s="547">
        <v>1</v>
      </c>
      <c r="L124" s="547" t="s">
        <v>39</v>
      </c>
      <c r="M124" s="547" t="s">
        <v>486</v>
      </c>
      <c r="N124" s="222" t="s">
        <v>200</v>
      </c>
      <c r="O124" s="134">
        <v>1</v>
      </c>
      <c r="P124" s="12" t="s">
        <v>659</v>
      </c>
      <c r="Q124" s="133">
        <v>0.25</v>
      </c>
      <c r="R124" s="132">
        <v>43862</v>
      </c>
      <c r="S124" s="131">
        <v>43982</v>
      </c>
      <c r="T124" s="133">
        <f t="shared" si="10"/>
        <v>0.125</v>
      </c>
      <c r="U124" s="130" t="s">
        <v>200</v>
      </c>
      <c r="V124" s="268">
        <v>0.65</v>
      </c>
      <c r="W124" s="383" t="s">
        <v>661</v>
      </c>
      <c r="X124" s="9">
        <v>0.21</v>
      </c>
      <c r="Y124" s="133">
        <f t="shared" si="13"/>
        <v>0.13650000000000001</v>
      </c>
      <c r="Z124" s="171">
        <f t="shared" si="14"/>
        <v>0.105</v>
      </c>
    </row>
    <row r="125" spans="2:26" s="169" customFormat="1" ht="76.5" hidden="1" customHeight="1">
      <c r="B125" s="511" t="s">
        <v>52</v>
      </c>
      <c r="C125" s="511" t="s">
        <v>53</v>
      </c>
      <c r="D125" s="511"/>
      <c r="E125" s="146" t="s">
        <v>197</v>
      </c>
      <c r="F125" s="5" t="s">
        <v>197</v>
      </c>
      <c r="G125" s="5" t="s">
        <v>48</v>
      </c>
      <c r="H125" s="502"/>
      <c r="I125" s="547"/>
      <c r="J125" s="513"/>
      <c r="K125" s="547"/>
      <c r="L125" s="547"/>
      <c r="M125" s="547"/>
      <c r="N125" s="222" t="s">
        <v>200</v>
      </c>
      <c r="O125" s="134">
        <v>2</v>
      </c>
      <c r="P125" s="12" t="s">
        <v>660</v>
      </c>
      <c r="Q125" s="133">
        <v>0.25</v>
      </c>
      <c r="R125" s="132">
        <v>43922</v>
      </c>
      <c r="S125" s="131">
        <v>44012</v>
      </c>
      <c r="T125" s="133">
        <f t="shared" si="10"/>
        <v>0</v>
      </c>
      <c r="U125" s="130" t="s">
        <v>200</v>
      </c>
      <c r="V125" s="268"/>
      <c r="W125" s="74"/>
      <c r="X125" s="64"/>
      <c r="Y125" s="133">
        <f t="shared" si="13"/>
        <v>0</v>
      </c>
      <c r="Z125" s="171">
        <f t="shared" si="14"/>
        <v>0</v>
      </c>
    </row>
    <row r="126" spans="2:26" s="169" customFormat="1" ht="76.5" hidden="1" customHeight="1">
      <c r="B126" s="511" t="s">
        <v>52</v>
      </c>
      <c r="C126" s="511" t="s">
        <v>53</v>
      </c>
      <c r="D126" s="511"/>
      <c r="E126" s="146" t="s">
        <v>197</v>
      </c>
      <c r="F126" s="5" t="s">
        <v>197</v>
      </c>
      <c r="G126" s="5" t="s">
        <v>48</v>
      </c>
      <c r="H126" s="502"/>
      <c r="I126" s="547"/>
      <c r="J126" s="513"/>
      <c r="K126" s="547"/>
      <c r="L126" s="547"/>
      <c r="M126" s="547"/>
      <c r="N126" s="222" t="s">
        <v>200</v>
      </c>
      <c r="O126" s="134">
        <v>3</v>
      </c>
      <c r="P126" s="136" t="s">
        <v>491</v>
      </c>
      <c r="Q126" s="133">
        <v>0.25</v>
      </c>
      <c r="R126" s="132">
        <v>44013</v>
      </c>
      <c r="S126" s="131">
        <v>44104</v>
      </c>
      <c r="T126" s="133">
        <f t="shared" si="10"/>
        <v>0</v>
      </c>
      <c r="U126" s="130" t="s">
        <v>200</v>
      </c>
      <c r="V126" s="273"/>
      <c r="W126" s="144"/>
      <c r="X126" s="64"/>
      <c r="Y126" s="133">
        <f t="shared" si="13"/>
        <v>0</v>
      </c>
      <c r="Z126" s="171">
        <f t="shared" si="14"/>
        <v>0</v>
      </c>
    </row>
    <row r="127" spans="2:26" s="169" customFormat="1" ht="76.5" hidden="1" customHeight="1">
      <c r="B127" s="511" t="s">
        <v>52</v>
      </c>
      <c r="C127" s="511" t="s">
        <v>53</v>
      </c>
      <c r="D127" s="511"/>
      <c r="E127" s="146" t="s">
        <v>197</v>
      </c>
      <c r="F127" s="5" t="s">
        <v>197</v>
      </c>
      <c r="G127" s="5" t="s">
        <v>48</v>
      </c>
      <c r="H127" s="502"/>
      <c r="I127" s="547"/>
      <c r="J127" s="513"/>
      <c r="K127" s="547"/>
      <c r="L127" s="547"/>
      <c r="M127" s="547"/>
      <c r="N127" s="222" t="s">
        <v>200</v>
      </c>
      <c r="O127" s="134">
        <v>4</v>
      </c>
      <c r="P127" s="136" t="s">
        <v>492</v>
      </c>
      <c r="Q127" s="133">
        <v>0.25</v>
      </c>
      <c r="R127" s="132">
        <v>44105</v>
      </c>
      <c r="S127" s="131">
        <v>44196</v>
      </c>
      <c r="T127" s="133">
        <f t="shared" si="10"/>
        <v>0</v>
      </c>
      <c r="U127" s="130" t="s">
        <v>200</v>
      </c>
      <c r="V127" s="268"/>
      <c r="W127" s="74"/>
      <c r="X127" s="64"/>
      <c r="Y127" s="133">
        <f t="shared" si="13"/>
        <v>0</v>
      </c>
      <c r="Z127" s="171">
        <f t="shared" si="14"/>
        <v>0</v>
      </c>
    </row>
    <row r="128" spans="2:26" s="169" customFormat="1" ht="76.5" hidden="1" customHeight="1">
      <c r="B128" s="511" t="s">
        <v>54</v>
      </c>
      <c r="C128" s="511" t="s">
        <v>198</v>
      </c>
      <c r="D128" s="511" t="s">
        <v>19</v>
      </c>
      <c r="E128" s="146" t="s">
        <v>197</v>
      </c>
      <c r="F128" s="5" t="s">
        <v>197</v>
      </c>
      <c r="G128" s="5" t="s">
        <v>48</v>
      </c>
      <c r="H128" s="502">
        <v>2</v>
      </c>
      <c r="I128" s="547" t="s">
        <v>487</v>
      </c>
      <c r="J128" s="513">
        <v>0.5</v>
      </c>
      <c r="K128" s="547">
        <v>1</v>
      </c>
      <c r="L128" s="547" t="s">
        <v>39</v>
      </c>
      <c r="M128" s="547" t="s">
        <v>490</v>
      </c>
      <c r="N128" s="65" t="s">
        <v>489</v>
      </c>
      <c r="O128" s="134">
        <v>1</v>
      </c>
      <c r="P128" s="12" t="s">
        <v>493</v>
      </c>
      <c r="Q128" s="133">
        <v>0.25</v>
      </c>
      <c r="R128" s="132">
        <v>40210</v>
      </c>
      <c r="S128" s="131">
        <v>44196</v>
      </c>
      <c r="T128" s="133">
        <f t="shared" si="10"/>
        <v>0.125</v>
      </c>
      <c r="U128" s="65" t="s">
        <v>489</v>
      </c>
      <c r="V128" s="268">
        <f>1/12</f>
        <v>8.3333333333333329E-2</v>
      </c>
      <c r="W128" s="384" t="s">
        <v>662</v>
      </c>
      <c r="X128" s="64">
        <f>32/52</f>
        <v>0.61538461538461542</v>
      </c>
      <c r="Y128" s="133">
        <f t="shared" si="13"/>
        <v>5.128205128205128E-2</v>
      </c>
      <c r="Z128" s="171">
        <f t="shared" si="14"/>
        <v>0.30769230769230771</v>
      </c>
    </row>
    <row r="129" spans="2:26" s="169" customFormat="1" ht="76.5" hidden="1" customHeight="1">
      <c r="B129" s="511" t="s">
        <v>54</v>
      </c>
      <c r="C129" s="511" t="s">
        <v>198</v>
      </c>
      <c r="D129" s="511" t="s">
        <v>19</v>
      </c>
      <c r="E129" s="146" t="s">
        <v>197</v>
      </c>
      <c r="F129" s="5" t="s">
        <v>197</v>
      </c>
      <c r="G129" s="5" t="s">
        <v>48</v>
      </c>
      <c r="H129" s="502"/>
      <c r="I129" s="547"/>
      <c r="J129" s="513"/>
      <c r="K129" s="547"/>
      <c r="L129" s="547"/>
      <c r="M129" s="547"/>
      <c r="N129" s="65" t="s">
        <v>489</v>
      </c>
      <c r="O129" s="134">
        <v>2</v>
      </c>
      <c r="P129" s="12" t="s">
        <v>494</v>
      </c>
      <c r="Q129" s="133">
        <v>0.25</v>
      </c>
      <c r="R129" s="132">
        <v>40330</v>
      </c>
      <c r="S129" s="131">
        <v>44196</v>
      </c>
      <c r="T129" s="133">
        <f t="shared" si="10"/>
        <v>0</v>
      </c>
      <c r="U129" s="65" t="s">
        <v>489</v>
      </c>
      <c r="V129" s="268"/>
      <c r="W129" s="74"/>
      <c r="X129" s="64"/>
      <c r="Y129" s="133">
        <f t="shared" si="13"/>
        <v>0</v>
      </c>
      <c r="Z129" s="171">
        <f t="shared" si="14"/>
        <v>0</v>
      </c>
    </row>
    <row r="130" spans="2:26" s="169" customFormat="1" ht="76.5" hidden="1" customHeight="1">
      <c r="B130" s="511" t="s">
        <v>54</v>
      </c>
      <c r="C130" s="511" t="s">
        <v>198</v>
      </c>
      <c r="D130" s="511" t="s">
        <v>19</v>
      </c>
      <c r="E130" s="146" t="s">
        <v>197</v>
      </c>
      <c r="F130" s="5" t="s">
        <v>197</v>
      </c>
      <c r="G130" s="5" t="s">
        <v>48</v>
      </c>
      <c r="H130" s="502"/>
      <c r="I130" s="547"/>
      <c r="J130" s="513"/>
      <c r="K130" s="547"/>
      <c r="L130" s="547"/>
      <c r="M130" s="547"/>
      <c r="N130" s="65" t="s">
        <v>489</v>
      </c>
      <c r="O130" s="134">
        <v>3</v>
      </c>
      <c r="P130" s="12" t="s">
        <v>495</v>
      </c>
      <c r="Q130" s="133">
        <v>0.25</v>
      </c>
      <c r="R130" s="132">
        <v>40269</v>
      </c>
      <c r="S130" s="131">
        <v>44196</v>
      </c>
      <c r="T130" s="133">
        <f t="shared" si="10"/>
        <v>0</v>
      </c>
      <c r="U130" s="65" t="s">
        <v>489</v>
      </c>
      <c r="V130" s="270"/>
      <c r="W130" s="74"/>
      <c r="X130" s="64"/>
      <c r="Y130" s="133">
        <f t="shared" si="13"/>
        <v>0</v>
      </c>
      <c r="Z130" s="171">
        <f t="shared" si="14"/>
        <v>0</v>
      </c>
    </row>
    <row r="131" spans="2:26" s="169" customFormat="1" ht="76.5" hidden="1" customHeight="1">
      <c r="B131" s="511" t="s">
        <v>54</v>
      </c>
      <c r="C131" s="511" t="s">
        <v>198</v>
      </c>
      <c r="D131" s="511" t="s">
        <v>19</v>
      </c>
      <c r="E131" s="146" t="s">
        <v>197</v>
      </c>
      <c r="F131" s="5" t="s">
        <v>197</v>
      </c>
      <c r="G131" s="5" t="s">
        <v>48</v>
      </c>
      <c r="H131" s="502"/>
      <c r="I131" s="547"/>
      <c r="J131" s="513"/>
      <c r="K131" s="547"/>
      <c r="L131" s="547"/>
      <c r="M131" s="547"/>
      <c r="N131" s="65" t="s">
        <v>489</v>
      </c>
      <c r="O131" s="134">
        <v>4</v>
      </c>
      <c r="P131" s="12" t="s">
        <v>496</v>
      </c>
      <c r="Q131" s="133">
        <v>0.25</v>
      </c>
      <c r="R131" s="132">
        <v>43905</v>
      </c>
      <c r="S131" s="131">
        <v>44196</v>
      </c>
      <c r="T131" s="133">
        <f t="shared" si="10"/>
        <v>0</v>
      </c>
      <c r="U131" s="65" t="s">
        <v>489</v>
      </c>
      <c r="V131" s="270"/>
      <c r="W131" s="74"/>
      <c r="X131" s="64"/>
      <c r="Y131" s="133">
        <f t="shared" si="13"/>
        <v>0</v>
      </c>
      <c r="Z131" s="171">
        <f t="shared" si="14"/>
        <v>0</v>
      </c>
    </row>
    <row r="132" spans="2:26" s="169" customFormat="1" ht="76.5" hidden="1" customHeight="1">
      <c r="B132" s="252" t="s">
        <v>54</v>
      </c>
      <c r="C132" s="252" t="s">
        <v>202</v>
      </c>
      <c r="D132" s="253" t="s">
        <v>25</v>
      </c>
      <c r="E132" s="281" t="s">
        <v>111</v>
      </c>
      <c r="F132" s="5" t="s">
        <v>111</v>
      </c>
      <c r="G132" s="5" t="s">
        <v>37</v>
      </c>
      <c r="H132" s="502">
        <v>1</v>
      </c>
      <c r="I132" s="550" t="s">
        <v>219</v>
      </c>
      <c r="J132" s="551">
        <v>0.1125</v>
      </c>
      <c r="K132" s="549">
        <v>3</v>
      </c>
      <c r="L132" s="548" t="s">
        <v>31</v>
      </c>
      <c r="M132" s="548" t="s">
        <v>497</v>
      </c>
      <c r="N132" s="548" t="s">
        <v>220</v>
      </c>
      <c r="O132" s="134">
        <v>1</v>
      </c>
      <c r="P132" s="14" t="s">
        <v>511</v>
      </c>
      <c r="Q132" s="240">
        <v>0.3</v>
      </c>
      <c r="R132" s="254">
        <v>43831</v>
      </c>
      <c r="S132" s="4">
        <v>43951</v>
      </c>
      <c r="T132" s="133">
        <f t="shared" si="10"/>
        <v>3.3750000000000002E-2</v>
      </c>
      <c r="U132" s="584" t="s">
        <v>237</v>
      </c>
      <c r="V132" s="274">
        <v>0</v>
      </c>
      <c r="W132" s="476" t="s">
        <v>826</v>
      </c>
      <c r="X132" s="477" t="s">
        <v>827</v>
      </c>
      <c r="Y132" s="480" t="s">
        <v>625</v>
      </c>
      <c r="Z132" s="424" t="s">
        <v>625</v>
      </c>
    </row>
    <row r="133" spans="2:26" s="169" customFormat="1" ht="76.5" hidden="1" customHeight="1">
      <c r="B133" s="252" t="s">
        <v>54</v>
      </c>
      <c r="C133" s="252" t="s">
        <v>202</v>
      </c>
      <c r="D133" s="253" t="s">
        <v>25</v>
      </c>
      <c r="E133" s="281" t="s">
        <v>111</v>
      </c>
      <c r="F133" s="5" t="s">
        <v>111</v>
      </c>
      <c r="G133" s="5" t="s">
        <v>37</v>
      </c>
      <c r="H133" s="502"/>
      <c r="I133" s="550"/>
      <c r="J133" s="551"/>
      <c r="K133" s="549"/>
      <c r="L133" s="548"/>
      <c r="M133" s="548"/>
      <c r="N133" s="548"/>
      <c r="O133" s="134">
        <v>2</v>
      </c>
      <c r="P133" s="14" t="s">
        <v>512</v>
      </c>
      <c r="Q133" s="240">
        <v>0.65</v>
      </c>
      <c r="R133" s="254">
        <v>43952</v>
      </c>
      <c r="S133" s="4">
        <v>44165</v>
      </c>
      <c r="T133" s="133">
        <f t="shared" si="10"/>
        <v>0</v>
      </c>
      <c r="U133" s="584"/>
      <c r="V133" s="478"/>
      <c r="W133" s="450"/>
      <c r="X133" s="431"/>
      <c r="Y133" s="423">
        <f t="shared" si="13"/>
        <v>0</v>
      </c>
      <c r="Z133" s="424">
        <f t="shared" si="14"/>
        <v>0</v>
      </c>
    </row>
    <row r="134" spans="2:26" s="169" customFormat="1" ht="76.5" hidden="1" customHeight="1">
      <c r="B134" s="252" t="s">
        <v>54</v>
      </c>
      <c r="C134" s="252" t="s">
        <v>202</v>
      </c>
      <c r="D134" s="253" t="s">
        <v>25</v>
      </c>
      <c r="E134" s="281" t="s">
        <v>111</v>
      </c>
      <c r="F134" s="5" t="s">
        <v>111</v>
      </c>
      <c r="G134" s="5" t="s">
        <v>37</v>
      </c>
      <c r="H134" s="502"/>
      <c r="I134" s="550"/>
      <c r="J134" s="551"/>
      <c r="K134" s="549"/>
      <c r="L134" s="548"/>
      <c r="M134" s="548"/>
      <c r="N134" s="548"/>
      <c r="O134" s="134">
        <v>3</v>
      </c>
      <c r="P134" s="14" t="s">
        <v>513</v>
      </c>
      <c r="Q134" s="240">
        <v>0.05</v>
      </c>
      <c r="R134" s="254">
        <v>44166</v>
      </c>
      <c r="S134" s="4">
        <v>44175</v>
      </c>
      <c r="T134" s="133">
        <f t="shared" ref="T134:T197" si="29">+J134*Q134</f>
        <v>0</v>
      </c>
      <c r="U134" s="584"/>
      <c r="V134" s="479"/>
      <c r="W134" s="450"/>
      <c r="X134" s="431"/>
      <c r="Y134" s="423">
        <f t="shared" si="13"/>
        <v>0</v>
      </c>
      <c r="Z134" s="424">
        <f t="shared" si="14"/>
        <v>0</v>
      </c>
    </row>
    <row r="135" spans="2:26" s="169" customFormat="1" ht="76.5" hidden="1" customHeight="1">
      <c r="B135" s="252" t="s">
        <v>54</v>
      </c>
      <c r="C135" s="252" t="s">
        <v>202</v>
      </c>
      <c r="D135" s="253" t="s">
        <v>25</v>
      </c>
      <c r="E135" s="281" t="s">
        <v>111</v>
      </c>
      <c r="F135" s="5"/>
      <c r="G135" s="5"/>
      <c r="H135" s="502">
        <v>2</v>
      </c>
      <c r="I135" s="550" t="s">
        <v>498</v>
      </c>
      <c r="J135" s="551">
        <v>0.1125</v>
      </c>
      <c r="K135" s="549">
        <v>1</v>
      </c>
      <c r="L135" s="548" t="s">
        <v>32</v>
      </c>
      <c r="M135" s="548" t="s">
        <v>509</v>
      </c>
      <c r="N135" s="548" t="s">
        <v>234</v>
      </c>
      <c r="O135" s="134">
        <v>1</v>
      </c>
      <c r="P135" s="14" t="s">
        <v>514</v>
      </c>
      <c r="Q135" s="240">
        <v>0.1</v>
      </c>
      <c r="R135" s="254">
        <v>43831</v>
      </c>
      <c r="S135" s="4">
        <v>43951</v>
      </c>
      <c r="T135" s="133">
        <f t="shared" si="29"/>
        <v>1.1250000000000001E-2</v>
      </c>
      <c r="U135" s="584" t="s">
        <v>237</v>
      </c>
      <c r="V135" s="274">
        <v>0</v>
      </c>
      <c r="W135" s="476" t="s">
        <v>826</v>
      </c>
      <c r="X135" s="477" t="s">
        <v>827</v>
      </c>
      <c r="Y135" s="423"/>
      <c r="Z135" s="424"/>
    </row>
    <row r="136" spans="2:26" s="169" customFormat="1" ht="76.5" hidden="1" customHeight="1">
      <c r="B136" s="252" t="s">
        <v>54</v>
      </c>
      <c r="C136" s="252" t="s">
        <v>202</v>
      </c>
      <c r="D136" s="253" t="s">
        <v>25</v>
      </c>
      <c r="E136" s="281" t="s">
        <v>111</v>
      </c>
      <c r="F136" s="5"/>
      <c r="G136" s="5"/>
      <c r="H136" s="502"/>
      <c r="I136" s="550"/>
      <c r="J136" s="551"/>
      <c r="K136" s="549"/>
      <c r="L136" s="548"/>
      <c r="M136" s="548"/>
      <c r="N136" s="548"/>
      <c r="O136" s="134">
        <v>2</v>
      </c>
      <c r="P136" s="14" t="s">
        <v>515</v>
      </c>
      <c r="Q136" s="240">
        <v>0.8</v>
      </c>
      <c r="R136" s="254">
        <v>43952</v>
      </c>
      <c r="S136" s="4">
        <v>44165</v>
      </c>
      <c r="T136" s="133">
        <f t="shared" si="29"/>
        <v>0</v>
      </c>
      <c r="U136" s="584"/>
      <c r="V136" s="479"/>
      <c r="W136" s="450"/>
      <c r="X136" s="431"/>
      <c r="Y136" s="423"/>
      <c r="Z136" s="424"/>
    </row>
    <row r="137" spans="2:26" s="169" customFormat="1" ht="76.5" hidden="1" customHeight="1">
      <c r="B137" s="252" t="s">
        <v>54</v>
      </c>
      <c r="C137" s="252" t="s">
        <v>202</v>
      </c>
      <c r="D137" s="253" t="s">
        <v>25</v>
      </c>
      <c r="E137" s="281" t="s">
        <v>111</v>
      </c>
      <c r="F137" s="5"/>
      <c r="G137" s="5"/>
      <c r="H137" s="502"/>
      <c r="I137" s="550"/>
      <c r="J137" s="551"/>
      <c r="K137" s="549"/>
      <c r="L137" s="548"/>
      <c r="M137" s="548"/>
      <c r="N137" s="548"/>
      <c r="O137" s="134">
        <v>3</v>
      </c>
      <c r="P137" s="14" t="s">
        <v>516</v>
      </c>
      <c r="Q137" s="240">
        <v>0.1</v>
      </c>
      <c r="R137" s="254">
        <v>44166</v>
      </c>
      <c r="S137" s="4">
        <v>44175</v>
      </c>
      <c r="T137" s="133">
        <f t="shared" si="29"/>
        <v>0</v>
      </c>
      <c r="U137" s="584"/>
      <c r="V137" s="479"/>
      <c r="W137" s="450"/>
      <c r="X137" s="431"/>
      <c r="Y137" s="423"/>
      <c r="Z137" s="424"/>
    </row>
    <row r="138" spans="2:26" s="169" customFormat="1" ht="76.5" hidden="1" customHeight="1">
      <c r="B138" s="252" t="s">
        <v>54</v>
      </c>
      <c r="C138" s="252" t="s">
        <v>202</v>
      </c>
      <c r="D138" s="253" t="s">
        <v>25</v>
      </c>
      <c r="E138" s="281" t="s">
        <v>111</v>
      </c>
      <c r="F138" s="5"/>
      <c r="G138" s="5"/>
      <c r="H138" s="502">
        <v>3</v>
      </c>
      <c r="I138" s="550" t="s">
        <v>500</v>
      </c>
      <c r="J138" s="551">
        <v>0.1125</v>
      </c>
      <c r="K138" s="549">
        <v>1</v>
      </c>
      <c r="L138" s="548" t="s">
        <v>32</v>
      </c>
      <c r="M138" s="548" t="s">
        <v>510</v>
      </c>
      <c r="N138" s="548" t="s">
        <v>234</v>
      </c>
      <c r="O138" s="134">
        <v>1</v>
      </c>
      <c r="P138" s="14" t="s">
        <v>517</v>
      </c>
      <c r="Q138" s="240">
        <v>0.1</v>
      </c>
      <c r="R138" s="254">
        <v>43831</v>
      </c>
      <c r="S138" s="4">
        <v>43951</v>
      </c>
      <c r="T138" s="133">
        <f t="shared" si="29"/>
        <v>1.1250000000000001E-2</v>
      </c>
      <c r="U138" s="584" t="s">
        <v>237</v>
      </c>
      <c r="V138" s="274">
        <v>0</v>
      </c>
      <c r="W138" s="476" t="s">
        <v>826</v>
      </c>
      <c r="X138" s="477" t="s">
        <v>827</v>
      </c>
      <c r="Y138" s="423"/>
      <c r="Z138" s="424"/>
    </row>
    <row r="139" spans="2:26" s="169" customFormat="1" ht="76.5" hidden="1" customHeight="1">
      <c r="B139" s="252" t="s">
        <v>54</v>
      </c>
      <c r="C139" s="252" t="s">
        <v>202</v>
      </c>
      <c r="D139" s="253" t="s">
        <v>25</v>
      </c>
      <c r="E139" s="281" t="s">
        <v>111</v>
      </c>
      <c r="F139" s="5"/>
      <c r="G139" s="5"/>
      <c r="H139" s="502"/>
      <c r="I139" s="550"/>
      <c r="J139" s="551"/>
      <c r="K139" s="549"/>
      <c r="L139" s="548"/>
      <c r="M139" s="548"/>
      <c r="N139" s="548"/>
      <c r="O139" s="134">
        <v>2</v>
      </c>
      <c r="P139" s="14" t="s">
        <v>515</v>
      </c>
      <c r="Q139" s="240">
        <v>0.8</v>
      </c>
      <c r="R139" s="254">
        <v>43952</v>
      </c>
      <c r="S139" s="4">
        <v>44165</v>
      </c>
      <c r="T139" s="133">
        <f t="shared" si="29"/>
        <v>0</v>
      </c>
      <c r="U139" s="584"/>
      <c r="V139" s="479"/>
      <c r="W139" s="450"/>
      <c r="X139" s="431"/>
      <c r="Y139" s="423"/>
      <c r="Z139" s="424"/>
    </row>
    <row r="140" spans="2:26" s="169" customFormat="1" ht="76.5" hidden="1" customHeight="1">
      <c r="B140" s="252" t="s">
        <v>54</v>
      </c>
      <c r="C140" s="252" t="s">
        <v>202</v>
      </c>
      <c r="D140" s="253" t="s">
        <v>25</v>
      </c>
      <c r="E140" s="281" t="s">
        <v>111</v>
      </c>
      <c r="F140" s="5"/>
      <c r="G140" s="5"/>
      <c r="H140" s="502"/>
      <c r="I140" s="550"/>
      <c r="J140" s="551"/>
      <c r="K140" s="549"/>
      <c r="L140" s="548"/>
      <c r="M140" s="548"/>
      <c r="N140" s="548"/>
      <c r="O140" s="134">
        <v>3</v>
      </c>
      <c r="P140" s="14" t="s">
        <v>516</v>
      </c>
      <c r="Q140" s="240">
        <v>0.1</v>
      </c>
      <c r="R140" s="254">
        <v>44166</v>
      </c>
      <c r="S140" s="4">
        <v>44175</v>
      </c>
      <c r="T140" s="133">
        <f t="shared" si="29"/>
        <v>0</v>
      </c>
      <c r="U140" s="584"/>
      <c r="V140" s="479"/>
      <c r="W140" s="450"/>
      <c r="X140" s="431"/>
      <c r="Y140" s="423"/>
      <c r="Z140" s="424"/>
    </row>
    <row r="141" spans="2:26" s="169" customFormat="1" ht="76.5" hidden="1" customHeight="1">
      <c r="B141" s="252" t="s">
        <v>54</v>
      </c>
      <c r="C141" s="252" t="s">
        <v>202</v>
      </c>
      <c r="D141" s="253" t="s">
        <v>25</v>
      </c>
      <c r="E141" s="281" t="s">
        <v>112</v>
      </c>
      <c r="F141" s="5"/>
      <c r="G141" s="5"/>
      <c r="H141" s="502">
        <v>4</v>
      </c>
      <c r="I141" s="550" t="s">
        <v>235</v>
      </c>
      <c r="J141" s="551">
        <v>0.1125</v>
      </c>
      <c r="K141" s="549">
        <v>3</v>
      </c>
      <c r="L141" s="548" t="s">
        <v>32</v>
      </c>
      <c r="M141" s="548" t="s">
        <v>502</v>
      </c>
      <c r="N141" s="548" t="s">
        <v>234</v>
      </c>
      <c r="O141" s="134">
        <v>1</v>
      </c>
      <c r="P141" s="14" t="s">
        <v>514</v>
      </c>
      <c r="Q141" s="240">
        <v>0.2</v>
      </c>
      <c r="R141" s="254">
        <v>43831</v>
      </c>
      <c r="S141" s="4">
        <v>43951</v>
      </c>
      <c r="T141" s="133">
        <f t="shared" si="29"/>
        <v>2.2500000000000003E-2</v>
      </c>
      <c r="U141" s="584" t="s">
        <v>237</v>
      </c>
      <c r="V141" s="274">
        <v>0</v>
      </c>
      <c r="W141" s="476" t="s">
        <v>826</v>
      </c>
      <c r="X141" s="477" t="s">
        <v>827</v>
      </c>
      <c r="Y141" s="423"/>
      <c r="Z141" s="424"/>
    </row>
    <row r="142" spans="2:26" s="169" customFormat="1" ht="76.5" hidden="1" customHeight="1">
      <c r="B142" s="252" t="s">
        <v>54</v>
      </c>
      <c r="C142" s="252" t="s">
        <v>202</v>
      </c>
      <c r="D142" s="253" t="s">
        <v>25</v>
      </c>
      <c r="E142" s="281" t="s">
        <v>112</v>
      </c>
      <c r="F142" s="5"/>
      <c r="G142" s="5"/>
      <c r="H142" s="502"/>
      <c r="I142" s="550"/>
      <c r="J142" s="551"/>
      <c r="K142" s="549"/>
      <c r="L142" s="548"/>
      <c r="M142" s="548"/>
      <c r="N142" s="548"/>
      <c r="O142" s="134">
        <v>2</v>
      </c>
      <c r="P142" s="14" t="s">
        <v>515</v>
      </c>
      <c r="Q142" s="240">
        <v>0.7</v>
      </c>
      <c r="R142" s="254">
        <v>43952</v>
      </c>
      <c r="S142" s="4">
        <v>44165</v>
      </c>
      <c r="T142" s="133">
        <f t="shared" si="29"/>
        <v>0</v>
      </c>
      <c r="U142" s="584"/>
      <c r="V142" s="479"/>
      <c r="W142" s="450"/>
      <c r="X142" s="431"/>
      <c r="Y142" s="423"/>
      <c r="Z142" s="424"/>
    </row>
    <row r="143" spans="2:26" s="169" customFormat="1" ht="76.5" hidden="1" customHeight="1">
      <c r="B143" s="252" t="s">
        <v>54</v>
      </c>
      <c r="C143" s="252" t="s">
        <v>202</v>
      </c>
      <c r="D143" s="253" t="s">
        <v>25</v>
      </c>
      <c r="E143" s="281" t="s">
        <v>112</v>
      </c>
      <c r="F143" s="5"/>
      <c r="G143" s="5"/>
      <c r="H143" s="502"/>
      <c r="I143" s="550"/>
      <c r="J143" s="551"/>
      <c r="K143" s="549"/>
      <c r="L143" s="548"/>
      <c r="M143" s="548"/>
      <c r="N143" s="548"/>
      <c r="O143" s="134">
        <v>3</v>
      </c>
      <c r="P143" s="14" t="s">
        <v>518</v>
      </c>
      <c r="Q143" s="240">
        <v>0.1</v>
      </c>
      <c r="R143" s="254">
        <v>44166</v>
      </c>
      <c r="S143" s="4">
        <v>44175</v>
      </c>
      <c r="T143" s="133">
        <f t="shared" si="29"/>
        <v>0</v>
      </c>
      <c r="U143" s="584"/>
      <c r="V143" s="479"/>
      <c r="W143" s="450"/>
      <c r="X143" s="431"/>
      <c r="Y143" s="423"/>
      <c r="Z143" s="424"/>
    </row>
    <row r="144" spans="2:26" s="169" customFormat="1" ht="76.5" hidden="1" customHeight="1">
      <c r="B144" s="252" t="s">
        <v>54</v>
      </c>
      <c r="C144" s="252" t="s">
        <v>202</v>
      </c>
      <c r="D144" s="253" t="s">
        <v>25</v>
      </c>
      <c r="E144" s="281" t="s">
        <v>112</v>
      </c>
      <c r="F144" s="5"/>
      <c r="G144" s="5"/>
      <c r="H144" s="502">
        <v>5</v>
      </c>
      <c r="I144" s="550" t="s">
        <v>503</v>
      </c>
      <c r="J144" s="551">
        <v>0.1125</v>
      </c>
      <c r="K144" s="549">
        <v>3</v>
      </c>
      <c r="L144" s="548" t="s">
        <v>31</v>
      </c>
      <c r="M144" s="548" t="s">
        <v>504</v>
      </c>
      <c r="N144" s="548" t="s">
        <v>234</v>
      </c>
      <c r="O144" s="134">
        <v>1</v>
      </c>
      <c r="P144" s="14" t="s">
        <v>514</v>
      </c>
      <c r="Q144" s="240">
        <v>0.2</v>
      </c>
      <c r="R144" s="254">
        <v>43831</v>
      </c>
      <c r="S144" s="4">
        <v>43951</v>
      </c>
      <c r="T144" s="133">
        <f t="shared" si="29"/>
        <v>2.2500000000000003E-2</v>
      </c>
      <c r="U144" s="584" t="s">
        <v>237</v>
      </c>
      <c r="V144" s="274">
        <v>0</v>
      </c>
      <c r="W144" s="476" t="s">
        <v>826</v>
      </c>
      <c r="X144" s="477" t="s">
        <v>827</v>
      </c>
      <c r="Y144" s="423"/>
      <c r="Z144" s="424"/>
    </row>
    <row r="145" spans="2:26" s="169" customFormat="1" ht="76.5" hidden="1" customHeight="1">
      <c r="B145" s="252" t="s">
        <v>54</v>
      </c>
      <c r="C145" s="252" t="s">
        <v>202</v>
      </c>
      <c r="D145" s="253" t="s">
        <v>25</v>
      </c>
      <c r="E145" s="281" t="s">
        <v>112</v>
      </c>
      <c r="F145" s="5"/>
      <c r="G145" s="5"/>
      <c r="H145" s="502"/>
      <c r="I145" s="550"/>
      <c r="J145" s="551"/>
      <c r="K145" s="549"/>
      <c r="L145" s="548"/>
      <c r="M145" s="548"/>
      <c r="N145" s="548"/>
      <c r="O145" s="134">
        <v>2</v>
      </c>
      <c r="P145" s="14" t="s">
        <v>519</v>
      </c>
      <c r="Q145" s="240">
        <v>0.7</v>
      </c>
      <c r="R145" s="254">
        <v>43952</v>
      </c>
      <c r="S145" s="4">
        <v>44165</v>
      </c>
      <c r="T145" s="133">
        <f t="shared" si="29"/>
        <v>0</v>
      </c>
      <c r="U145" s="584"/>
      <c r="V145" s="479"/>
      <c r="W145" s="450"/>
      <c r="X145" s="431"/>
      <c r="Y145" s="423"/>
      <c r="Z145" s="424"/>
    </row>
    <row r="146" spans="2:26" s="169" customFormat="1" ht="76.5" hidden="1" customHeight="1">
      <c r="B146" s="252" t="s">
        <v>54</v>
      </c>
      <c r="C146" s="252" t="s">
        <v>202</v>
      </c>
      <c r="D146" s="253" t="s">
        <v>25</v>
      </c>
      <c r="E146" s="281" t="s">
        <v>112</v>
      </c>
      <c r="F146" s="5"/>
      <c r="G146" s="5"/>
      <c r="H146" s="502"/>
      <c r="I146" s="550"/>
      <c r="J146" s="551"/>
      <c r="K146" s="549"/>
      <c r="L146" s="548"/>
      <c r="M146" s="548"/>
      <c r="N146" s="548"/>
      <c r="O146" s="134">
        <v>3</v>
      </c>
      <c r="P146" s="14" t="s">
        <v>516</v>
      </c>
      <c r="Q146" s="240">
        <v>0.1</v>
      </c>
      <c r="R146" s="254">
        <v>44166</v>
      </c>
      <c r="S146" s="4">
        <v>44175</v>
      </c>
      <c r="T146" s="133">
        <f t="shared" si="29"/>
        <v>0</v>
      </c>
      <c r="U146" s="584"/>
      <c r="V146" s="479"/>
      <c r="W146" s="450"/>
      <c r="X146" s="431"/>
      <c r="Y146" s="423"/>
      <c r="Z146" s="424"/>
    </row>
    <row r="147" spans="2:26" s="169" customFormat="1" ht="76.5" hidden="1" customHeight="1">
      <c r="B147" s="252" t="s">
        <v>54</v>
      </c>
      <c r="C147" s="252" t="s">
        <v>202</v>
      </c>
      <c r="D147" s="253" t="s">
        <v>25</v>
      </c>
      <c r="E147" s="281" t="s">
        <v>112</v>
      </c>
      <c r="F147" s="5"/>
      <c r="G147" s="5"/>
      <c r="H147" s="502">
        <v>6</v>
      </c>
      <c r="I147" s="550" t="s">
        <v>226</v>
      </c>
      <c r="J147" s="551">
        <v>0.1125</v>
      </c>
      <c r="K147" s="549">
        <v>1</v>
      </c>
      <c r="L147" s="548" t="s">
        <v>32</v>
      </c>
      <c r="M147" s="548" t="s">
        <v>505</v>
      </c>
      <c r="N147" s="548" t="s">
        <v>227</v>
      </c>
      <c r="O147" s="134">
        <v>1</v>
      </c>
      <c r="P147" s="14" t="s">
        <v>520</v>
      </c>
      <c r="Q147" s="240">
        <v>0.1</v>
      </c>
      <c r="R147" s="254">
        <v>43831</v>
      </c>
      <c r="S147" s="4">
        <v>43951</v>
      </c>
      <c r="T147" s="133">
        <f t="shared" si="29"/>
        <v>1.1250000000000001E-2</v>
      </c>
      <c r="U147" s="584" t="s">
        <v>227</v>
      </c>
      <c r="V147" s="274">
        <v>0</v>
      </c>
      <c r="W147" s="476" t="s">
        <v>826</v>
      </c>
      <c r="X147" s="477" t="s">
        <v>827</v>
      </c>
      <c r="Y147" s="423"/>
      <c r="Z147" s="424"/>
    </row>
    <row r="148" spans="2:26" s="169" customFormat="1" ht="76.5" hidden="1" customHeight="1">
      <c r="B148" s="252" t="s">
        <v>54</v>
      </c>
      <c r="C148" s="252" t="s">
        <v>202</v>
      </c>
      <c r="D148" s="253" t="s">
        <v>25</v>
      </c>
      <c r="E148" s="281" t="s">
        <v>112</v>
      </c>
      <c r="F148" s="5"/>
      <c r="G148" s="5"/>
      <c r="H148" s="502"/>
      <c r="I148" s="550"/>
      <c r="J148" s="551"/>
      <c r="K148" s="549"/>
      <c r="L148" s="548"/>
      <c r="M148" s="548"/>
      <c r="N148" s="548"/>
      <c r="O148" s="134">
        <v>2</v>
      </c>
      <c r="P148" s="14" t="s">
        <v>521</v>
      </c>
      <c r="Q148" s="240">
        <v>0.1</v>
      </c>
      <c r="R148" s="254">
        <v>43952</v>
      </c>
      <c r="S148" s="4">
        <v>43982</v>
      </c>
      <c r="T148" s="133">
        <f t="shared" si="29"/>
        <v>0</v>
      </c>
      <c r="U148" s="584"/>
      <c r="V148" s="479"/>
      <c r="W148" s="450"/>
      <c r="X148" s="431"/>
      <c r="Y148" s="423"/>
      <c r="Z148" s="424"/>
    </row>
    <row r="149" spans="2:26" s="169" customFormat="1" ht="76.5" hidden="1" customHeight="1">
      <c r="B149" s="252" t="s">
        <v>54</v>
      </c>
      <c r="C149" s="252" t="s">
        <v>202</v>
      </c>
      <c r="D149" s="253" t="s">
        <v>25</v>
      </c>
      <c r="E149" s="281" t="s">
        <v>112</v>
      </c>
      <c r="F149" s="5"/>
      <c r="G149" s="5"/>
      <c r="H149" s="502"/>
      <c r="I149" s="550"/>
      <c r="J149" s="551"/>
      <c r="K149" s="549"/>
      <c r="L149" s="548"/>
      <c r="M149" s="548"/>
      <c r="N149" s="548"/>
      <c r="O149" s="134">
        <v>3</v>
      </c>
      <c r="P149" s="14" t="s">
        <v>522</v>
      </c>
      <c r="Q149" s="240">
        <v>0.7</v>
      </c>
      <c r="R149" s="254">
        <v>43983</v>
      </c>
      <c r="S149" s="4">
        <v>44074</v>
      </c>
      <c r="T149" s="133">
        <f t="shared" si="29"/>
        <v>0</v>
      </c>
      <c r="U149" s="584"/>
      <c r="V149" s="479"/>
      <c r="W149" s="450"/>
      <c r="X149" s="431"/>
      <c r="Y149" s="423"/>
      <c r="Z149" s="424"/>
    </row>
    <row r="150" spans="2:26" s="169" customFormat="1" ht="76.5" hidden="1" customHeight="1">
      <c r="B150" s="252" t="s">
        <v>54</v>
      </c>
      <c r="C150" s="252" t="s">
        <v>202</v>
      </c>
      <c r="D150" s="253" t="s">
        <v>25</v>
      </c>
      <c r="E150" s="281" t="s">
        <v>112</v>
      </c>
      <c r="F150" s="5"/>
      <c r="G150" s="5"/>
      <c r="H150" s="502"/>
      <c r="I150" s="550"/>
      <c r="J150" s="551"/>
      <c r="K150" s="549"/>
      <c r="L150" s="548"/>
      <c r="M150" s="548"/>
      <c r="N150" s="548"/>
      <c r="O150" s="134">
        <v>4</v>
      </c>
      <c r="P150" s="14" t="s">
        <v>523</v>
      </c>
      <c r="Q150" s="240">
        <v>0.1</v>
      </c>
      <c r="R150" s="254">
        <v>44075</v>
      </c>
      <c r="S150" s="4">
        <v>44104</v>
      </c>
      <c r="T150" s="133">
        <f t="shared" si="29"/>
        <v>0</v>
      </c>
      <c r="U150" s="584"/>
      <c r="V150" s="479"/>
      <c r="W150" s="450"/>
      <c r="X150" s="431"/>
      <c r="Y150" s="423"/>
      <c r="Z150" s="424"/>
    </row>
    <row r="151" spans="2:26" s="169" customFormat="1" ht="76.5" hidden="1" customHeight="1">
      <c r="B151" s="252" t="s">
        <v>54</v>
      </c>
      <c r="C151" s="252" t="s">
        <v>202</v>
      </c>
      <c r="D151" s="253" t="s">
        <v>25</v>
      </c>
      <c r="E151" s="281" t="s">
        <v>111</v>
      </c>
      <c r="F151" s="5" t="s">
        <v>111</v>
      </c>
      <c r="G151" s="5" t="s">
        <v>37</v>
      </c>
      <c r="H151" s="502">
        <v>7</v>
      </c>
      <c r="I151" s="550" t="s">
        <v>230</v>
      </c>
      <c r="J151" s="551">
        <v>0.1125</v>
      </c>
      <c r="K151" s="549">
        <v>3</v>
      </c>
      <c r="L151" s="548" t="s">
        <v>31</v>
      </c>
      <c r="M151" s="548" t="s">
        <v>506</v>
      </c>
      <c r="N151" s="548" t="s">
        <v>234</v>
      </c>
      <c r="O151" s="134">
        <v>1</v>
      </c>
      <c r="P151" s="14" t="s">
        <v>520</v>
      </c>
      <c r="Q151" s="240">
        <v>0.2</v>
      </c>
      <c r="R151" s="254">
        <v>43831</v>
      </c>
      <c r="S151" s="4">
        <v>43951</v>
      </c>
      <c r="T151" s="133">
        <f t="shared" si="29"/>
        <v>2.2500000000000003E-2</v>
      </c>
      <c r="U151" s="584" t="s">
        <v>237</v>
      </c>
      <c r="V151" s="274">
        <v>0</v>
      </c>
      <c r="W151" s="476" t="s">
        <v>826</v>
      </c>
      <c r="X151" s="477" t="s">
        <v>827</v>
      </c>
      <c r="Y151" s="480" t="s">
        <v>625</v>
      </c>
      <c r="Z151" s="424" t="s">
        <v>625</v>
      </c>
    </row>
    <row r="152" spans="2:26" s="169" customFormat="1" ht="76.5" hidden="1" customHeight="1">
      <c r="B152" s="252" t="s">
        <v>54</v>
      </c>
      <c r="C152" s="252" t="s">
        <v>202</v>
      </c>
      <c r="D152" s="253" t="s">
        <v>25</v>
      </c>
      <c r="E152" s="281" t="s">
        <v>111</v>
      </c>
      <c r="F152" s="5" t="s">
        <v>111</v>
      </c>
      <c r="G152" s="5" t="s">
        <v>37</v>
      </c>
      <c r="H152" s="502"/>
      <c r="I152" s="550"/>
      <c r="J152" s="551"/>
      <c r="K152" s="549"/>
      <c r="L152" s="548"/>
      <c r="M152" s="548"/>
      <c r="N152" s="548"/>
      <c r="O152" s="134">
        <v>2</v>
      </c>
      <c r="P152" s="14" t="s">
        <v>515</v>
      </c>
      <c r="Q152" s="240">
        <v>0.7</v>
      </c>
      <c r="R152" s="254">
        <v>43952</v>
      </c>
      <c r="S152" s="4">
        <v>44165</v>
      </c>
      <c r="T152" s="133">
        <f t="shared" si="29"/>
        <v>0</v>
      </c>
      <c r="U152" s="584"/>
      <c r="V152" s="421"/>
      <c r="W152" s="450"/>
      <c r="X152" s="431"/>
      <c r="Y152" s="423">
        <f t="shared" si="13"/>
        <v>0</v>
      </c>
      <c r="Z152" s="424">
        <f t="shared" si="14"/>
        <v>0</v>
      </c>
    </row>
    <row r="153" spans="2:26" s="169" customFormat="1" ht="76.5" hidden="1" customHeight="1">
      <c r="B153" s="252" t="s">
        <v>54</v>
      </c>
      <c r="C153" s="252" t="s">
        <v>202</v>
      </c>
      <c r="D153" s="253" t="s">
        <v>25</v>
      </c>
      <c r="E153" s="281" t="s">
        <v>111</v>
      </c>
      <c r="F153" s="5" t="s">
        <v>111</v>
      </c>
      <c r="G153" s="5" t="s">
        <v>37</v>
      </c>
      <c r="H153" s="502"/>
      <c r="I153" s="550"/>
      <c r="J153" s="551"/>
      <c r="K153" s="549"/>
      <c r="L153" s="548"/>
      <c r="M153" s="548"/>
      <c r="N153" s="548"/>
      <c r="O153" s="134">
        <v>3</v>
      </c>
      <c r="P153" s="14" t="s">
        <v>516</v>
      </c>
      <c r="Q153" s="240">
        <v>0.1</v>
      </c>
      <c r="R153" s="254">
        <v>44166</v>
      </c>
      <c r="S153" s="4">
        <v>44175</v>
      </c>
      <c r="T153" s="133">
        <f t="shared" si="29"/>
        <v>0</v>
      </c>
      <c r="U153" s="584"/>
      <c r="V153" s="421"/>
      <c r="W153" s="450"/>
      <c r="X153" s="431"/>
      <c r="Y153" s="423">
        <f t="shared" si="13"/>
        <v>0</v>
      </c>
      <c r="Z153" s="424">
        <f t="shared" si="14"/>
        <v>0</v>
      </c>
    </row>
    <row r="154" spans="2:26" s="169" customFormat="1" ht="76.5" hidden="1" customHeight="1">
      <c r="B154" s="252" t="s">
        <v>54</v>
      </c>
      <c r="C154" s="252" t="s">
        <v>202</v>
      </c>
      <c r="D154" s="253" t="s">
        <v>25</v>
      </c>
      <c r="E154" s="281" t="s">
        <v>111</v>
      </c>
      <c r="F154" s="5" t="s">
        <v>111</v>
      </c>
      <c r="G154" s="5" t="s">
        <v>37</v>
      </c>
      <c r="H154" s="502">
        <v>8</v>
      </c>
      <c r="I154" s="550" t="s">
        <v>158</v>
      </c>
      <c r="J154" s="548">
        <v>0.1</v>
      </c>
      <c r="K154" s="549">
        <v>34</v>
      </c>
      <c r="L154" s="548" t="s">
        <v>31</v>
      </c>
      <c r="M154" s="548" t="s">
        <v>507</v>
      </c>
      <c r="N154" s="548" t="s">
        <v>234</v>
      </c>
      <c r="O154" s="134">
        <v>1</v>
      </c>
      <c r="P154" s="14" t="s">
        <v>524</v>
      </c>
      <c r="Q154" s="240">
        <v>0.1</v>
      </c>
      <c r="R154" s="254">
        <v>43952</v>
      </c>
      <c r="S154" s="4">
        <v>43981</v>
      </c>
      <c r="T154" s="133">
        <f t="shared" si="29"/>
        <v>1.0000000000000002E-2</v>
      </c>
      <c r="U154" s="584" t="s">
        <v>237</v>
      </c>
      <c r="V154" s="274">
        <v>0</v>
      </c>
      <c r="W154" s="476" t="s">
        <v>828</v>
      </c>
      <c r="X154" s="477" t="s">
        <v>827</v>
      </c>
      <c r="Y154" s="480" t="s">
        <v>625</v>
      </c>
      <c r="Z154" s="424" t="s">
        <v>625</v>
      </c>
    </row>
    <row r="155" spans="2:26" s="169" customFormat="1" ht="76.5" hidden="1" customHeight="1">
      <c r="B155" s="252" t="s">
        <v>54</v>
      </c>
      <c r="C155" s="252" t="s">
        <v>202</v>
      </c>
      <c r="D155" s="253" t="s">
        <v>25</v>
      </c>
      <c r="E155" s="281" t="s">
        <v>111</v>
      </c>
      <c r="F155" s="204" t="s">
        <v>111</v>
      </c>
      <c r="G155" s="5" t="s">
        <v>37</v>
      </c>
      <c r="H155" s="502"/>
      <c r="I155" s="550"/>
      <c r="J155" s="548"/>
      <c r="K155" s="549"/>
      <c r="L155" s="548"/>
      <c r="M155" s="548"/>
      <c r="N155" s="548"/>
      <c r="O155" s="134">
        <v>2</v>
      </c>
      <c r="P155" s="14" t="s">
        <v>525</v>
      </c>
      <c r="Q155" s="240">
        <v>0.4</v>
      </c>
      <c r="R155" s="254">
        <v>43983</v>
      </c>
      <c r="S155" s="4">
        <v>44012</v>
      </c>
      <c r="T155" s="133">
        <f t="shared" si="29"/>
        <v>0</v>
      </c>
      <c r="U155" s="584"/>
      <c r="V155" s="421"/>
      <c r="W155" s="455"/>
      <c r="X155" s="431"/>
      <c r="Y155" s="423">
        <f t="shared" si="13"/>
        <v>0</v>
      </c>
      <c r="Z155" s="424">
        <f t="shared" si="14"/>
        <v>0</v>
      </c>
    </row>
    <row r="156" spans="2:26" s="169" customFormat="1" ht="76.5" hidden="1" customHeight="1">
      <c r="B156" s="252" t="s">
        <v>54</v>
      </c>
      <c r="C156" s="252" t="s">
        <v>202</v>
      </c>
      <c r="D156" s="253" t="s">
        <v>25</v>
      </c>
      <c r="E156" s="281" t="s">
        <v>111</v>
      </c>
      <c r="F156" s="5" t="s">
        <v>111</v>
      </c>
      <c r="G156" s="5" t="s">
        <v>37</v>
      </c>
      <c r="H156" s="502"/>
      <c r="I156" s="550"/>
      <c r="J156" s="548"/>
      <c r="K156" s="549"/>
      <c r="L156" s="548"/>
      <c r="M156" s="548"/>
      <c r="N156" s="548"/>
      <c r="O156" s="134">
        <v>1</v>
      </c>
      <c r="P156" s="14" t="s">
        <v>526</v>
      </c>
      <c r="Q156" s="240">
        <v>0.1</v>
      </c>
      <c r="R156" s="254">
        <v>44105</v>
      </c>
      <c r="S156" s="4">
        <v>44135</v>
      </c>
      <c r="T156" s="133">
        <f t="shared" si="29"/>
        <v>0</v>
      </c>
      <c r="U156" s="584"/>
      <c r="V156" s="421"/>
      <c r="W156" s="455"/>
      <c r="X156" s="431"/>
      <c r="Y156" s="423">
        <f t="shared" si="13"/>
        <v>0</v>
      </c>
      <c r="Z156" s="424">
        <f t="shared" si="14"/>
        <v>0</v>
      </c>
    </row>
    <row r="157" spans="2:26" s="169" customFormat="1" ht="76.5" hidden="1" customHeight="1">
      <c r="B157" s="252" t="s">
        <v>54</v>
      </c>
      <c r="C157" s="252" t="s">
        <v>202</v>
      </c>
      <c r="D157" s="253" t="s">
        <v>25</v>
      </c>
      <c r="E157" s="281" t="s">
        <v>111</v>
      </c>
      <c r="F157" s="5" t="s">
        <v>111</v>
      </c>
      <c r="G157" s="5" t="s">
        <v>37</v>
      </c>
      <c r="H157" s="502"/>
      <c r="I157" s="550"/>
      <c r="J157" s="548"/>
      <c r="K157" s="549"/>
      <c r="L157" s="548"/>
      <c r="M157" s="548"/>
      <c r="N157" s="548"/>
      <c r="O157" s="134">
        <v>2</v>
      </c>
      <c r="P157" s="14" t="s">
        <v>527</v>
      </c>
      <c r="Q157" s="240">
        <v>0.4</v>
      </c>
      <c r="R157" s="254">
        <v>44136</v>
      </c>
      <c r="S157" s="4">
        <v>44180</v>
      </c>
      <c r="T157" s="133">
        <f t="shared" si="29"/>
        <v>0</v>
      </c>
      <c r="U157" s="584"/>
      <c r="V157" s="421"/>
      <c r="W157" s="455"/>
      <c r="X157" s="431"/>
      <c r="Y157" s="423">
        <f t="shared" si="13"/>
        <v>0</v>
      </c>
      <c r="Z157" s="424">
        <f t="shared" si="14"/>
        <v>0</v>
      </c>
    </row>
    <row r="158" spans="2:26" s="169" customFormat="1" ht="76.5" hidden="1" customHeight="1">
      <c r="B158" s="252" t="s">
        <v>54</v>
      </c>
      <c r="C158" s="252" t="s">
        <v>55</v>
      </c>
      <c r="D158" s="253" t="s">
        <v>25</v>
      </c>
      <c r="E158" s="281" t="s">
        <v>111</v>
      </c>
      <c r="F158" s="5" t="s">
        <v>111</v>
      </c>
      <c r="G158" s="5" t="s">
        <v>37</v>
      </c>
      <c r="H158" s="502">
        <v>9</v>
      </c>
      <c r="I158" s="550" t="s">
        <v>159</v>
      </c>
      <c r="J158" s="551">
        <v>0.1125</v>
      </c>
      <c r="K158" s="549">
        <v>30</v>
      </c>
      <c r="L158" s="548" t="s">
        <v>39</v>
      </c>
      <c r="M158" s="548" t="s">
        <v>508</v>
      </c>
      <c r="N158" s="548" t="s">
        <v>234</v>
      </c>
      <c r="O158" s="134">
        <v>1</v>
      </c>
      <c r="P158" s="14" t="s">
        <v>528</v>
      </c>
      <c r="Q158" s="240">
        <v>0.2</v>
      </c>
      <c r="R158" s="254">
        <v>43862</v>
      </c>
      <c r="S158" s="4">
        <v>44165</v>
      </c>
      <c r="T158" s="133">
        <f t="shared" si="29"/>
        <v>2.2500000000000003E-2</v>
      </c>
      <c r="U158" s="584" t="s">
        <v>237</v>
      </c>
      <c r="V158" s="421">
        <v>0.02</v>
      </c>
      <c r="W158" s="455" t="s">
        <v>829</v>
      </c>
      <c r="X158" s="431">
        <v>0.02</v>
      </c>
      <c r="Y158" s="423">
        <f>X158*V158</f>
        <v>4.0000000000000002E-4</v>
      </c>
      <c r="Z158" s="424">
        <f t="shared" si="14"/>
        <v>2.2500000000000003E-3</v>
      </c>
    </row>
    <row r="159" spans="2:26" s="169" customFormat="1" ht="76.5" hidden="1" customHeight="1">
      <c r="B159" s="252" t="s">
        <v>54</v>
      </c>
      <c r="C159" s="252" t="s">
        <v>55</v>
      </c>
      <c r="D159" s="253" t="s">
        <v>25</v>
      </c>
      <c r="E159" s="281" t="s">
        <v>111</v>
      </c>
      <c r="F159" s="5" t="s">
        <v>111</v>
      </c>
      <c r="G159" s="5" t="s">
        <v>37</v>
      </c>
      <c r="H159" s="502"/>
      <c r="I159" s="550"/>
      <c r="J159" s="551"/>
      <c r="K159" s="549"/>
      <c r="L159" s="548"/>
      <c r="M159" s="548"/>
      <c r="N159" s="548"/>
      <c r="O159" s="134">
        <v>2</v>
      </c>
      <c r="P159" s="14" t="s">
        <v>529</v>
      </c>
      <c r="Q159" s="240">
        <v>0.5</v>
      </c>
      <c r="R159" s="254">
        <v>43862</v>
      </c>
      <c r="S159" s="4">
        <v>44165</v>
      </c>
      <c r="T159" s="133">
        <f t="shared" si="29"/>
        <v>0</v>
      </c>
      <c r="U159" s="584"/>
      <c r="V159" s="421">
        <v>0.09</v>
      </c>
      <c r="W159" s="455" t="s">
        <v>830</v>
      </c>
      <c r="X159" s="480">
        <v>0.03</v>
      </c>
      <c r="Y159" s="423">
        <f t="shared" si="13"/>
        <v>2.6999999999999997E-3</v>
      </c>
      <c r="Z159" s="424">
        <f t="shared" si="14"/>
        <v>0</v>
      </c>
    </row>
    <row r="160" spans="2:26" s="169" customFormat="1" ht="76.5" hidden="1" customHeight="1">
      <c r="B160" s="252" t="s">
        <v>54</v>
      </c>
      <c r="C160" s="252" t="s">
        <v>55</v>
      </c>
      <c r="D160" s="253" t="s">
        <v>25</v>
      </c>
      <c r="E160" s="281" t="s">
        <v>111</v>
      </c>
      <c r="F160" s="5" t="s">
        <v>111</v>
      </c>
      <c r="G160" s="5" t="s">
        <v>37</v>
      </c>
      <c r="H160" s="502"/>
      <c r="I160" s="550"/>
      <c r="J160" s="551"/>
      <c r="K160" s="549"/>
      <c r="L160" s="548"/>
      <c r="M160" s="548"/>
      <c r="N160" s="548"/>
      <c r="O160" s="134">
        <v>3</v>
      </c>
      <c r="P160" s="14" t="s">
        <v>236</v>
      </c>
      <c r="Q160" s="240">
        <v>0.3</v>
      </c>
      <c r="R160" s="254">
        <v>43862</v>
      </c>
      <c r="S160" s="4">
        <v>44180</v>
      </c>
      <c r="T160" s="133">
        <f t="shared" si="29"/>
        <v>0</v>
      </c>
      <c r="U160" s="584"/>
      <c r="V160" s="421"/>
      <c r="W160" s="455"/>
      <c r="X160" s="431"/>
      <c r="Y160" s="423">
        <f t="shared" si="13"/>
        <v>0</v>
      </c>
      <c r="Z160" s="424">
        <f t="shared" si="14"/>
        <v>0</v>
      </c>
    </row>
    <row r="161" spans="2:26" s="169" customFormat="1" ht="76.5" hidden="1" customHeight="1">
      <c r="B161" s="252" t="s">
        <v>54</v>
      </c>
      <c r="C161" s="252" t="s">
        <v>105</v>
      </c>
      <c r="D161" s="253" t="s">
        <v>19</v>
      </c>
      <c r="E161" s="253" t="s">
        <v>238</v>
      </c>
      <c r="F161" s="230" t="s">
        <v>238</v>
      </c>
      <c r="G161" s="230" t="s">
        <v>37</v>
      </c>
      <c r="H161" s="502">
        <v>10</v>
      </c>
      <c r="I161" s="550" t="s">
        <v>239</v>
      </c>
      <c r="J161" s="548">
        <v>1</v>
      </c>
      <c r="K161" s="549">
        <v>100</v>
      </c>
      <c r="L161" s="548" t="s">
        <v>39</v>
      </c>
      <c r="M161" s="548" t="s">
        <v>232</v>
      </c>
      <c r="N161" s="548" t="s">
        <v>233</v>
      </c>
      <c r="O161" s="134">
        <v>1</v>
      </c>
      <c r="P161" s="14" t="s">
        <v>530</v>
      </c>
      <c r="Q161" s="240">
        <v>0.5</v>
      </c>
      <c r="R161" s="254">
        <v>43831</v>
      </c>
      <c r="S161" s="4">
        <v>43921</v>
      </c>
      <c r="T161" s="133">
        <f t="shared" si="29"/>
        <v>0.5</v>
      </c>
      <c r="U161" s="253" t="s">
        <v>37</v>
      </c>
      <c r="V161" s="421">
        <v>0.5</v>
      </c>
      <c r="W161" s="455" t="s">
        <v>831</v>
      </c>
      <c r="X161" s="480">
        <v>0.5</v>
      </c>
      <c r="Y161" s="423">
        <f t="shared" si="13"/>
        <v>0.25</v>
      </c>
      <c r="Z161" s="424">
        <f t="shared" si="14"/>
        <v>0.5</v>
      </c>
    </row>
    <row r="162" spans="2:26" s="169" customFormat="1" ht="76.5" hidden="1" customHeight="1">
      <c r="B162" s="252" t="s">
        <v>54</v>
      </c>
      <c r="C162" s="252" t="s">
        <v>105</v>
      </c>
      <c r="D162" s="253" t="s">
        <v>19</v>
      </c>
      <c r="E162" s="253" t="s">
        <v>238</v>
      </c>
      <c r="F162" s="230" t="s">
        <v>238</v>
      </c>
      <c r="G162" s="230" t="s">
        <v>37</v>
      </c>
      <c r="H162" s="502"/>
      <c r="I162" s="550"/>
      <c r="J162" s="548"/>
      <c r="K162" s="549"/>
      <c r="L162" s="548"/>
      <c r="M162" s="548"/>
      <c r="N162" s="548"/>
      <c r="O162" s="134">
        <v>2</v>
      </c>
      <c r="P162" s="14" t="s">
        <v>240</v>
      </c>
      <c r="Q162" s="240">
        <v>0.25</v>
      </c>
      <c r="R162" s="254">
        <v>43922</v>
      </c>
      <c r="S162" s="4">
        <v>44012</v>
      </c>
      <c r="T162" s="133">
        <f t="shared" si="29"/>
        <v>0</v>
      </c>
      <c r="U162" s="253" t="s">
        <v>37</v>
      </c>
      <c r="V162" s="421"/>
      <c r="W162" s="455"/>
      <c r="X162" s="431"/>
      <c r="Y162" s="423">
        <f t="shared" si="13"/>
        <v>0</v>
      </c>
      <c r="Z162" s="424">
        <f t="shared" si="14"/>
        <v>0</v>
      </c>
    </row>
    <row r="163" spans="2:26" s="169" customFormat="1" ht="76.5" hidden="1" customHeight="1">
      <c r="B163" s="252" t="s">
        <v>54</v>
      </c>
      <c r="C163" s="252" t="s">
        <v>105</v>
      </c>
      <c r="D163" s="253" t="s">
        <v>19</v>
      </c>
      <c r="E163" s="253" t="s">
        <v>238</v>
      </c>
      <c r="F163" s="230" t="s">
        <v>238</v>
      </c>
      <c r="G163" s="230" t="s">
        <v>37</v>
      </c>
      <c r="H163" s="502"/>
      <c r="I163" s="550"/>
      <c r="J163" s="548"/>
      <c r="K163" s="549"/>
      <c r="L163" s="548"/>
      <c r="M163" s="548"/>
      <c r="N163" s="548"/>
      <c r="O163" s="134">
        <v>3</v>
      </c>
      <c r="P163" s="14" t="s">
        <v>531</v>
      </c>
      <c r="Q163" s="240">
        <v>0.25</v>
      </c>
      <c r="R163" s="254">
        <v>44013</v>
      </c>
      <c r="S163" s="4">
        <v>44196</v>
      </c>
      <c r="T163" s="133">
        <f t="shared" si="29"/>
        <v>0</v>
      </c>
      <c r="U163" s="253" t="s">
        <v>37</v>
      </c>
      <c r="V163" s="421"/>
      <c r="W163" s="455"/>
      <c r="X163" s="431"/>
      <c r="Y163" s="423">
        <f t="shared" ref="Y163" si="30">X163*V163</f>
        <v>0</v>
      </c>
      <c r="Z163" s="424">
        <f t="shared" ref="Z163" si="31">X163*J163</f>
        <v>0</v>
      </c>
    </row>
    <row r="164" spans="2:26" s="169" customFormat="1" ht="409.5" hidden="1">
      <c r="B164" s="546" t="s">
        <v>54</v>
      </c>
      <c r="C164" s="546" t="s">
        <v>202</v>
      </c>
      <c r="D164" s="546" t="s">
        <v>19</v>
      </c>
      <c r="E164" s="146" t="s">
        <v>203</v>
      </c>
      <c r="F164" s="5" t="s">
        <v>203</v>
      </c>
      <c r="G164" s="5" t="s">
        <v>38</v>
      </c>
      <c r="H164" s="502">
        <v>1</v>
      </c>
      <c r="I164" s="586" t="s">
        <v>532</v>
      </c>
      <c r="J164" s="257">
        <v>0.25</v>
      </c>
      <c r="K164" s="546">
        <v>1</v>
      </c>
      <c r="L164" s="546" t="s">
        <v>39</v>
      </c>
      <c r="M164" s="546" t="s">
        <v>533</v>
      </c>
      <c r="N164" s="258" t="s">
        <v>205</v>
      </c>
      <c r="O164" s="134">
        <v>1</v>
      </c>
      <c r="P164" s="265" t="s">
        <v>208</v>
      </c>
      <c r="Q164" s="259">
        <v>0.3</v>
      </c>
      <c r="R164" s="260">
        <v>43862</v>
      </c>
      <c r="S164" s="261">
        <v>43921</v>
      </c>
      <c r="T164" s="133">
        <f t="shared" si="29"/>
        <v>7.4999999999999997E-2</v>
      </c>
      <c r="U164" s="232" t="s">
        <v>211</v>
      </c>
      <c r="V164" s="391">
        <v>1</v>
      </c>
      <c r="W164" s="392" t="s">
        <v>679</v>
      </c>
      <c r="X164" s="64">
        <v>0.3</v>
      </c>
      <c r="Y164" s="133">
        <f t="shared" ref="Y164:Y179" si="32">X164*V164</f>
        <v>0.3</v>
      </c>
      <c r="Z164" s="171">
        <f t="shared" ref="Z164:Z179" si="33">X164*J164</f>
        <v>7.4999999999999997E-2</v>
      </c>
    </row>
    <row r="165" spans="2:26" s="169" customFormat="1" ht="60.6" hidden="1" customHeight="1">
      <c r="B165" s="546" t="s">
        <v>54</v>
      </c>
      <c r="C165" s="546" t="s">
        <v>202</v>
      </c>
      <c r="D165" s="546" t="s">
        <v>19</v>
      </c>
      <c r="E165" s="146" t="s">
        <v>203</v>
      </c>
      <c r="F165" s="5"/>
      <c r="G165" s="5"/>
      <c r="H165" s="502"/>
      <c r="I165" s="586" t="s">
        <v>207</v>
      </c>
      <c r="J165" s="257">
        <v>0.25</v>
      </c>
      <c r="K165" s="546">
        <v>100</v>
      </c>
      <c r="L165" s="546"/>
      <c r="M165" s="546"/>
      <c r="N165" s="258" t="s">
        <v>205</v>
      </c>
      <c r="O165" s="134">
        <v>2</v>
      </c>
      <c r="P165" s="265" t="s">
        <v>209</v>
      </c>
      <c r="Q165" s="259">
        <v>0.3</v>
      </c>
      <c r="R165" s="260">
        <v>43922</v>
      </c>
      <c r="S165" s="261">
        <v>43951</v>
      </c>
      <c r="T165" s="133">
        <f t="shared" si="29"/>
        <v>7.4999999999999997E-2</v>
      </c>
      <c r="U165" s="232" t="s">
        <v>211</v>
      </c>
      <c r="V165" s="270"/>
      <c r="W165" s="141"/>
      <c r="X165" s="64"/>
      <c r="Y165" s="133">
        <f t="shared" si="32"/>
        <v>0</v>
      </c>
      <c r="Z165" s="171">
        <f t="shared" si="33"/>
        <v>0</v>
      </c>
    </row>
    <row r="166" spans="2:26" s="169" customFormat="1" ht="60.6" hidden="1" customHeight="1">
      <c r="B166" s="546" t="s">
        <v>54</v>
      </c>
      <c r="C166" s="546" t="s">
        <v>202</v>
      </c>
      <c r="D166" s="546" t="s">
        <v>19</v>
      </c>
      <c r="E166" s="146" t="s">
        <v>203</v>
      </c>
      <c r="F166" s="5"/>
      <c r="G166" s="5"/>
      <c r="H166" s="502"/>
      <c r="I166" s="586" t="s">
        <v>207</v>
      </c>
      <c r="J166" s="257">
        <v>0.25</v>
      </c>
      <c r="K166" s="546">
        <v>100</v>
      </c>
      <c r="L166" s="546"/>
      <c r="M166" s="546"/>
      <c r="N166" s="258" t="s">
        <v>205</v>
      </c>
      <c r="O166" s="134">
        <v>3</v>
      </c>
      <c r="P166" s="265" t="s">
        <v>210</v>
      </c>
      <c r="Q166" s="259">
        <v>0.3</v>
      </c>
      <c r="R166" s="260">
        <v>43952</v>
      </c>
      <c r="S166" s="261">
        <v>43997</v>
      </c>
      <c r="T166" s="133">
        <f t="shared" si="29"/>
        <v>7.4999999999999997E-2</v>
      </c>
      <c r="U166" s="232" t="s">
        <v>211</v>
      </c>
      <c r="V166" s="270"/>
      <c r="W166" s="141"/>
      <c r="X166" s="64"/>
      <c r="Y166" s="133">
        <f t="shared" si="32"/>
        <v>0</v>
      </c>
      <c r="Z166" s="171">
        <f t="shared" si="33"/>
        <v>0</v>
      </c>
    </row>
    <row r="167" spans="2:26" s="169" customFormat="1" ht="60.6" hidden="1" customHeight="1">
      <c r="B167" s="546" t="s">
        <v>54</v>
      </c>
      <c r="C167" s="546" t="s">
        <v>202</v>
      </c>
      <c r="D167" s="546" t="s">
        <v>19</v>
      </c>
      <c r="E167" s="146" t="s">
        <v>203</v>
      </c>
      <c r="F167" s="5"/>
      <c r="G167" s="5"/>
      <c r="H167" s="502"/>
      <c r="I167" s="586" t="s">
        <v>207</v>
      </c>
      <c r="J167" s="257">
        <v>0.25</v>
      </c>
      <c r="K167" s="546">
        <v>100</v>
      </c>
      <c r="L167" s="546"/>
      <c r="M167" s="546"/>
      <c r="N167" s="258" t="s">
        <v>205</v>
      </c>
      <c r="O167" s="134">
        <v>4</v>
      </c>
      <c r="P167" s="265" t="s">
        <v>541</v>
      </c>
      <c r="Q167" s="259">
        <v>0.1</v>
      </c>
      <c r="R167" s="260">
        <v>43998</v>
      </c>
      <c r="S167" s="261">
        <v>44012</v>
      </c>
      <c r="T167" s="133">
        <f t="shared" si="29"/>
        <v>2.5000000000000001E-2</v>
      </c>
      <c r="U167" s="232" t="s">
        <v>211</v>
      </c>
      <c r="V167" s="270"/>
      <c r="W167" s="141"/>
      <c r="X167" s="64"/>
      <c r="Y167" s="133">
        <f t="shared" si="32"/>
        <v>0</v>
      </c>
      <c r="Z167" s="171">
        <f t="shared" si="33"/>
        <v>0</v>
      </c>
    </row>
    <row r="168" spans="2:26" s="169" customFormat="1" ht="409.5" hidden="1">
      <c r="B168" s="546" t="s">
        <v>54</v>
      </c>
      <c r="C168" s="546" t="s">
        <v>202</v>
      </c>
      <c r="D168" s="546" t="s">
        <v>19</v>
      </c>
      <c r="E168" s="146" t="s">
        <v>203</v>
      </c>
      <c r="F168" s="5"/>
      <c r="G168" s="5"/>
      <c r="H168" s="502">
        <v>2</v>
      </c>
      <c r="I168" s="546" t="s">
        <v>540</v>
      </c>
      <c r="J168" s="257">
        <v>0.25</v>
      </c>
      <c r="K168" s="546">
        <v>1</v>
      </c>
      <c r="L168" s="546" t="s">
        <v>39</v>
      </c>
      <c r="M168" s="546" t="s">
        <v>535</v>
      </c>
      <c r="N168" s="258" t="s">
        <v>205</v>
      </c>
      <c r="O168" s="134">
        <v>1</v>
      </c>
      <c r="P168" s="262" t="s">
        <v>542</v>
      </c>
      <c r="Q168" s="259">
        <v>0.3</v>
      </c>
      <c r="R168" s="260">
        <v>43862</v>
      </c>
      <c r="S168" s="261">
        <v>43921</v>
      </c>
      <c r="T168" s="133">
        <f t="shared" si="29"/>
        <v>7.4999999999999997E-2</v>
      </c>
      <c r="U168" s="232" t="s">
        <v>543</v>
      </c>
      <c r="V168" s="391">
        <v>1</v>
      </c>
      <c r="W168" s="392" t="s">
        <v>680</v>
      </c>
      <c r="X168" s="393">
        <f>V168*Q168</f>
        <v>0.3</v>
      </c>
      <c r="Y168" s="133">
        <f t="shared" si="32"/>
        <v>0.3</v>
      </c>
      <c r="Z168" s="171">
        <f t="shared" si="33"/>
        <v>7.4999999999999997E-2</v>
      </c>
    </row>
    <row r="169" spans="2:26" s="169" customFormat="1" ht="63.6" hidden="1" customHeight="1">
      <c r="B169" s="546" t="s">
        <v>54</v>
      </c>
      <c r="C169" s="546" t="s">
        <v>202</v>
      </c>
      <c r="D169" s="546" t="s">
        <v>19</v>
      </c>
      <c r="E169" s="146" t="s">
        <v>203</v>
      </c>
      <c r="F169" s="5"/>
      <c r="G169" s="5"/>
      <c r="H169" s="502"/>
      <c r="I169" s="546"/>
      <c r="J169" s="257">
        <v>0.25</v>
      </c>
      <c r="K169" s="546">
        <v>100</v>
      </c>
      <c r="L169" s="546"/>
      <c r="M169" s="546"/>
      <c r="N169" s="258" t="s">
        <v>205</v>
      </c>
      <c r="O169" s="134">
        <v>2</v>
      </c>
      <c r="P169" s="262" t="s">
        <v>544</v>
      </c>
      <c r="Q169" s="259">
        <v>0.3</v>
      </c>
      <c r="R169" s="260">
        <v>43922</v>
      </c>
      <c r="S169" s="261">
        <v>43951</v>
      </c>
      <c r="T169" s="133">
        <f t="shared" si="29"/>
        <v>7.4999999999999997E-2</v>
      </c>
      <c r="U169" s="232" t="s">
        <v>545</v>
      </c>
      <c r="V169" s="270"/>
      <c r="W169" s="141"/>
      <c r="X169" s="64"/>
      <c r="Y169" s="133"/>
      <c r="Z169" s="171"/>
    </row>
    <row r="170" spans="2:26" s="169" customFormat="1" ht="63.6" hidden="1" customHeight="1">
      <c r="B170" s="546" t="s">
        <v>54</v>
      </c>
      <c r="C170" s="546" t="s">
        <v>202</v>
      </c>
      <c r="D170" s="546" t="s">
        <v>19</v>
      </c>
      <c r="E170" s="146" t="s">
        <v>203</v>
      </c>
      <c r="F170" s="5"/>
      <c r="G170" s="5"/>
      <c r="H170" s="502"/>
      <c r="I170" s="546"/>
      <c r="J170" s="257">
        <v>0.25</v>
      </c>
      <c r="K170" s="546">
        <v>100</v>
      </c>
      <c r="L170" s="546"/>
      <c r="M170" s="546"/>
      <c r="N170" s="258" t="s">
        <v>205</v>
      </c>
      <c r="O170" s="134">
        <v>3</v>
      </c>
      <c r="P170" s="262" t="s">
        <v>546</v>
      </c>
      <c r="Q170" s="259">
        <v>0.3</v>
      </c>
      <c r="R170" s="260">
        <v>43952</v>
      </c>
      <c r="S170" s="261">
        <v>43997</v>
      </c>
      <c r="T170" s="133">
        <f t="shared" si="29"/>
        <v>7.4999999999999997E-2</v>
      </c>
      <c r="U170" s="232" t="s">
        <v>545</v>
      </c>
      <c r="V170" s="270"/>
      <c r="W170" s="141"/>
      <c r="X170" s="64"/>
      <c r="Y170" s="133"/>
      <c r="Z170" s="171"/>
    </row>
    <row r="171" spans="2:26" s="169" customFormat="1" ht="63.6" hidden="1" customHeight="1">
      <c r="B171" s="546" t="s">
        <v>54</v>
      </c>
      <c r="C171" s="546" t="s">
        <v>202</v>
      </c>
      <c r="D171" s="546" t="s">
        <v>19</v>
      </c>
      <c r="E171" s="146" t="s">
        <v>203</v>
      </c>
      <c r="F171" s="5"/>
      <c r="G171" s="5"/>
      <c r="H171" s="502"/>
      <c r="I171" s="546"/>
      <c r="J171" s="257">
        <v>0.25</v>
      </c>
      <c r="K171" s="546">
        <v>100</v>
      </c>
      <c r="L171" s="546"/>
      <c r="M171" s="546"/>
      <c r="N171" s="258" t="s">
        <v>205</v>
      </c>
      <c r="O171" s="134">
        <v>4</v>
      </c>
      <c r="P171" s="263" t="s">
        <v>547</v>
      </c>
      <c r="Q171" s="259">
        <v>0.1</v>
      </c>
      <c r="R171" s="260">
        <v>43998</v>
      </c>
      <c r="S171" s="261">
        <v>44012</v>
      </c>
      <c r="T171" s="133">
        <f t="shared" si="29"/>
        <v>2.5000000000000001E-2</v>
      </c>
      <c r="U171" s="232" t="s">
        <v>545</v>
      </c>
      <c r="V171" s="270"/>
      <c r="W171" s="141"/>
      <c r="X171" s="64"/>
      <c r="Y171" s="133"/>
      <c r="Z171" s="171"/>
    </row>
    <row r="172" spans="2:26" s="169" customFormat="1" ht="63.6" hidden="1" customHeight="1">
      <c r="B172" s="546" t="s">
        <v>54</v>
      </c>
      <c r="C172" s="546" t="s">
        <v>202</v>
      </c>
      <c r="D172" s="546" t="s">
        <v>19</v>
      </c>
      <c r="E172" s="146" t="s">
        <v>203</v>
      </c>
      <c r="F172" s="5"/>
      <c r="G172" s="5"/>
      <c r="H172" s="502">
        <v>3</v>
      </c>
      <c r="I172" s="546" t="s">
        <v>536</v>
      </c>
      <c r="J172" s="257">
        <v>0.25</v>
      </c>
      <c r="K172" s="546">
        <v>1</v>
      </c>
      <c r="L172" s="546" t="s">
        <v>39</v>
      </c>
      <c r="M172" s="546" t="s">
        <v>537</v>
      </c>
      <c r="N172" s="258" t="s">
        <v>205</v>
      </c>
      <c r="O172" s="134">
        <v>1</v>
      </c>
      <c r="P172" s="262" t="s">
        <v>548</v>
      </c>
      <c r="Q172" s="259">
        <v>0.3</v>
      </c>
      <c r="R172" s="260">
        <v>43862</v>
      </c>
      <c r="S172" s="261">
        <v>43921</v>
      </c>
      <c r="T172" s="133">
        <f t="shared" si="29"/>
        <v>7.4999999999999997E-2</v>
      </c>
      <c r="U172" s="232" t="s">
        <v>549</v>
      </c>
      <c r="V172" s="270"/>
      <c r="W172" s="141"/>
      <c r="X172" s="64"/>
      <c r="Y172" s="133"/>
      <c r="Z172" s="171"/>
    </row>
    <row r="173" spans="2:26" s="169" customFormat="1" ht="63.6" hidden="1" customHeight="1">
      <c r="B173" s="546" t="s">
        <v>54</v>
      </c>
      <c r="C173" s="546" t="s">
        <v>202</v>
      </c>
      <c r="D173" s="546" t="s">
        <v>19</v>
      </c>
      <c r="E173" s="146" t="s">
        <v>203</v>
      </c>
      <c r="F173" s="5"/>
      <c r="G173" s="5"/>
      <c r="H173" s="502"/>
      <c r="I173" s="546"/>
      <c r="J173" s="257">
        <v>0.25</v>
      </c>
      <c r="K173" s="546">
        <v>100</v>
      </c>
      <c r="L173" s="546"/>
      <c r="M173" s="546"/>
      <c r="N173" s="258" t="s">
        <v>205</v>
      </c>
      <c r="O173" s="134">
        <v>2</v>
      </c>
      <c r="P173" s="262" t="s">
        <v>550</v>
      </c>
      <c r="Q173" s="259">
        <v>0.3</v>
      </c>
      <c r="R173" s="260">
        <v>43922</v>
      </c>
      <c r="S173" s="261">
        <v>43951</v>
      </c>
      <c r="T173" s="133">
        <f t="shared" si="29"/>
        <v>7.4999999999999997E-2</v>
      </c>
      <c r="U173" s="232" t="s">
        <v>549</v>
      </c>
      <c r="V173" s="270"/>
      <c r="W173" s="141"/>
      <c r="X173" s="64"/>
      <c r="Y173" s="133"/>
      <c r="Z173" s="171"/>
    </row>
    <row r="174" spans="2:26" s="169" customFormat="1" ht="63.6" hidden="1" customHeight="1">
      <c r="B174" s="546" t="s">
        <v>54</v>
      </c>
      <c r="C174" s="546" t="s">
        <v>202</v>
      </c>
      <c r="D174" s="546" t="s">
        <v>19</v>
      </c>
      <c r="E174" s="146" t="s">
        <v>203</v>
      </c>
      <c r="F174" s="5" t="s">
        <v>203</v>
      </c>
      <c r="G174" s="5" t="s">
        <v>38</v>
      </c>
      <c r="H174" s="502"/>
      <c r="I174" s="546"/>
      <c r="J174" s="257">
        <v>0.25</v>
      </c>
      <c r="K174" s="546">
        <v>100</v>
      </c>
      <c r="L174" s="546"/>
      <c r="M174" s="546"/>
      <c r="N174" s="258" t="s">
        <v>205</v>
      </c>
      <c r="O174" s="134">
        <v>3</v>
      </c>
      <c r="P174" s="262" t="s">
        <v>551</v>
      </c>
      <c r="Q174" s="259">
        <v>0.3</v>
      </c>
      <c r="R174" s="260">
        <v>43952</v>
      </c>
      <c r="S174" s="261">
        <v>43997</v>
      </c>
      <c r="T174" s="133">
        <f t="shared" si="29"/>
        <v>7.4999999999999997E-2</v>
      </c>
      <c r="U174" s="232" t="s">
        <v>549</v>
      </c>
      <c r="V174" s="270"/>
      <c r="W174" s="74"/>
      <c r="X174" s="64"/>
      <c r="Y174" s="133">
        <f t="shared" si="32"/>
        <v>0</v>
      </c>
      <c r="Z174" s="171">
        <f t="shared" si="33"/>
        <v>0</v>
      </c>
    </row>
    <row r="175" spans="2:26" s="169" customFormat="1" ht="63.6" hidden="1" customHeight="1">
      <c r="B175" s="546" t="s">
        <v>54</v>
      </c>
      <c r="C175" s="546" t="s">
        <v>202</v>
      </c>
      <c r="D175" s="546" t="s">
        <v>19</v>
      </c>
      <c r="E175" s="146" t="s">
        <v>203</v>
      </c>
      <c r="F175" s="5" t="s">
        <v>203</v>
      </c>
      <c r="G175" s="5" t="s">
        <v>38</v>
      </c>
      <c r="H175" s="502"/>
      <c r="I175" s="546"/>
      <c r="J175" s="257">
        <v>0.25</v>
      </c>
      <c r="K175" s="546">
        <v>100</v>
      </c>
      <c r="L175" s="546"/>
      <c r="M175" s="546"/>
      <c r="N175" s="258" t="s">
        <v>205</v>
      </c>
      <c r="O175" s="134">
        <v>4</v>
      </c>
      <c r="P175" s="263" t="s">
        <v>552</v>
      </c>
      <c r="Q175" s="259">
        <v>0.1</v>
      </c>
      <c r="R175" s="260">
        <v>43998</v>
      </c>
      <c r="S175" s="261">
        <v>44012</v>
      </c>
      <c r="T175" s="133">
        <f t="shared" si="29"/>
        <v>2.5000000000000001E-2</v>
      </c>
      <c r="U175" s="232" t="s">
        <v>549</v>
      </c>
      <c r="V175" s="270"/>
      <c r="W175" s="74"/>
      <c r="X175" s="64"/>
      <c r="Y175" s="133">
        <f t="shared" si="32"/>
        <v>0</v>
      </c>
      <c r="Z175" s="171">
        <f t="shared" si="33"/>
        <v>0</v>
      </c>
    </row>
    <row r="176" spans="2:26" s="169" customFormat="1" ht="375" hidden="1">
      <c r="B176" s="546" t="s">
        <v>54</v>
      </c>
      <c r="C176" s="546" t="s">
        <v>202</v>
      </c>
      <c r="D176" s="546" t="s">
        <v>19</v>
      </c>
      <c r="E176" s="146" t="s">
        <v>203</v>
      </c>
      <c r="F176" s="5" t="s">
        <v>203</v>
      </c>
      <c r="G176" s="5" t="s">
        <v>38</v>
      </c>
      <c r="H176" s="502">
        <v>4</v>
      </c>
      <c r="I176" s="546" t="s">
        <v>538</v>
      </c>
      <c r="J176" s="264">
        <v>0.25</v>
      </c>
      <c r="K176" s="546">
        <v>1</v>
      </c>
      <c r="L176" s="546" t="s">
        <v>39</v>
      </c>
      <c r="M176" s="546" t="s">
        <v>539</v>
      </c>
      <c r="N176" s="258" t="s">
        <v>205</v>
      </c>
      <c r="O176" s="134">
        <v>1</v>
      </c>
      <c r="P176" s="265" t="s">
        <v>553</v>
      </c>
      <c r="Q176" s="259">
        <v>0.3</v>
      </c>
      <c r="R176" s="260">
        <v>43862</v>
      </c>
      <c r="S176" s="261">
        <v>43921</v>
      </c>
      <c r="T176" s="133">
        <f t="shared" si="29"/>
        <v>7.4999999999999997E-2</v>
      </c>
      <c r="U176" s="232" t="s">
        <v>211</v>
      </c>
      <c r="V176" s="391">
        <v>1</v>
      </c>
      <c r="W176" s="392" t="s">
        <v>681</v>
      </c>
      <c r="X176" s="393">
        <f t="shared" ref="X176" si="34">V176*Q176</f>
        <v>0.3</v>
      </c>
      <c r="Y176" s="133">
        <f t="shared" si="32"/>
        <v>0.3</v>
      </c>
      <c r="Z176" s="171">
        <f t="shared" si="33"/>
        <v>7.4999999999999997E-2</v>
      </c>
    </row>
    <row r="177" spans="2:26" s="169" customFormat="1" ht="63.6" hidden="1" customHeight="1">
      <c r="B177" s="546" t="s">
        <v>54</v>
      </c>
      <c r="C177" s="546" t="s">
        <v>202</v>
      </c>
      <c r="D177" s="546" t="s">
        <v>19</v>
      </c>
      <c r="E177" s="146" t="s">
        <v>203</v>
      </c>
      <c r="F177" s="5" t="s">
        <v>203</v>
      </c>
      <c r="G177" s="5" t="s">
        <v>38</v>
      </c>
      <c r="H177" s="502"/>
      <c r="I177" s="546"/>
      <c r="J177" s="264">
        <v>0.25</v>
      </c>
      <c r="K177" s="546">
        <v>100</v>
      </c>
      <c r="L177" s="546"/>
      <c r="M177" s="546"/>
      <c r="N177" s="258" t="s">
        <v>205</v>
      </c>
      <c r="O177" s="134">
        <v>2</v>
      </c>
      <c r="P177" s="265" t="s">
        <v>554</v>
      </c>
      <c r="Q177" s="259">
        <v>0.3</v>
      </c>
      <c r="R177" s="260">
        <v>43922</v>
      </c>
      <c r="S177" s="261">
        <v>43951</v>
      </c>
      <c r="T177" s="133">
        <f t="shared" si="29"/>
        <v>7.4999999999999997E-2</v>
      </c>
      <c r="U177" s="232" t="s">
        <v>211</v>
      </c>
      <c r="V177" s="270"/>
      <c r="W177" s="74"/>
      <c r="X177" s="64"/>
      <c r="Y177" s="133">
        <f t="shared" si="32"/>
        <v>0</v>
      </c>
      <c r="Z177" s="171">
        <f t="shared" si="33"/>
        <v>0</v>
      </c>
    </row>
    <row r="178" spans="2:26" s="169" customFormat="1" ht="63.6" hidden="1" customHeight="1">
      <c r="B178" s="546" t="s">
        <v>54</v>
      </c>
      <c r="C178" s="546" t="s">
        <v>202</v>
      </c>
      <c r="D178" s="546" t="s">
        <v>19</v>
      </c>
      <c r="E178" s="146" t="s">
        <v>203</v>
      </c>
      <c r="F178" s="5" t="s">
        <v>203</v>
      </c>
      <c r="G178" s="5" t="s">
        <v>38</v>
      </c>
      <c r="H178" s="502"/>
      <c r="I178" s="546"/>
      <c r="J178" s="264">
        <v>0.25</v>
      </c>
      <c r="K178" s="546">
        <v>100</v>
      </c>
      <c r="L178" s="546"/>
      <c r="M178" s="546"/>
      <c r="N178" s="258" t="s">
        <v>205</v>
      </c>
      <c r="O178" s="134">
        <v>3</v>
      </c>
      <c r="P178" s="265" t="s">
        <v>555</v>
      </c>
      <c r="Q178" s="259">
        <v>0.3</v>
      </c>
      <c r="R178" s="260">
        <v>43952</v>
      </c>
      <c r="S178" s="261">
        <v>43997</v>
      </c>
      <c r="T178" s="133">
        <f t="shared" si="29"/>
        <v>7.4999999999999997E-2</v>
      </c>
      <c r="U178" s="232" t="s">
        <v>211</v>
      </c>
      <c r="V178" s="270"/>
      <c r="W178" s="74"/>
      <c r="X178" s="64"/>
      <c r="Y178" s="133">
        <f t="shared" si="32"/>
        <v>0</v>
      </c>
      <c r="Z178" s="171">
        <f t="shared" si="33"/>
        <v>0</v>
      </c>
    </row>
    <row r="179" spans="2:26" s="169" customFormat="1" ht="76.5" hidden="1" customHeight="1">
      <c r="B179" s="546" t="s">
        <v>54</v>
      </c>
      <c r="C179" s="546" t="s">
        <v>202</v>
      </c>
      <c r="D179" s="546" t="s">
        <v>19</v>
      </c>
      <c r="E179" s="146" t="s">
        <v>203</v>
      </c>
      <c r="F179" s="5" t="s">
        <v>203</v>
      </c>
      <c r="G179" s="5" t="s">
        <v>38</v>
      </c>
      <c r="H179" s="502"/>
      <c r="I179" s="546"/>
      <c r="J179" s="264">
        <v>0.25</v>
      </c>
      <c r="K179" s="546">
        <v>100</v>
      </c>
      <c r="L179" s="546"/>
      <c r="M179" s="546"/>
      <c r="N179" s="258" t="s">
        <v>205</v>
      </c>
      <c r="O179" s="134">
        <v>4</v>
      </c>
      <c r="P179" s="265" t="s">
        <v>556</v>
      </c>
      <c r="Q179" s="259">
        <v>0.1</v>
      </c>
      <c r="R179" s="260">
        <v>43998</v>
      </c>
      <c r="S179" s="261">
        <v>44012</v>
      </c>
      <c r="T179" s="133">
        <f t="shared" si="29"/>
        <v>2.5000000000000001E-2</v>
      </c>
      <c r="U179" s="232" t="s">
        <v>211</v>
      </c>
      <c r="V179" s="269"/>
      <c r="W179" s="74"/>
      <c r="X179" s="64"/>
      <c r="Y179" s="133">
        <f t="shared" si="32"/>
        <v>0</v>
      </c>
      <c r="Z179" s="171">
        <f t="shared" si="33"/>
        <v>0</v>
      </c>
    </row>
    <row r="180" spans="2:26" s="169" customFormat="1" ht="76.5" hidden="1" customHeight="1">
      <c r="B180" s="501" t="s">
        <v>52</v>
      </c>
      <c r="C180" s="501" t="s">
        <v>322</v>
      </c>
      <c r="D180" s="501" t="s">
        <v>19</v>
      </c>
      <c r="E180" s="146" t="s">
        <v>108</v>
      </c>
      <c r="F180" s="5" t="s">
        <v>108</v>
      </c>
      <c r="G180" s="5" t="s">
        <v>28</v>
      </c>
      <c r="H180" s="502">
        <v>1</v>
      </c>
      <c r="I180" s="508" t="s">
        <v>323</v>
      </c>
      <c r="J180" s="459">
        <f>(100/13)/100</f>
        <v>7.6923076923076927E-2</v>
      </c>
      <c r="K180" s="520">
        <v>1</v>
      </c>
      <c r="L180" s="508" t="s">
        <v>39</v>
      </c>
      <c r="M180" s="508" t="s">
        <v>372</v>
      </c>
      <c r="N180" s="65" t="s">
        <v>584</v>
      </c>
      <c r="O180" s="134">
        <v>1</v>
      </c>
      <c r="P180" s="461" t="s">
        <v>330</v>
      </c>
      <c r="Q180" s="142">
        <v>0.3</v>
      </c>
      <c r="R180" s="131">
        <v>43876</v>
      </c>
      <c r="S180" s="131" t="s">
        <v>341</v>
      </c>
      <c r="T180" s="133">
        <f t="shared" si="29"/>
        <v>2.3076923076923078E-2</v>
      </c>
      <c r="U180" s="65" t="s">
        <v>584</v>
      </c>
      <c r="V180" s="268">
        <v>0.57999999999999996</v>
      </c>
      <c r="W180" s="141" t="s">
        <v>855</v>
      </c>
      <c r="X180" s="64"/>
      <c r="Y180" s="133"/>
      <c r="Z180" s="171"/>
    </row>
    <row r="181" spans="2:26" s="169" customFormat="1" ht="76.5" hidden="1" customHeight="1">
      <c r="B181" s="501"/>
      <c r="C181" s="501"/>
      <c r="D181" s="501"/>
      <c r="E181" s="146" t="s">
        <v>108</v>
      </c>
      <c r="F181" s="5" t="s">
        <v>108</v>
      </c>
      <c r="G181" s="5" t="s">
        <v>28</v>
      </c>
      <c r="H181" s="502"/>
      <c r="I181" s="509"/>
      <c r="J181" s="459">
        <f t="shared" ref="J181:J219" si="35">(100/13)/100</f>
        <v>7.6923076923076927E-2</v>
      </c>
      <c r="K181" s="521"/>
      <c r="L181" s="509"/>
      <c r="M181" s="509"/>
      <c r="N181" s="65" t="s">
        <v>584</v>
      </c>
      <c r="O181" s="134">
        <v>2</v>
      </c>
      <c r="P181" s="461" t="s">
        <v>331</v>
      </c>
      <c r="Q181" s="142">
        <v>0.3</v>
      </c>
      <c r="R181" s="131">
        <v>43905</v>
      </c>
      <c r="S181" s="131">
        <v>44012</v>
      </c>
      <c r="T181" s="133">
        <f t="shared" si="29"/>
        <v>2.3076923076923078E-2</v>
      </c>
      <c r="U181" s="65" t="s">
        <v>584</v>
      </c>
      <c r="V181" s="268">
        <v>0</v>
      </c>
      <c r="W181" s="141"/>
      <c r="X181" s="64"/>
      <c r="Y181" s="133"/>
      <c r="Z181" s="171"/>
    </row>
    <row r="182" spans="2:26" s="169" customFormat="1" ht="76.5" hidden="1" customHeight="1">
      <c r="B182" s="501"/>
      <c r="C182" s="501"/>
      <c r="D182" s="501"/>
      <c r="E182" s="146" t="s">
        <v>108</v>
      </c>
      <c r="F182" s="5" t="s">
        <v>108</v>
      </c>
      <c r="G182" s="5" t="s">
        <v>28</v>
      </c>
      <c r="H182" s="502"/>
      <c r="I182" s="510"/>
      <c r="J182" s="459">
        <f t="shared" si="35"/>
        <v>7.6923076923076927E-2</v>
      </c>
      <c r="K182" s="522"/>
      <c r="L182" s="510"/>
      <c r="M182" s="510"/>
      <c r="N182" s="65" t="s">
        <v>584</v>
      </c>
      <c r="O182" s="134">
        <v>3</v>
      </c>
      <c r="P182" s="461" t="s">
        <v>376</v>
      </c>
      <c r="Q182" s="142">
        <v>0.4</v>
      </c>
      <c r="R182" s="131">
        <v>44013</v>
      </c>
      <c r="S182" s="131">
        <v>44196</v>
      </c>
      <c r="T182" s="133">
        <f t="shared" si="29"/>
        <v>3.0769230769230771E-2</v>
      </c>
      <c r="U182" s="65" t="s">
        <v>584</v>
      </c>
      <c r="V182" s="268">
        <v>0</v>
      </c>
      <c r="W182" s="141"/>
      <c r="X182" s="64"/>
      <c r="Y182" s="133"/>
      <c r="Z182" s="171"/>
    </row>
    <row r="183" spans="2:26" s="169" customFormat="1" ht="76.5" hidden="1" customHeight="1">
      <c r="B183" s="501" t="s">
        <v>52</v>
      </c>
      <c r="C183" s="501" t="s">
        <v>322</v>
      </c>
      <c r="D183" s="501" t="s">
        <v>19</v>
      </c>
      <c r="E183" s="146" t="s">
        <v>108</v>
      </c>
      <c r="F183" s="5" t="s">
        <v>108</v>
      </c>
      <c r="G183" s="5" t="s">
        <v>28</v>
      </c>
      <c r="H183" s="502">
        <v>2</v>
      </c>
      <c r="I183" s="508" t="s">
        <v>411</v>
      </c>
      <c r="J183" s="459">
        <f t="shared" si="35"/>
        <v>7.6923076923076927E-2</v>
      </c>
      <c r="K183" s="520">
        <v>1</v>
      </c>
      <c r="L183" s="508" t="s">
        <v>39</v>
      </c>
      <c r="M183" s="508" t="s">
        <v>412</v>
      </c>
      <c r="N183" s="65" t="s">
        <v>584</v>
      </c>
      <c r="O183" s="134">
        <v>1</v>
      </c>
      <c r="P183" s="461" t="s">
        <v>413</v>
      </c>
      <c r="Q183" s="142">
        <v>0.5</v>
      </c>
      <c r="R183" s="132">
        <v>43831</v>
      </c>
      <c r="S183" s="131">
        <v>44012</v>
      </c>
      <c r="T183" s="133">
        <f t="shared" si="29"/>
        <v>3.8461538461538464E-2</v>
      </c>
      <c r="U183" s="133" t="s">
        <v>30</v>
      </c>
      <c r="V183" s="268">
        <v>0.35</v>
      </c>
      <c r="W183" s="141" t="s">
        <v>856</v>
      </c>
      <c r="X183" s="64"/>
      <c r="Y183" s="133"/>
      <c r="Z183" s="171"/>
    </row>
    <row r="184" spans="2:26" s="169" customFormat="1" ht="76.5" hidden="1" customHeight="1">
      <c r="B184" s="501"/>
      <c r="C184" s="501"/>
      <c r="D184" s="501"/>
      <c r="E184" s="146" t="s">
        <v>108</v>
      </c>
      <c r="F184" s="5" t="s">
        <v>108</v>
      </c>
      <c r="G184" s="5" t="s">
        <v>28</v>
      </c>
      <c r="H184" s="502"/>
      <c r="I184" s="510"/>
      <c r="J184" s="459">
        <f t="shared" si="35"/>
        <v>7.6923076923076927E-2</v>
      </c>
      <c r="K184" s="522"/>
      <c r="L184" s="510"/>
      <c r="M184" s="510"/>
      <c r="N184" s="65" t="s">
        <v>584</v>
      </c>
      <c r="O184" s="134">
        <v>2</v>
      </c>
      <c r="P184" s="461" t="s">
        <v>414</v>
      </c>
      <c r="Q184" s="142">
        <v>0.5</v>
      </c>
      <c r="R184" s="132">
        <v>44013</v>
      </c>
      <c r="S184" s="131">
        <v>44166</v>
      </c>
      <c r="T184" s="133">
        <f t="shared" si="29"/>
        <v>3.8461538461538464E-2</v>
      </c>
      <c r="U184" s="133" t="s">
        <v>30</v>
      </c>
      <c r="V184" s="268">
        <v>0</v>
      </c>
      <c r="W184" s="141"/>
      <c r="X184" s="64"/>
      <c r="Y184" s="133"/>
      <c r="Z184" s="171"/>
    </row>
    <row r="185" spans="2:26" s="169" customFormat="1" ht="76.5" hidden="1" customHeight="1">
      <c r="B185" s="501" t="s">
        <v>52</v>
      </c>
      <c r="C185" s="501" t="s">
        <v>322</v>
      </c>
      <c r="D185" s="501" t="s">
        <v>19</v>
      </c>
      <c r="E185" s="146" t="s">
        <v>108</v>
      </c>
      <c r="F185" s="5" t="s">
        <v>108</v>
      </c>
      <c r="G185" s="5" t="s">
        <v>28</v>
      </c>
      <c r="H185" s="502">
        <v>3</v>
      </c>
      <c r="I185" s="508" t="s">
        <v>355</v>
      </c>
      <c r="J185" s="459">
        <f t="shared" si="35"/>
        <v>7.6923076923076927E-2</v>
      </c>
      <c r="K185" s="520">
        <v>1</v>
      </c>
      <c r="L185" s="508" t="s">
        <v>39</v>
      </c>
      <c r="M185" s="508" t="s">
        <v>373</v>
      </c>
      <c r="N185" s="65" t="s">
        <v>584</v>
      </c>
      <c r="O185" s="134">
        <v>1</v>
      </c>
      <c r="P185" s="461" t="s">
        <v>332</v>
      </c>
      <c r="Q185" s="142">
        <v>0.25</v>
      </c>
      <c r="R185" s="131">
        <v>43876</v>
      </c>
      <c r="S185" s="131" t="s">
        <v>342</v>
      </c>
      <c r="T185" s="133">
        <f t="shared" si="29"/>
        <v>1.9230769230769232E-2</v>
      </c>
      <c r="U185" s="65" t="s">
        <v>584</v>
      </c>
      <c r="V185" s="268">
        <v>0.25</v>
      </c>
      <c r="W185" s="141"/>
      <c r="X185" s="64"/>
      <c r="Y185" s="133"/>
      <c r="Z185" s="171"/>
    </row>
    <row r="186" spans="2:26" s="169" customFormat="1" ht="76.5" hidden="1" customHeight="1">
      <c r="B186" s="501"/>
      <c r="C186" s="501"/>
      <c r="D186" s="501"/>
      <c r="E186" s="146" t="s">
        <v>108</v>
      </c>
      <c r="F186" s="5" t="s">
        <v>108</v>
      </c>
      <c r="G186" s="5" t="s">
        <v>28</v>
      </c>
      <c r="H186" s="502"/>
      <c r="I186" s="509"/>
      <c r="J186" s="459">
        <f t="shared" si="35"/>
        <v>7.6923076923076927E-2</v>
      </c>
      <c r="K186" s="521"/>
      <c r="L186" s="509"/>
      <c r="M186" s="509"/>
      <c r="N186" s="65" t="s">
        <v>584</v>
      </c>
      <c r="O186" s="134">
        <v>2</v>
      </c>
      <c r="P186" s="461" t="s">
        <v>333</v>
      </c>
      <c r="Q186" s="142">
        <v>0.25</v>
      </c>
      <c r="R186" s="131">
        <v>43952</v>
      </c>
      <c r="S186" s="131">
        <v>43981</v>
      </c>
      <c r="T186" s="133">
        <f t="shared" si="29"/>
        <v>1.9230769230769232E-2</v>
      </c>
      <c r="U186" s="65" t="s">
        <v>584</v>
      </c>
      <c r="V186" s="268">
        <v>0</v>
      </c>
      <c r="W186" s="141"/>
      <c r="X186" s="64"/>
      <c r="Y186" s="133"/>
      <c r="Z186" s="171"/>
    </row>
    <row r="187" spans="2:26" s="169" customFormat="1" ht="76.5" hidden="1" customHeight="1">
      <c r="B187" s="501"/>
      <c r="C187" s="501"/>
      <c r="D187" s="501"/>
      <c r="E187" s="146" t="s">
        <v>108</v>
      </c>
      <c r="F187" s="5" t="s">
        <v>108</v>
      </c>
      <c r="G187" s="5" t="s">
        <v>28</v>
      </c>
      <c r="H187" s="502"/>
      <c r="I187" s="509"/>
      <c r="J187" s="459">
        <f t="shared" si="35"/>
        <v>7.6923076923076927E-2</v>
      </c>
      <c r="K187" s="521"/>
      <c r="L187" s="509"/>
      <c r="M187" s="509"/>
      <c r="N187" s="65" t="s">
        <v>584</v>
      </c>
      <c r="O187" s="134">
        <v>3</v>
      </c>
      <c r="P187" s="461" t="s">
        <v>334</v>
      </c>
      <c r="Q187" s="142">
        <v>0.25</v>
      </c>
      <c r="R187" s="131">
        <v>43983</v>
      </c>
      <c r="S187" s="131">
        <v>44012</v>
      </c>
      <c r="T187" s="133">
        <f t="shared" si="29"/>
        <v>1.9230769230769232E-2</v>
      </c>
      <c r="U187" s="65" t="s">
        <v>584</v>
      </c>
      <c r="V187" s="268">
        <v>0</v>
      </c>
      <c r="W187" s="141"/>
      <c r="X187" s="64"/>
      <c r="Y187" s="133"/>
      <c r="Z187" s="171"/>
    </row>
    <row r="188" spans="2:26" s="169" customFormat="1" ht="76.5" hidden="1" customHeight="1">
      <c r="B188" s="501"/>
      <c r="C188" s="501"/>
      <c r="D188" s="501"/>
      <c r="E188" s="146" t="s">
        <v>108</v>
      </c>
      <c r="F188" s="5" t="s">
        <v>108</v>
      </c>
      <c r="G188" s="5" t="s">
        <v>28</v>
      </c>
      <c r="H188" s="502"/>
      <c r="I188" s="510"/>
      <c r="J188" s="459">
        <f t="shared" si="35"/>
        <v>7.6923076923076927E-2</v>
      </c>
      <c r="K188" s="522"/>
      <c r="L188" s="510"/>
      <c r="M188" s="510"/>
      <c r="N188" s="65" t="s">
        <v>584</v>
      </c>
      <c r="O188" s="134">
        <v>4</v>
      </c>
      <c r="P188" s="461" t="s">
        <v>335</v>
      </c>
      <c r="Q188" s="142">
        <v>0.25</v>
      </c>
      <c r="R188" s="132">
        <v>44013</v>
      </c>
      <c r="S188" s="131">
        <v>44166</v>
      </c>
      <c r="T188" s="133">
        <f t="shared" si="29"/>
        <v>1.9230769230769232E-2</v>
      </c>
      <c r="U188" s="65" t="s">
        <v>584</v>
      </c>
      <c r="V188" s="268">
        <v>0</v>
      </c>
      <c r="W188" s="141"/>
      <c r="X188" s="64"/>
      <c r="Y188" s="133"/>
      <c r="Z188" s="171"/>
    </row>
    <row r="189" spans="2:26" s="169" customFormat="1" ht="76.5" hidden="1" customHeight="1">
      <c r="B189" s="501" t="s">
        <v>52</v>
      </c>
      <c r="C189" s="501" t="s">
        <v>322</v>
      </c>
      <c r="D189" s="501" t="s">
        <v>19</v>
      </c>
      <c r="E189" s="146" t="s">
        <v>108</v>
      </c>
      <c r="F189" s="5" t="s">
        <v>108</v>
      </c>
      <c r="G189" s="5" t="s">
        <v>28</v>
      </c>
      <c r="H189" s="502">
        <v>4</v>
      </c>
      <c r="I189" s="508" t="s">
        <v>356</v>
      </c>
      <c r="J189" s="459">
        <f t="shared" si="35"/>
        <v>7.6923076923076927E-2</v>
      </c>
      <c r="K189" s="520">
        <v>1</v>
      </c>
      <c r="L189" s="508" t="s">
        <v>39</v>
      </c>
      <c r="M189" s="508" t="s">
        <v>327</v>
      </c>
      <c r="N189" s="65" t="s">
        <v>584</v>
      </c>
      <c r="O189" s="134">
        <v>1</v>
      </c>
      <c r="P189" s="461" t="s">
        <v>377</v>
      </c>
      <c r="Q189" s="142">
        <f>+(33.3333333333333)/100</f>
        <v>0.33333333333333298</v>
      </c>
      <c r="R189" s="131">
        <v>43831</v>
      </c>
      <c r="S189" s="131">
        <v>43982</v>
      </c>
      <c r="T189" s="133">
        <f t="shared" si="29"/>
        <v>2.5641025641025616E-2</v>
      </c>
      <c r="U189" s="133" t="s">
        <v>343</v>
      </c>
      <c r="V189" s="268">
        <v>0.33</v>
      </c>
      <c r="W189" s="141" t="s">
        <v>838</v>
      </c>
      <c r="X189" s="64"/>
      <c r="Y189" s="133"/>
      <c r="Z189" s="171"/>
    </row>
    <row r="190" spans="2:26" s="169" customFormat="1" ht="76.5" hidden="1" customHeight="1">
      <c r="B190" s="501"/>
      <c r="C190" s="501"/>
      <c r="D190" s="501"/>
      <c r="E190" s="146" t="s">
        <v>108</v>
      </c>
      <c r="F190" s="5" t="s">
        <v>108</v>
      </c>
      <c r="G190" s="5" t="s">
        <v>28</v>
      </c>
      <c r="H190" s="502"/>
      <c r="I190" s="509"/>
      <c r="J190" s="459">
        <f t="shared" si="35"/>
        <v>7.6923076923076927E-2</v>
      </c>
      <c r="K190" s="521"/>
      <c r="L190" s="509"/>
      <c r="M190" s="509"/>
      <c r="N190" s="65" t="s">
        <v>584</v>
      </c>
      <c r="O190" s="134">
        <v>2</v>
      </c>
      <c r="P190" s="461" t="s">
        <v>336</v>
      </c>
      <c r="Q190" s="142">
        <f t="shared" ref="Q190:Q191" si="36">+(33.3333333333333)/100</f>
        <v>0.33333333333333298</v>
      </c>
      <c r="R190" s="131">
        <v>43983</v>
      </c>
      <c r="S190" s="131">
        <v>44043</v>
      </c>
      <c r="T190" s="133">
        <f t="shared" si="29"/>
        <v>2.5641025641025616E-2</v>
      </c>
      <c r="U190" s="133" t="s">
        <v>343</v>
      </c>
      <c r="V190" s="268">
        <v>0</v>
      </c>
      <c r="W190" s="141"/>
      <c r="X190" s="64"/>
      <c r="Y190" s="133"/>
      <c r="Z190" s="171"/>
    </row>
    <row r="191" spans="2:26" s="169" customFormat="1" ht="76.5" hidden="1" customHeight="1">
      <c r="B191" s="501"/>
      <c r="C191" s="501"/>
      <c r="D191" s="501"/>
      <c r="E191" s="146" t="s">
        <v>108</v>
      </c>
      <c r="F191" s="5" t="s">
        <v>108</v>
      </c>
      <c r="G191" s="5" t="s">
        <v>28</v>
      </c>
      <c r="H191" s="502"/>
      <c r="I191" s="510"/>
      <c r="J191" s="459">
        <f t="shared" si="35"/>
        <v>7.6923076923076927E-2</v>
      </c>
      <c r="K191" s="522"/>
      <c r="L191" s="510"/>
      <c r="M191" s="510"/>
      <c r="N191" s="65" t="s">
        <v>584</v>
      </c>
      <c r="O191" s="134">
        <v>3</v>
      </c>
      <c r="P191" s="461" t="s">
        <v>340</v>
      </c>
      <c r="Q191" s="142">
        <f t="shared" si="36"/>
        <v>0.33333333333333298</v>
      </c>
      <c r="R191" s="131">
        <v>44043</v>
      </c>
      <c r="S191" s="131">
        <v>44074</v>
      </c>
      <c r="T191" s="133">
        <f t="shared" si="29"/>
        <v>2.5641025641025616E-2</v>
      </c>
      <c r="U191" s="133" t="s">
        <v>343</v>
      </c>
      <c r="V191" s="268">
        <v>0</v>
      </c>
      <c r="W191" s="141"/>
      <c r="X191" s="64"/>
      <c r="Y191" s="133"/>
      <c r="Z191" s="171"/>
    </row>
    <row r="192" spans="2:26" s="169" customFormat="1" ht="76.5" hidden="1" customHeight="1">
      <c r="B192" s="501" t="s">
        <v>52</v>
      </c>
      <c r="C192" s="501" t="s">
        <v>322</v>
      </c>
      <c r="D192" s="501" t="s">
        <v>19</v>
      </c>
      <c r="E192" s="146" t="s">
        <v>108</v>
      </c>
      <c r="F192" s="5" t="s">
        <v>108</v>
      </c>
      <c r="G192" s="5" t="s">
        <v>28</v>
      </c>
      <c r="H192" s="502">
        <v>5</v>
      </c>
      <c r="I192" s="508" t="s">
        <v>324</v>
      </c>
      <c r="J192" s="459">
        <f t="shared" si="35"/>
        <v>7.6923076923076927E-2</v>
      </c>
      <c r="K192" s="520">
        <v>1</v>
      </c>
      <c r="L192" s="508" t="s">
        <v>39</v>
      </c>
      <c r="M192" s="508" t="s">
        <v>328</v>
      </c>
      <c r="N192" s="65" t="s">
        <v>584</v>
      </c>
      <c r="O192" s="134">
        <v>1</v>
      </c>
      <c r="P192" s="461" t="s">
        <v>337</v>
      </c>
      <c r="Q192" s="142">
        <v>0.25</v>
      </c>
      <c r="R192" s="131">
        <v>43876</v>
      </c>
      <c r="S192" s="131" t="s">
        <v>342</v>
      </c>
      <c r="T192" s="133">
        <f t="shared" si="29"/>
        <v>1.9230769230769232E-2</v>
      </c>
      <c r="U192" s="133" t="s">
        <v>343</v>
      </c>
      <c r="V192" s="268">
        <v>0.25</v>
      </c>
      <c r="W192" s="141" t="s">
        <v>840</v>
      </c>
      <c r="X192" s="64"/>
      <c r="Y192" s="133"/>
      <c r="Z192" s="171"/>
    </row>
    <row r="193" spans="2:26" s="169" customFormat="1" ht="76.5" hidden="1" customHeight="1">
      <c r="B193" s="501"/>
      <c r="C193" s="501"/>
      <c r="D193" s="501"/>
      <c r="E193" s="146" t="s">
        <v>108</v>
      </c>
      <c r="F193" s="5" t="s">
        <v>108</v>
      </c>
      <c r="G193" s="5" t="s">
        <v>28</v>
      </c>
      <c r="H193" s="502"/>
      <c r="I193" s="509"/>
      <c r="J193" s="459">
        <f t="shared" si="35"/>
        <v>7.6923076923076927E-2</v>
      </c>
      <c r="K193" s="521"/>
      <c r="L193" s="509"/>
      <c r="M193" s="509"/>
      <c r="N193" s="65" t="s">
        <v>584</v>
      </c>
      <c r="O193" s="134">
        <v>2</v>
      </c>
      <c r="P193" s="461" t="s">
        <v>338</v>
      </c>
      <c r="Q193" s="142">
        <v>0.25</v>
      </c>
      <c r="R193" s="131">
        <v>43922</v>
      </c>
      <c r="S193" s="131">
        <v>43981</v>
      </c>
      <c r="T193" s="133">
        <f t="shared" si="29"/>
        <v>1.9230769230769232E-2</v>
      </c>
      <c r="U193" s="133" t="s">
        <v>343</v>
      </c>
      <c r="V193" s="268">
        <v>0</v>
      </c>
      <c r="W193" s="141"/>
      <c r="X193" s="64"/>
      <c r="Y193" s="133"/>
      <c r="Z193" s="171"/>
    </row>
    <row r="194" spans="2:26" s="169" customFormat="1" ht="76.5" hidden="1" customHeight="1">
      <c r="B194" s="501"/>
      <c r="C194" s="501"/>
      <c r="D194" s="501"/>
      <c r="E194" s="146" t="s">
        <v>108</v>
      </c>
      <c r="F194" s="5" t="s">
        <v>108</v>
      </c>
      <c r="G194" s="5" t="s">
        <v>28</v>
      </c>
      <c r="H194" s="502"/>
      <c r="I194" s="509"/>
      <c r="J194" s="459">
        <f t="shared" si="35"/>
        <v>7.6923076923076927E-2</v>
      </c>
      <c r="K194" s="521"/>
      <c r="L194" s="509"/>
      <c r="M194" s="509"/>
      <c r="N194" s="65" t="s">
        <v>584</v>
      </c>
      <c r="O194" s="134">
        <v>3</v>
      </c>
      <c r="P194" s="461" t="s">
        <v>339</v>
      </c>
      <c r="Q194" s="142">
        <v>0.25</v>
      </c>
      <c r="R194" s="131">
        <v>43983</v>
      </c>
      <c r="S194" s="131">
        <v>44043</v>
      </c>
      <c r="T194" s="133">
        <f t="shared" si="29"/>
        <v>1.9230769230769232E-2</v>
      </c>
      <c r="U194" s="133" t="s">
        <v>343</v>
      </c>
      <c r="V194" s="268">
        <v>0</v>
      </c>
      <c r="W194" s="141"/>
      <c r="X194" s="64"/>
      <c r="Y194" s="133"/>
      <c r="Z194" s="171"/>
    </row>
    <row r="195" spans="2:26" s="169" customFormat="1" ht="76.5" hidden="1" customHeight="1">
      <c r="B195" s="501"/>
      <c r="C195" s="501"/>
      <c r="D195" s="501"/>
      <c r="E195" s="146" t="s">
        <v>108</v>
      </c>
      <c r="F195" s="5" t="s">
        <v>108</v>
      </c>
      <c r="G195" s="5" t="s">
        <v>28</v>
      </c>
      <c r="H195" s="502"/>
      <c r="I195" s="510"/>
      <c r="J195" s="459">
        <f t="shared" si="35"/>
        <v>7.6923076923076927E-2</v>
      </c>
      <c r="K195" s="522"/>
      <c r="L195" s="510"/>
      <c r="M195" s="510"/>
      <c r="N195" s="65" t="s">
        <v>584</v>
      </c>
      <c r="O195" s="134">
        <v>4</v>
      </c>
      <c r="P195" s="461" t="s">
        <v>378</v>
      </c>
      <c r="Q195" s="142">
        <v>0.25</v>
      </c>
      <c r="R195" s="131">
        <v>44044</v>
      </c>
      <c r="S195" s="131">
        <v>44180</v>
      </c>
      <c r="T195" s="133">
        <f t="shared" si="29"/>
        <v>1.9230769230769232E-2</v>
      </c>
      <c r="U195" s="133" t="s">
        <v>343</v>
      </c>
      <c r="V195" s="268">
        <v>0</v>
      </c>
      <c r="W195" s="141"/>
      <c r="X195" s="64"/>
      <c r="Y195" s="133"/>
      <c r="Z195" s="171"/>
    </row>
    <row r="196" spans="2:26" s="169" customFormat="1" ht="76.5" hidden="1" customHeight="1">
      <c r="B196" s="501" t="s">
        <v>52</v>
      </c>
      <c r="C196" s="501" t="s">
        <v>322</v>
      </c>
      <c r="D196" s="501" t="s">
        <v>19</v>
      </c>
      <c r="E196" s="146" t="s">
        <v>108</v>
      </c>
      <c r="F196" s="5" t="s">
        <v>108</v>
      </c>
      <c r="G196" s="5" t="s">
        <v>28</v>
      </c>
      <c r="H196" s="502">
        <v>6</v>
      </c>
      <c r="I196" s="508" t="s">
        <v>358</v>
      </c>
      <c r="J196" s="459">
        <f t="shared" si="35"/>
        <v>7.6923076923076927E-2</v>
      </c>
      <c r="K196" s="520">
        <v>1</v>
      </c>
      <c r="L196" s="508" t="s">
        <v>39</v>
      </c>
      <c r="M196" s="508" t="s">
        <v>366</v>
      </c>
      <c r="N196" s="65" t="s">
        <v>584</v>
      </c>
      <c r="O196" s="134">
        <v>1</v>
      </c>
      <c r="P196" s="461" t="s">
        <v>379</v>
      </c>
      <c r="Q196" s="142">
        <f>(100/6)/100</f>
        <v>0.16666666666666669</v>
      </c>
      <c r="R196" s="131">
        <v>43831</v>
      </c>
      <c r="S196" s="131">
        <v>43861</v>
      </c>
      <c r="T196" s="133">
        <f t="shared" si="29"/>
        <v>1.2820512820512822E-2</v>
      </c>
      <c r="U196" s="133" t="s">
        <v>344</v>
      </c>
      <c r="V196" s="268">
        <v>0.17</v>
      </c>
      <c r="W196" s="141" t="s">
        <v>857</v>
      </c>
      <c r="X196" s="64">
        <f>+V196</f>
        <v>0.17</v>
      </c>
      <c r="Y196" s="133">
        <f t="shared" ref="Y196:Y197" si="37">X196*V196</f>
        <v>2.8900000000000006E-2</v>
      </c>
      <c r="Z196" s="171">
        <f>X196*J196</f>
        <v>1.3076923076923078E-2</v>
      </c>
    </row>
    <row r="197" spans="2:26" s="169" customFormat="1" ht="76.5" hidden="1" customHeight="1">
      <c r="B197" s="501"/>
      <c r="C197" s="501"/>
      <c r="D197" s="501"/>
      <c r="E197" s="146" t="s">
        <v>108</v>
      </c>
      <c r="F197" s="5" t="s">
        <v>108</v>
      </c>
      <c r="G197" s="5" t="s">
        <v>28</v>
      </c>
      <c r="H197" s="502"/>
      <c r="I197" s="509"/>
      <c r="J197" s="459">
        <f t="shared" si="35"/>
        <v>7.6923076923076927E-2</v>
      </c>
      <c r="K197" s="521"/>
      <c r="L197" s="509"/>
      <c r="M197" s="509"/>
      <c r="N197" s="65" t="s">
        <v>584</v>
      </c>
      <c r="O197" s="134">
        <v>2</v>
      </c>
      <c r="P197" s="461" t="s">
        <v>380</v>
      </c>
      <c r="Q197" s="142">
        <f t="shared" ref="Q197:Q207" si="38">(100/6)/100</f>
        <v>0.16666666666666669</v>
      </c>
      <c r="R197" s="131">
        <v>43862</v>
      </c>
      <c r="S197" s="131">
        <v>43890</v>
      </c>
      <c r="T197" s="133">
        <f t="shared" si="29"/>
        <v>1.2820512820512822E-2</v>
      </c>
      <c r="U197" s="133" t="s">
        <v>344</v>
      </c>
      <c r="V197" s="268">
        <v>0</v>
      </c>
      <c r="W197" s="141"/>
      <c r="X197" s="64">
        <f>+V197</f>
        <v>0</v>
      </c>
      <c r="Y197" s="133">
        <f t="shared" si="37"/>
        <v>0</v>
      </c>
      <c r="Z197" s="171">
        <f>X197*J197</f>
        <v>0</v>
      </c>
    </row>
    <row r="198" spans="2:26" s="169" customFormat="1" ht="76.5" hidden="1" customHeight="1">
      <c r="B198" s="501"/>
      <c r="C198" s="501"/>
      <c r="D198" s="501"/>
      <c r="E198" s="146" t="s">
        <v>108</v>
      </c>
      <c r="F198" s="5" t="s">
        <v>108</v>
      </c>
      <c r="G198" s="5" t="s">
        <v>28</v>
      </c>
      <c r="H198" s="502"/>
      <c r="I198" s="509"/>
      <c r="J198" s="459">
        <f t="shared" si="35"/>
        <v>7.6923076923076927E-2</v>
      </c>
      <c r="K198" s="521"/>
      <c r="L198" s="509"/>
      <c r="M198" s="509"/>
      <c r="N198" s="65" t="s">
        <v>584</v>
      </c>
      <c r="O198" s="134">
        <v>3</v>
      </c>
      <c r="P198" s="461" t="s">
        <v>381</v>
      </c>
      <c r="Q198" s="142">
        <f t="shared" si="38"/>
        <v>0.16666666666666669</v>
      </c>
      <c r="R198" s="131">
        <v>43891</v>
      </c>
      <c r="S198" s="131">
        <v>44012</v>
      </c>
      <c r="T198" s="133">
        <f t="shared" ref="T198:T219" si="39">+J198*Q198</f>
        <v>1.2820512820512822E-2</v>
      </c>
      <c r="U198" s="133" t="s">
        <v>344</v>
      </c>
      <c r="V198" s="268">
        <v>0</v>
      </c>
      <c r="W198" s="141"/>
      <c r="X198" s="64"/>
      <c r="Y198" s="133"/>
      <c r="Z198" s="171"/>
    </row>
    <row r="199" spans="2:26" s="169" customFormat="1" ht="76.5" hidden="1" customHeight="1">
      <c r="B199" s="501"/>
      <c r="C199" s="501"/>
      <c r="D199" s="501"/>
      <c r="E199" s="146" t="s">
        <v>108</v>
      </c>
      <c r="F199" s="5" t="s">
        <v>108</v>
      </c>
      <c r="G199" s="5" t="s">
        <v>28</v>
      </c>
      <c r="H199" s="502"/>
      <c r="I199" s="509"/>
      <c r="J199" s="459">
        <f t="shared" si="35"/>
        <v>7.6923076923076927E-2</v>
      </c>
      <c r="K199" s="521"/>
      <c r="L199" s="509"/>
      <c r="M199" s="509"/>
      <c r="N199" s="65" t="s">
        <v>584</v>
      </c>
      <c r="O199" s="134">
        <v>4</v>
      </c>
      <c r="P199" s="461" t="s">
        <v>382</v>
      </c>
      <c r="Q199" s="142">
        <f t="shared" si="38"/>
        <v>0.16666666666666669</v>
      </c>
      <c r="R199" s="131">
        <v>44013</v>
      </c>
      <c r="S199" s="131">
        <v>44074</v>
      </c>
      <c r="T199" s="133">
        <f t="shared" si="39"/>
        <v>1.2820512820512822E-2</v>
      </c>
      <c r="U199" s="133" t="s">
        <v>344</v>
      </c>
      <c r="V199" s="268">
        <v>0</v>
      </c>
      <c r="W199" s="141"/>
      <c r="X199" s="64"/>
      <c r="Y199" s="133"/>
      <c r="Z199" s="171"/>
    </row>
    <row r="200" spans="2:26" s="169" customFormat="1" ht="76.5" hidden="1" customHeight="1">
      <c r="B200" s="501"/>
      <c r="C200" s="501"/>
      <c r="D200" s="501"/>
      <c r="E200" s="146" t="s">
        <v>108</v>
      </c>
      <c r="F200" s="5" t="s">
        <v>108</v>
      </c>
      <c r="G200" s="5" t="s">
        <v>28</v>
      </c>
      <c r="H200" s="502"/>
      <c r="I200" s="509"/>
      <c r="J200" s="459">
        <f t="shared" si="35"/>
        <v>7.6923076923076927E-2</v>
      </c>
      <c r="K200" s="521"/>
      <c r="L200" s="509"/>
      <c r="M200" s="509"/>
      <c r="N200" s="65" t="s">
        <v>584</v>
      </c>
      <c r="O200" s="134">
        <v>5</v>
      </c>
      <c r="P200" s="461" t="s">
        <v>383</v>
      </c>
      <c r="Q200" s="142">
        <f t="shared" si="38"/>
        <v>0.16666666666666669</v>
      </c>
      <c r="R200" s="131">
        <v>44075</v>
      </c>
      <c r="S200" s="131">
        <v>44104</v>
      </c>
      <c r="T200" s="133">
        <f t="shared" si="39"/>
        <v>1.2820512820512822E-2</v>
      </c>
      <c r="U200" s="133" t="s">
        <v>344</v>
      </c>
      <c r="V200" s="268">
        <v>0</v>
      </c>
      <c r="W200" s="141"/>
      <c r="X200" s="64"/>
      <c r="Y200" s="133"/>
      <c r="Z200" s="171"/>
    </row>
    <row r="201" spans="2:26" s="169" customFormat="1" ht="76.5" hidden="1" customHeight="1">
      <c r="B201" s="501"/>
      <c r="C201" s="501"/>
      <c r="D201" s="501"/>
      <c r="E201" s="146" t="s">
        <v>108</v>
      </c>
      <c r="F201" s="5" t="s">
        <v>108</v>
      </c>
      <c r="G201" s="5" t="s">
        <v>28</v>
      </c>
      <c r="H201" s="502"/>
      <c r="I201" s="510"/>
      <c r="J201" s="459">
        <f t="shared" si="35"/>
        <v>7.6923076923076927E-2</v>
      </c>
      <c r="K201" s="522"/>
      <c r="L201" s="510"/>
      <c r="M201" s="510"/>
      <c r="N201" s="65" t="s">
        <v>584</v>
      </c>
      <c r="O201" s="134">
        <v>6</v>
      </c>
      <c r="P201" s="461" t="s">
        <v>384</v>
      </c>
      <c r="Q201" s="142">
        <f t="shared" si="38"/>
        <v>0.16666666666666669</v>
      </c>
      <c r="R201" s="131">
        <v>44105</v>
      </c>
      <c r="S201" s="131">
        <v>44135</v>
      </c>
      <c r="T201" s="133">
        <f t="shared" si="39"/>
        <v>1.2820512820512822E-2</v>
      </c>
      <c r="U201" s="133" t="s">
        <v>344</v>
      </c>
      <c r="V201" s="268">
        <v>0</v>
      </c>
      <c r="W201" s="141"/>
      <c r="X201" s="64"/>
      <c r="Y201" s="133"/>
      <c r="Z201" s="171"/>
    </row>
    <row r="202" spans="2:26" s="169" customFormat="1" ht="76.5" hidden="1" customHeight="1">
      <c r="B202" s="501" t="s">
        <v>52</v>
      </c>
      <c r="C202" s="501" t="s">
        <v>322</v>
      </c>
      <c r="D202" s="501" t="s">
        <v>19</v>
      </c>
      <c r="E202" s="146" t="s">
        <v>108</v>
      </c>
      <c r="F202" s="5" t="s">
        <v>108</v>
      </c>
      <c r="G202" s="5" t="s">
        <v>28</v>
      </c>
      <c r="H202" s="502">
        <v>7</v>
      </c>
      <c r="I202" s="508" t="s">
        <v>359</v>
      </c>
      <c r="J202" s="459">
        <f t="shared" si="35"/>
        <v>7.6923076923076927E-2</v>
      </c>
      <c r="K202" s="520">
        <v>1</v>
      </c>
      <c r="L202" s="508" t="s">
        <v>39</v>
      </c>
      <c r="M202" s="508" t="s">
        <v>329</v>
      </c>
      <c r="N202" s="65" t="s">
        <v>584</v>
      </c>
      <c r="O202" s="134">
        <v>1</v>
      </c>
      <c r="P202" s="461" t="s">
        <v>385</v>
      </c>
      <c r="Q202" s="142">
        <f t="shared" si="38"/>
        <v>0.16666666666666669</v>
      </c>
      <c r="R202" s="131">
        <v>43831</v>
      </c>
      <c r="S202" s="131">
        <v>43861</v>
      </c>
      <c r="T202" s="133">
        <f t="shared" si="39"/>
        <v>1.2820512820512822E-2</v>
      </c>
      <c r="U202" s="133" t="s">
        <v>344</v>
      </c>
      <c r="V202" s="268">
        <v>0.17</v>
      </c>
      <c r="W202" s="141" t="s">
        <v>858</v>
      </c>
      <c r="X202" s="64">
        <f>+V202</f>
        <v>0.17</v>
      </c>
      <c r="Y202" s="133">
        <f t="shared" ref="Y202:Y203" si="40">X202*V202</f>
        <v>2.8900000000000006E-2</v>
      </c>
      <c r="Z202" s="171">
        <f>X202*J202</f>
        <v>1.3076923076923078E-2</v>
      </c>
    </row>
    <row r="203" spans="2:26" s="169" customFormat="1" ht="76.5" hidden="1" customHeight="1">
      <c r="B203" s="501"/>
      <c r="C203" s="501"/>
      <c r="D203" s="501"/>
      <c r="E203" s="146" t="s">
        <v>108</v>
      </c>
      <c r="F203" s="5" t="s">
        <v>108</v>
      </c>
      <c r="G203" s="5" t="s">
        <v>28</v>
      </c>
      <c r="H203" s="502"/>
      <c r="I203" s="509"/>
      <c r="J203" s="459">
        <f t="shared" si="35"/>
        <v>7.6923076923076927E-2</v>
      </c>
      <c r="K203" s="521"/>
      <c r="L203" s="509"/>
      <c r="M203" s="509"/>
      <c r="N203" s="65" t="s">
        <v>584</v>
      </c>
      <c r="O203" s="134">
        <v>2</v>
      </c>
      <c r="P203" s="461" t="s">
        <v>386</v>
      </c>
      <c r="Q203" s="142">
        <f t="shared" si="38"/>
        <v>0.16666666666666669</v>
      </c>
      <c r="R203" s="131">
        <v>43862</v>
      </c>
      <c r="S203" s="131">
        <v>43890</v>
      </c>
      <c r="T203" s="133">
        <f t="shared" si="39"/>
        <v>1.2820512820512822E-2</v>
      </c>
      <c r="U203" s="133" t="s">
        <v>344</v>
      </c>
      <c r="V203" s="268">
        <v>0</v>
      </c>
      <c r="W203" s="141"/>
      <c r="X203" s="64">
        <f>+V203</f>
        <v>0</v>
      </c>
      <c r="Y203" s="133">
        <f t="shared" si="40"/>
        <v>0</v>
      </c>
      <c r="Z203" s="171">
        <f>X203*J203</f>
        <v>0</v>
      </c>
    </row>
    <row r="204" spans="2:26" s="169" customFormat="1" ht="76.5" hidden="1" customHeight="1">
      <c r="B204" s="501"/>
      <c r="C204" s="501"/>
      <c r="D204" s="501"/>
      <c r="E204" s="146" t="s">
        <v>108</v>
      </c>
      <c r="F204" s="5" t="s">
        <v>108</v>
      </c>
      <c r="G204" s="5" t="s">
        <v>28</v>
      </c>
      <c r="H204" s="502"/>
      <c r="I204" s="509"/>
      <c r="J204" s="459">
        <f t="shared" si="35"/>
        <v>7.6923076923076927E-2</v>
      </c>
      <c r="K204" s="521"/>
      <c r="L204" s="509"/>
      <c r="M204" s="509"/>
      <c r="N204" s="65" t="s">
        <v>584</v>
      </c>
      <c r="O204" s="134">
        <v>3</v>
      </c>
      <c r="P204" s="461" t="s">
        <v>387</v>
      </c>
      <c r="Q204" s="142">
        <f t="shared" si="38"/>
        <v>0.16666666666666669</v>
      </c>
      <c r="R204" s="131">
        <v>43891</v>
      </c>
      <c r="S204" s="131">
        <v>44012</v>
      </c>
      <c r="T204" s="133">
        <f t="shared" si="39"/>
        <v>1.2820512820512822E-2</v>
      </c>
      <c r="U204" s="133" t="s">
        <v>344</v>
      </c>
      <c r="V204" s="268">
        <v>0</v>
      </c>
      <c r="W204" s="141"/>
      <c r="X204" s="64"/>
      <c r="Y204" s="133"/>
      <c r="Z204" s="171"/>
    </row>
    <row r="205" spans="2:26" s="169" customFormat="1" ht="76.5" hidden="1" customHeight="1">
      <c r="B205" s="501"/>
      <c r="C205" s="501"/>
      <c r="D205" s="501"/>
      <c r="E205" s="146" t="s">
        <v>108</v>
      </c>
      <c r="F205" s="5" t="s">
        <v>108</v>
      </c>
      <c r="G205" s="5" t="s">
        <v>28</v>
      </c>
      <c r="H205" s="502"/>
      <c r="I205" s="509"/>
      <c r="J205" s="459">
        <f t="shared" si="35"/>
        <v>7.6923076923076927E-2</v>
      </c>
      <c r="K205" s="521"/>
      <c r="L205" s="509"/>
      <c r="M205" s="509"/>
      <c r="N205" s="65" t="s">
        <v>584</v>
      </c>
      <c r="O205" s="134">
        <v>4</v>
      </c>
      <c r="P205" s="461" t="s">
        <v>388</v>
      </c>
      <c r="Q205" s="142">
        <f t="shared" si="38"/>
        <v>0.16666666666666669</v>
      </c>
      <c r="R205" s="131">
        <v>44013</v>
      </c>
      <c r="S205" s="131">
        <v>44074</v>
      </c>
      <c r="T205" s="133">
        <f t="shared" si="39"/>
        <v>1.2820512820512822E-2</v>
      </c>
      <c r="U205" s="133" t="s">
        <v>344</v>
      </c>
      <c r="V205" s="268">
        <v>0</v>
      </c>
      <c r="W205" s="141"/>
      <c r="X205" s="64"/>
      <c r="Y205" s="133"/>
      <c r="Z205" s="171"/>
    </row>
    <row r="206" spans="2:26" s="169" customFormat="1" ht="76.5" hidden="1" customHeight="1">
      <c r="B206" s="501"/>
      <c r="C206" s="501"/>
      <c r="D206" s="501"/>
      <c r="E206" s="146" t="s">
        <v>108</v>
      </c>
      <c r="F206" s="5" t="s">
        <v>108</v>
      </c>
      <c r="G206" s="5" t="s">
        <v>28</v>
      </c>
      <c r="H206" s="502"/>
      <c r="I206" s="509"/>
      <c r="J206" s="459">
        <f t="shared" si="35"/>
        <v>7.6923076923076927E-2</v>
      </c>
      <c r="K206" s="521"/>
      <c r="L206" s="509"/>
      <c r="M206" s="509"/>
      <c r="N206" s="65" t="s">
        <v>584</v>
      </c>
      <c r="O206" s="134">
        <v>5</v>
      </c>
      <c r="P206" s="461" t="s">
        <v>389</v>
      </c>
      <c r="Q206" s="142">
        <f t="shared" si="38"/>
        <v>0.16666666666666669</v>
      </c>
      <c r="R206" s="131">
        <v>44075</v>
      </c>
      <c r="S206" s="131">
        <v>44104</v>
      </c>
      <c r="T206" s="133">
        <f t="shared" si="39"/>
        <v>1.2820512820512822E-2</v>
      </c>
      <c r="U206" s="133" t="s">
        <v>344</v>
      </c>
      <c r="V206" s="268">
        <v>0</v>
      </c>
      <c r="W206" s="141"/>
      <c r="X206" s="64"/>
      <c r="Y206" s="133"/>
      <c r="Z206" s="171"/>
    </row>
    <row r="207" spans="2:26" s="169" customFormat="1" ht="76.5" hidden="1" customHeight="1">
      <c r="B207" s="501"/>
      <c r="C207" s="501"/>
      <c r="D207" s="501"/>
      <c r="E207" s="146" t="s">
        <v>108</v>
      </c>
      <c r="F207" s="5" t="s">
        <v>108</v>
      </c>
      <c r="G207" s="5" t="s">
        <v>28</v>
      </c>
      <c r="H207" s="502"/>
      <c r="I207" s="510"/>
      <c r="J207" s="459">
        <f t="shared" si="35"/>
        <v>7.6923076923076927E-2</v>
      </c>
      <c r="K207" s="522"/>
      <c r="L207" s="510"/>
      <c r="M207" s="510"/>
      <c r="N207" s="65" t="s">
        <v>584</v>
      </c>
      <c r="O207" s="134">
        <v>6</v>
      </c>
      <c r="P207" s="461" t="s">
        <v>390</v>
      </c>
      <c r="Q207" s="142">
        <f t="shared" si="38"/>
        <v>0.16666666666666669</v>
      </c>
      <c r="R207" s="131">
        <v>44105</v>
      </c>
      <c r="S207" s="131">
        <v>44135</v>
      </c>
      <c r="T207" s="133">
        <f t="shared" si="39"/>
        <v>1.2820512820512822E-2</v>
      </c>
      <c r="U207" s="133" t="s">
        <v>344</v>
      </c>
      <c r="V207" s="268">
        <v>0</v>
      </c>
      <c r="W207" s="141"/>
      <c r="X207" s="64"/>
      <c r="Y207" s="133"/>
      <c r="Z207" s="171"/>
    </row>
    <row r="208" spans="2:26" s="169" customFormat="1" ht="76.5" hidden="1" customHeight="1">
      <c r="B208" s="501" t="s">
        <v>52</v>
      </c>
      <c r="C208" s="501" t="s">
        <v>322</v>
      </c>
      <c r="D208" s="501" t="s">
        <v>19</v>
      </c>
      <c r="E208" s="146" t="s">
        <v>108</v>
      </c>
      <c r="F208" s="5" t="s">
        <v>108</v>
      </c>
      <c r="G208" s="5" t="s">
        <v>28</v>
      </c>
      <c r="H208" s="502">
        <v>8</v>
      </c>
      <c r="I208" s="508" t="s">
        <v>325</v>
      </c>
      <c r="J208" s="459">
        <f t="shared" si="35"/>
        <v>7.6923076923076927E-2</v>
      </c>
      <c r="K208" s="520">
        <v>1</v>
      </c>
      <c r="L208" s="508" t="s">
        <v>39</v>
      </c>
      <c r="M208" s="508" t="s">
        <v>368</v>
      </c>
      <c r="N208" s="65" t="s">
        <v>584</v>
      </c>
      <c r="O208" s="134">
        <v>1</v>
      </c>
      <c r="P208" s="461" t="s">
        <v>391</v>
      </c>
      <c r="Q208" s="142">
        <v>0.25</v>
      </c>
      <c r="R208" s="131">
        <v>43831</v>
      </c>
      <c r="S208" s="131">
        <v>43921</v>
      </c>
      <c r="T208" s="133">
        <f t="shared" si="39"/>
        <v>1.9230769230769232E-2</v>
      </c>
      <c r="U208" s="133" t="s">
        <v>345</v>
      </c>
      <c r="V208" s="268">
        <v>0.23</v>
      </c>
      <c r="W208" s="141" t="s">
        <v>859</v>
      </c>
      <c r="X208" s="64">
        <f>+V208</f>
        <v>0.23</v>
      </c>
      <c r="Y208" s="133">
        <f t="shared" ref="Y208" si="41">X208*V208</f>
        <v>5.2900000000000003E-2</v>
      </c>
      <c r="Z208" s="171">
        <f>X208*J208</f>
        <v>1.7692307692307695E-2</v>
      </c>
    </row>
    <row r="209" spans="2:27" s="169" customFormat="1" ht="76.5" hidden="1" customHeight="1">
      <c r="B209" s="501"/>
      <c r="C209" s="501"/>
      <c r="D209" s="501"/>
      <c r="E209" s="146" t="s">
        <v>108</v>
      </c>
      <c r="F209" s="5" t="s">
        <v>108</v>
      </c>
      <c r="G209" s="5" t="s">
        <v>28</v>
      </c>
      <c r="H209" s="502"/>
      <c r="I209" s="509"/>
      <c r="J209" s="459">
        <f t="shared" si="35"/>
        <v>7.6923076923076927E-2</v>
      </c>
      <c r="K209" s="521"/>
      <c r="L209" s="509"/>
      <c r="M209" s="509"/>
      <c r="N209" s="65" t="s">
        <v>584</v>
      </c>
      <c r="O209" s="134">
        <v>2</v>
      </c>
      <c r="P209" s="461" t="s">
        <v>392</v>
      </c>
      <c r="Q209" s="142">
        <v>0.25</v>
      </c>
      <c r="R209" s="131">
        <v>43922</v>
      </c>
      <c r="S209" s="131">
        <v>44043</v>
      </c>
      <c r="T209" s="133">
        <f t="shared" si="39"/>
        <v>1.9230769230769232E-2</v>
      </c>
      <c r="U209" s="133" t="s">
        <v>345</v>
      </c>
      <c r="V209" s="268">
        <v>0</v>
      </c>
      <c r="W209" s="141"/>
      <c r="X209" s="64"/>
      <c r="Y209" s="133"/>
      <c r="Z209" s="171"/>
    </row>
    <row r="210" spans="2:27" s="169" customFormat="1" ht="76.5" hidden="1" customHeight="1">
      <c r="B210" s="501"/>
      <c r="C210" s="501"/>
      <c r="D210" s="501"/>
      <c r="E210" s="146" t="s">
        <v>108</v>
      </c>
      <c r="F210" s="5" t="s">
        <v>108</v>
      </c>
      <c r="G210" s="5" t="s">
        <v>28</v>
      </c>
      <c r="H210" s="502"/>
      <c r="I210" s="509"/>
      <c r="J210" s="459">
        <f t="shared" si="35"/>
        <v>7.6923076923076927E-2</v>
      </c>
      <c r="K210" s="521"/>
      <c r="L210" s="509"/>
      <c r="M210" s="509"/>
      <c r="N210" s="65" t="s">
        <v>584</v>
      </c>
      <c r="O210" s="134">
        <v>3</v>
      </c>
      <c r="P210" s="461" t="s">
        <v>393</v>
      </c>
      <c r="Q210" s="142">
        <v>0.25</v>
      </c>
      <c r="R210" s="131">
        <v>44044</v>
      </c>
      <c r="S210" s="131">
        <v>44104</v>
      </c>
      <c r="T210" s="133">
        <f t="shared" si="39"/>
        <v>1.9230769230769232E-2</v>
      </c>
      <c r="U210" s="133" t="s">
        <v>345</v>
      </c>
      <c r="V210" s="268">
        <v>0</v>
      </c>
      <c r="W210" s="141"/>
      <c r="X210" s="64"/>
      <c r="Y210" s="133"/>
      <c r="Z210" s="171"/>
    </row>
    <row r="211" spans="2:27" s="169" customFormat="1" ht="76.5" hidden="1" customHeight="1">
      <c r="B211" s="501"/>
      <c r="C211" s="501"/>
      <c r="D211" s="501"/>
      <c r="E211" s="146" t="s">
        <v>108</v>
      </c>
      <c r="F211" s="5" t="s">
        <v>108</v>
      </c>
      <c r="G211" s="5" t="s">
        <v>28</v>
      </c>
      <c r="H211" s="502"/>
      <c r="I211" s="510"/>
      <c r="J211" s="459">
        <f t="shared" si="35"/>
        <v>7.6923076923076927E-2</v>
      </c>
      <c r="K211" s="522"/>
      <c r="L211" s="510"/>
      <c r="M211" s="510"/>
      <c r="N211" s="65" t="s">
        <v>584</v>
      </c>
      <c r="O211" s="134">
        <v>4</v>
      </c>
      <c r="P211" s="461" t="s">
        <v>394</v>
      </c>
      <c r="Q211" s="142">
        <v>0.25</v>
      </c>
      <c r="R211" s="131">
        <v>44105</v>
      </c>
      <c r="S211" s="131">
        <v>44196</v>
      </c>
      <c r="T211" s="133">
        <f t="shared" si="39"/>
        <v>1.9230769230769232E-2</v>
      </c>
      <c r="U211" s="133" t="s">
        <v>345</v>
      </c>
      <c r="V211" s="268">
        <v>0</v>
      </c>
      <c r="W211" s="141"/>
      <c r="X211" s="64"/>
      <c r="Y211" s="133"/>
      <c r="Z211" s="171"/>
    </row>
    <row r="212" spans="2:27" s="169" customFormat="1" ht="76.5" hidden="1" customHeight="1">
      <c r="B212" s="501" t="s">
        <v>52</v>
      </c>
      <c r="C212" s="501" t="s">
        <v>322</v>
      </c>
      <c r="D212" s="501" t="s">
        <v>19</v>
      </c>
      <c r="E212" s="146" t="s">
        <v>108</v>
      </c>
      <c r="F212" s="5" t="s">
        <v>108</v>
      </c>
      <c r="G212" s="5" t="s">
        <v>28</v>
      </c>
      <c r="H212" s="502">
        <v>9</v>
      </c>
      <c r="I212" s="508" t="s">
        <v>326</v>
      </c>
      <c r="J212" s="459">
        <f t="shared" si="35"/>
        <v>7.6923076923076927E-2</v>
      </c>
      <c r="K212" s="520">
        <v>1</v>
      </c>
      <c r="L212" s="508" t="s">
        <v>39</v>
      </c>
      <c r="M212" s="508" t="s">
        <v>374</v>
      </c>
      <c r="N212" s="65" t="s">
        <v>584</v>
      </c>
      <c r="O212" s="134">
        <v>1</v>
      </c>
      <c r="P212" s="461" t="s">
        <v>395</v>
      </c>
      <c r="Q212" s="142">
        <v>0.5</v>
      </c>
      <c r="R212" s="131">
        <v>43831</v>
      </c>
      <c r="S212" s="131">
        <v>44043</v>
      </c>
      <c r="T212" s="133">
        <f t="shared" si="39"/>
        <v>3.8461538461538464E-2</v>
      </c>
      <c r="U212" s="133" t="s">
        <v>345</v>
      </c>
      <c r="V212" s="268">
        <v>0</v>
      </c>
      <c r="W212" s="141" t="s">
        <v>860</v>
      </c>
      <c r="X212" s="64"/>
      <c r="Y212" s="133"/>
      <c r="Z212" s="171"/>
    </row>
    <row r="213" spans="2:27" s="169" customFormat="1" ht="76.5" hidden="1" customHeight="1">
      <c r="B213" s="501"/>
      <c r="C213" s="501"/>
      <c r="D213" s="501"/>
      <c r="E213" s="146" t="s">
        <v>108</v>
      </c>
      <c r="F213" s="5" t="s">
        <v>108</v>
      </c>
      <c r="G213" s="5" t="s">
        <v>28</v>
      </c>
      <c r="H213" s="502"/>
      <c r="I213" s="510"/>
      <c r="J213" s="459">
        <f t="shared" si="35"/>
        <v>7.6923076923076927E-2</v>
      </c>
      <c r="K213" s="522"/>
      <c r="L213" s="510"/>
      <c r="M213" s="510"/>
      <c r="N213" s="65" t="s">
        <v>584</v>
      </c>
      <c r="O213" s="134">
        <v>2</v>
      </c>
      <c r="P213" s="461" t="s">
        <v>396</v>
      </c>
      <c r="Q213" s="142">
        <v>0.5</v>
      </c>
      <c r="R213" s="131">
        <v>44044</v>
      </c>
      <c r="S213" s="131">
        <v>44177</v>
      </c>
      <c r="T213" s="133">
        <f t="shared" si="39"/>
        <v>3.8461538461538464E-2</v>
      </c>
      <c r="U213" s="133" t="s">
        <v>345</v>
      </c>
      <c r="V213" s="268">
        <v>0</v>
      </c>
      <c r="W213" s="141"/>
      <c r="X213" s="64"/>
      <c r="Y213" s="133"/>
      <c r="Z213" s="171"/>
    </row>
    <row r="214" spans="2:27" s="169" customFormat="1" ht="76.5" hidden="1" customHeight="1">
      <c r="B214" s="501" t="s">
        <v>52</v>
      </c>
      <c r="C214" s="501" t="s">
        <v>322</v>
      </c>
      <c r="D214" s="501" t="s">
        <v>19</v>
      </c>
      <c r="E214" s="146" t="s">
        <v>108</v>
      </c>
      <c r="F214" s="5" t="s">
        <v>108</v>
      </c>
      <c r="G214" s="5" t="s">
        <v>28</v>
      </c>
      <c r="H214" s="502">
        <v>10</v>
      </c>
      <c r="I214" s="508" t="s">
        <v>362</v>
      </c>
      <c r="J214" s="459">
        <f t="shared" si="35"/>
        <v>7.6923076923076927E-2</v>
      </c>
      <c r="K214" s="520">
        <v>1</v>
      </c>
      <c r="L214" s="508" t="s">
        <v>39</v>
      </c>
      <c r="M214" s="508" t="s">
        <v>375</v>
      </c>
      <c r="N214" s="65" t="s">
        <v>584</v>
      </c>
      <c r="O214" s="134">
        <v>1</v>
      </c>
      <c r="P214" s="461" t="s">
        <v>397</v>
      </c>
      <c r="Q214" s="142">
        <f>+(33.3333333333333)/100</f>
        <v>0.33333333333333298</v>
      </c>
      <c r="R214" s="131">
        <v>43831</v>
      </c>
      <c r="S214" s="131">
        <v>43921</v>
      </c>
      <c r="T214" s="133">
        <f t="shared" si="39"/>
        <v>2.5641025641025616E-2</v>
      </c>
      <c r="U214" s="133" t="s">
        <v>345</v>
      </c>
      <c r="V214" s="268">
        <v>0.23</v>
      </c>
      <c r="W214" s="141" t="s">
        <v>861</v>
      </c>
      <c r="X214" s="64">
        <f>+V214</f>
        <v>0.23</v>
      </c>
      <c r="Y214" s="133">
        <f t="shared" ref="Y214" si="42">X214*V214</f>
        <v>5.2900000000000003E-2</v>
      </c>
      <c r="Z214" s="171">
        <f>X214*J214</f>
        <v>1.7692307692307695E-2</v>
      </c>
      <c r="AA214" s="188"/>
    </row>
    <row r="215" spans="2:27" s="169" customFormat="1" ht="76.5" hidden="1" customHeight="1">
      <c r="B215" s="501"/>
      <c r="C215" s="501"/>
      <c r="D215" s="501"/>
      <c r="E215" s="146" t="s">
        <v>108</v>
      </c>
      <c r="F215" s="5" t="s">
        <v>108</v>
      </c>
      <c r="G215" s="5" t="s">
        <v>28</v>
      </c>
      <c r="H215" s="502"/>
      <c r="I215" s="509"/>
      <c r="J215" s="459">
        <f t="shared" si="35"/>
        <v>7.6923076923076927E-2</v>
      </c>
      <c r="K215" s="521"/>
      <c r="L215" s="509"/>
      <c r="M215" s="509"/>
      <c r="N215" s="65" t="s">
        <v>584</v>
      </c>
      <c r="O215" s="134">
        <v>2</v>
      </c>
      <c r="P215" s="461" t="s">
        <v>398</v>
      </c>
      <c r="Q215" s="142">
        <f t="shared" ref="Q215:Q216" si="43">+(33.3333333333333)/100</f>
        <v>0.33333333333333298</v>
      </c>
      <c r="R215" s="131">
        <v>43922</v>
      </c>
      <c r="S215" s="131">
        <v>44043</v>
      </c>
      <c r="T215" s="133">
        <f t="shared" si="39"/>
        <v>2.5641025641025616E-2</v>
      </c>
      <c r="U215" s="133" t="s">
        <v>345</v>
      </c>
      <c r="V215" s="268">
        <v>0</v>
      </c>
      <c r="W215" s="141"/>
      <c r="X215" s="64"/>
      <c r="Y215" s="133"/>
      <c r="Z215" s="171"/>
      <c r="AA215" s="187"/>
    </row>
    <row r="216" spans="2:27" s="169" customFormat="1" ht="76.5" hidden="1" customHeight="1">
      <c r="B216" s="501"/>
      <c r="C216" s="501"/>
      <c r="D216" s="501"/>
      <c r="E216" s="146" t="s">
        <v>108</v>
      </c>
      <c r="F216" s="5" t="s">
        <v>108</v>
      </c>
      <c r="G216" s="5" t="s">
        <v>28</v>
      </c>
      <c r="H216" s="502"/>
      <c r="I216" s="510"/>
      <c r="J216" s="459">
        <f t="shared" si="35"/>
        <v>7.6923076923076927E-2</v>
      </c>
      <c r="K216" s="522"/>
      <c r="L216" s="510"/>
      <c r="M216" s="510"/>
      <c r="N216" s="65" t="s">
        <v>584</v>
      </c>
      <c r="O216" s="134">
        <v>3</v>
      </c>
      <c r="P216" s="461" t="s">
        <v>396</v>
      </c>
      <c r="Q216" s="142">
        <f t="shared" si="43"/>
        <v>0.33333333333333298</v>
      </c>
      <c r="R216" s="131">
        <v>44044</v>
      </c>
      <c r="S216" s="131">
        <v>44177</v>
      </c>
      <c r="T216" s="133">
        <f t="shared" si="39"/>
        <v>2.5641025641025616E-2</v>
      </c>
      <c r="U216" s="133" t="s">
        <v>345</v>
      </c>
      <c r="V216" s="268">
        <v>0</v>
      </c>
      <c r="W216" s="141"/>
      <c r="X216" s="64"/>
      <c r="Y216" s="133"/>
      <c r="Z216" s="171"/>
      <c r="AA216" s="187"/>
    </row>
    <row r="217" spans="2:27" s="169" customFormat="1" ht="76.5" hidden="1" customHeight="1">
      <c r="B217" s="6" t="s">
        <v>52</v>
      </c>
      <c r="C217" s="6" t="s">
        <v>322</v>
      </c>
      <c r="D217" s="6" t="s">
        <v>19</v>
      </c>
      <c r="E217" s="146" t="s">
        <v>108</v>
      </c>
      <c r="F217" s="5" t="s">
        <v>108</v>
      </c>
      <c r="G217" s="5" t="s">
        <v>28</v>
      </c>
      <c r="H217" s="203">
        <v>11</v>
      </c>
      <c r="I217" s="5" t="s">
        <v>347</v>
      </c>
      <c r="J217" s="459">
        <f t="shared" si="35"/>
        <v>7.6923076923076927E-2</v>
      </c>
      <c r="K217" s="460">
        <v>1</v>
      </c>
      <c r="L217" s="458" t="s">
        <v>39</v>
      </c>
      <c r="M217" s="458" t="s">
        <v>29</v>
      </c>
      <c r="N217" s="65" t="s">
        <v>584</v>
      </c>
      <c r="O217" s="134">
        <v>1</v>
      </c>
      <c r="P217" s="461" t="s">
        <v>351</v>
      </c>
      <c r="Q217" s="142">
        <v>1</v>
      </c>
      <c r="R217" s="132">
        <v>43862</v>
      </c>
      <c r="S217" s="131">
        <v>44012</v>
      </c>
      <c r="T217" s="133">
        <f t="shared" si="39"/>
        <v>7.6923076923076927E-2</v>
      </c>
      <c r="U217" s="133" t="s">
        <v>345</v>
      </c>
      <c r="V217" s="268">
        <v>1</v>
      </c>
      <c r="W217" s="141" t="s">
        <v>862</v>
      </c>
      <c r="X217" s="64"/>
      <c r="Y217" s="133"/>
      <c r="Z217" s="171"/>
      <c r="AA217" s="186"/>
    </row>
    <row r="218" spans="2:27" s="169" customFormat="1" ht="76.5" hidden="1" customHeight="1">
      <c r="B218" s="6" t="s">
        <v>52</v>
      </c>
      <c r="C218" s="6" t="s">
        <v>322</v>
      </c>
      <c r="D218" s="6" t="s">
        <v>19</v>
      </c>
      <c r="E218" s="146" t="s">
        <v>108</v>
      </c>
      <c r="F218" s="5" t="s">
        <v>108</v>
      </c>
      <c r="G218" s="5" t="s">
        <v>28</v>
      </c>
      <c r="H218" s="203">
        <v>12</v>
      </c>
      <c r="I218" s="458" t="s">
        <v>348</v>
      </c>
      <c r="J218" s="459">
        <f t="shared" si="35"/>
        <v>7.6923076923076927E-2</v>
      </c>
      <c r="K218" s="460">
        <v>1</v>
      </c>
      <c r="L218" s="458" t="s">
        <v>39</v>
      </c>
      <c r="M218" s="458" t="s">
        <v>350</v>
      </c>
      <c r="N218" s="65" t="s">
        <v>584</v>
      </c>
      <c r="O218" s="134">
        <v>1</v>
      </c>
      <c r="P218" s="461" t="s">
        <v>352</v>
      </c>
      <c r="Q218" s="142">
        <v>1</v>
      </c>
      <c r="R218" s="132">
        <v>43862</v>
      </c>
      <c r="S218" s="131">
        <v>44012</v>
      </c>
      <c r="T218" s="133">
        <f t="shared" si="39"/>
        <v>7.6923076923076927E-2</v>
      </c>
      <c r="U218" s="133" t="s">
        <v>353</v>
      </c>
      <c r="V218" s="268">
        <v>1</v>
      </c>
      <c r="W218" s="141" t="s">
        <v>863</v>
      </c>
      <c r="X218" s="64"/>
      <c r="Y218" s="133"/>
      <c r="Z218" s="171"/>
    </row>
    <row r="219" spans="2:27" s="169" customFormat="1" ht="76.5" hidden="1" customHeight="1">
      <c r="B219" s="6" t="s">
        <v>52</v>
      </c>
      <c r="C219" s="6" t="s">
        <v>322</v>
      </c>
      <c r="D219" s="6" t="s">
        <v>19</v>
      </c>
      <c r="E219" s="146" t="s">
        <v>108</v>
      </c>
      <c r="F219" s="5" t="s">
        <v>108</v>
      </c>
      <c r="G219" s="5" t="s">
        <v>28</v>
      </c>
      <c r="H219" s="203">
        <v>13</v>
      </c>
      <c r="I219" s="458" t="s">
        <v>349</v>
      </c>
      <c r="J219" s="459">
        <f t="shared" si="35"/>
        <v>7.6923076923076927E-2</v>
      </c>
      <c r="K219" s="460">
        <v>1</v>
      </c>
      <c r="L219" s="458" t="s">
        <v>39</v>
      </c>
      <c r="M219" s="458" t="s">
        <v>399</v>
      </c>
      <c r="N219" s="65" t="s">
        <v>584</v>
      </c>
      <c r="O219" s="134">
        <v>1</v>
      </c>
      <c r="P219" s="461" t="s">
        <v>399</v>
      </c>
      <c r="Q219" s="142">
        <v>1</v>
      </c>
      <c r="R219" s="132">
        <v>43862</v>
      </c>
      <c r="S219" s="131">
        <v>44196</v>
      </c>
      <c r="T219" s="133">
        <f t="shared" si="39"/>
        <v>7.6923076923076927E-2</v>
      </c>
      <c r="U219" s="133" t="s">
        <v>353</v>
      </c>
      <c r="V219" s="268">
        <v>1</v>
      </c>
      <c r="W219" s="141" t="s">
        <v>853</v>
      </c>
      <c r="X219" s="64"/>
      <c r="Y219" s="133"/>
      <c r="Z219" s="171"/>
    </row>
    <row r="220" spans="2:27" s="169" customFormat="1" ht="76.5" hidden="1" customHeight="1">
      <c r="B220" s="526" t="s">
        <v>52</v>
      </c>
      <c r="C220" s="526" t="s">
        <v>53</v>
      </c>
      <c r="D220" s="526" t="s">
        <v>19</v>
      </c>
      <c r="E220" s="542" t="s">
        <v>776</v>
      </c>
      <c r="F220" s="215" t="s">
        <v>110</v>
      </c>
      <c r="G220" s="5" t="s">
        <v>36</v>
      </c>
      <c r="H220" s="502">
        <v>5</v>
      </c>
      <c r="I220" s="511" t="s">
        <v>732</v>
      </c>
      <c r="J220" s="147">
        <f>+(10)/100</f>
        <v>0.1</v>
      </c>
      <c r="K220" s="512">
        <v>5</v>
      </c>
      <c r="L220" s="513" t="s">
        <v>243</v>
      </c>
      <c r="M220" s="513" t="s">
        <v>244</v>
      </c>
      <c r="N220" s="235" t="s">
        <v>258</v>
      </c>
      <c r="O220" s="134">
        <v>1</v>
      </c>
      <c r="P220" s="135" t="s">
        <v>794</v>
      </c>
      <c r="Q220" s="133">
        <v>0.33</v>
      </c>
      <c r="R220" s="132">
        <v>43955</v>
      </c>
      <c r="S220" s="131" t="s">
        <v>795</v>
      </c>
      <c r="T220" s="133"/>
      <c r="U220" s="143"/>
      <c r="V220" s="268"/>
      <c r="W220" s="141"/>
      <c r="X220" s="64"/>
      <c r="Y220" s="133"/>
      <c r="Z220" s="171"/>
    </row>
    <row r="221" spans="2:27" s="169" customFormat="1" ht="76.5" hidden="1" customHeight="1">
      <c r="B221" s="527"/>
      <c r="C221" s="527" t="s">
        <v>202</v>
      </c>
      <c r="D221" s="527" t="s">
        <v>35</v>
      </c>
      <c r="E221" s="531"/>
      <c r="F221" s="215" t="s">
        <v>110</v>
      </c>
      <c r="G221" s="5" t="s">
        <v>36</v>
      </c>
      <c r="H221" s="502"/>
      <c r="I221" s="511"/>
      <c r="J221" s="147">
        <f t="shared" ref="J221:J253" si="44">+(10)/100</f>
        <v>0.1</v>
      </c>
      <c r="K221" s="512"/>
      <c r="L221" s="513"/>
      <c r="M221" s="513"/>
      <c r="N221" s="235" t="s">
        <v>258</v>
      </c>
      <c r="O221" s="134">
        <v>2</v>
      </c>
      <c r="P221" s="135" t="s">
        <v>796</v>
      </c>
      <c r="Q221" s="133">
        <v>0.33</v>
      </c>
      <c r="R221" s="132">
        <v>43955</v>
      </c>
      <c r="S221" s="131" t="s">
        <v>795</v>
      </c>
      <c r="T221" s="133"/>
      <c r="U221" s="143"/>
      <c r="V221" s="268"/>
      <c r="W221" s="141"/>
      <c r="X221" s="64"/>
      <c r="Y221" s="133"/>
      <c r="Z221" s="171"/>
    </row>
    <row r="222" spans="2:27" s="169" customFormat="1" ht="76.5" hidden="1" customHeight="1">
      <c r="B222" s="528"/>
      <c r="C222" s="528" t="s">
        <v>202</v>
      </c>
      <c r="D222" s="528" t="s">
        <v>35</v>
      </c>
      <c r="E222" s="532"/>
      <c r="F222" s="215" t="s">
        <v>110</v>
      </c>
      <c r="G222" s="5" t="s">
        <v>36</v>
      </c>
      <c r="H222" s="502"/>
      <c r="I222" s="511"/>
      <c r="J222" s="147">
        <f t="shared" si="44"/>
        <v>0.1</v>
      </c>
      <c r="K222" s="512"/>
      <c r="L222" s="513"/>
      <c r="M222" s="513"/>
      <c r="N222" s="235" t="s">
        <v>258</v>
      </c>
      <c r="O222" s="134">
        <v>3</v>
      </c>
      <c r="P222" s="135" t="s">
        <v>797</v>
      </c>
      <c r="Q222" s="133">
        <v>0.34</v>
      </c>
      <c r="R222" s="132">
        <v>44105</v>
      </c>
      <c r="S222" s="131">
        <v>44196</v>
      </c>
      <c r="T222" s="133"/>
      <c r="U222" s="143"/>
      <c r="V222" s="268"/>
      <c r="W222" s="141"/>
      <c r="X222" s="64"/>
      <c r="Y222" s="133"/>
      <c r="Z222" s="171"/>
    </row>
    <row r="223" spans="2:27" s="169" customFormat="1" ht="76.5" hidden="1" customHeight="1">
      <c r="B223" s="543" t="s">
        <v>54</v>
      </c>
      <c r="C223" s="543" t="s">
        <v>55</v>
      </c>
      <c r="D223" s="543" t="s">
        <v>35</v>
      </c>
      <c r="E223" s="542" t="s">
        <v>776</v>
      </c>
      <c r="F223" s="454"/>
      <c r="G223" s="443"/>
      <c r="H223" s="544">
        <v>6</v>
      </c>
      <c r="I223" s="541" t="s">
        <v>735</v>
      </c>
      <c r="J223" s="430"/>
      <c r="K223" s="503">
        <v>100</v>
      </c>
      <c r="L223" s="503" t="s">
        <v>736</v>
      </c>
      <c r="M223" s="503" t="s">
        <v>737</v>
      </c>
      <c r="N223" s="235" t="s">
        <v>258</v>
      </c>
      <c r="O223" s="433">
        <v>1</v>
      </c>
      <c r="P223" s="446" t="s">
        <v>798</v>
      </c>
      <c r="Q223" s="423">
        <v>0.45</v>
      </c>
      <c r="R223" s="425">
        <v>43922</v>
      </c>
      <c r="S223" s="426" t="s">
        <v>263</v>
      </c>
      <c r="T223" s="423"/>
      <c r="U223" s="448"/>
      <c r="V223" s="421"/>
      <c r="W223" s="455"/>
      <c r="X223" s="431"/>
      <c r="Y223" s="423"/>
      <c r="Z223" s="432"/>
    </row>
    <row r="224" spans="2:27" s="169" customFormat="1" ht="76.5" hidden="1" customHeight="1">
      <c r="B224" s="509"/>
      <c r="C224" s="509"/>
      <c r="D224" s="509"/>
      <c r="E224" s="531"/>
      <c r="F224" s="454"/>
      <c r="G224" s="443"/>
      <c r="H224" s="534"/>
      <c r="I224" s="537"/>
      <c r="J224" s="430"/>
      <c r="K224" s="504"/>
      <c r="L224" s="504"/>
      <c r="M224" s="504"/>
      <c r="N224" s="235" t="s">
        <v>258</v>
      </c>
      <c r="O224" s="433">
        <v>2</v>
      </c>
      <c r="P224" s="446" t="s">
        <v>799</v>
      </c>
      <c r="Q224" s="423">
        <v>0.45</v>
      </c>
      <c r="R224" s="425">
        <v>44013</v>
      </c>
      <c r="S224" s="426">
        <v>44165</v>
      </c>
      <c r="T224" s="423"/>
      <c r="U224" s="448"/>
      <c r="V224" s="421"/>
      <c r="W224" s="455"/>
      <c r="X224" s="431"/>
      <c r="Y224" s="423"/>
      <c r="Z224" s="432"/>
    </row>
    <row r="225" spans="2:27" s="169" customFormat="1" ht="76.5" hidden="1" customHeight="1">
      <c r="B225" s="510"/>
      <c r="C225" s="510"/>
      <c r="D225" s="510"/>
      <c r="E225" s="532"/>
      <c r="F225" s="7" t="s">
        <v>110</v>
      </c>
      <c r="G225" s="5" t="s">
        <v>36</v>
      </c>
      <c r="H225" s="535"/>
      <c r="I225" s="538"/>
      <c r="J225" s="147"/>
      <c r="K225" s="505"/>
      <c r="L225" s="505"/>
      <c r="M225" s="505"/>
      <c r="N225" s="235" t="s">
        <v>258</v>
      </c>
      <c r="O225" s="134">
        <v>3</v>
      </c>
      <c r="P225" s="135" t="s">
        <v>800</v>
      </c>
      <c r="Q225" s="133">
        <v>0.1</v>
      </c>
      <c r="R225" s="132">
        <v>44166</v>
      </c>
      <c r="S225" s="131">
        <v>44196</v>
      </c>
      <c r="T225" s="133"/>
      <c r="U225" s="143"/>
      <c r="V225" s="268"/>
      <c r="W225" s="141"/>
      <c r="X225" s="64"/>
      <c r="Y225" s="133"/>
      <c r="Z225" s="171"/>
    </row>
    <row r="226" spans="2:27" s="169" customFormat="1" ht="76.5" hidden="1" customHeight="1">
      <c r="B226" s="513" t="s">
        <v>54</v>
      </c>
      <c r="C226" s="513" t="s">
        <v>55</v>
      </c>
      <c r="D226" s="513" t="s">
        <v>35</v>
      </c>
      <c r="E226" s="215" t="s">
        <v>110</v>
      </c>
      <c r="F226" s="5" t="s">
        <v>110</v>
      </c>
      <c r="G226" s="5" t="s">
        <v>36</v>
      </c>
      <c r="H226" s="502">
        <v>1</v>
      </c>
      <c r="I226" s="513" t="s">
        <v>246</v>
      </c>
      <c r="J226" s="147">
        <f t="shared" si="44"/>
        <v>0.1</v>
      </c>
      <c r="K226" s="513">
        <v>1</v>
      </c>
      <c r="L226" s="513" t="s">
        <v>39</v>
      </c>
      <c r="M226" s="513" t="s">
        <v>259</v>
      </c>
      <c r="N226" s="235" t="s">
        <v>258</v>
      </c>
      <c r="O226" s="134">
        <v>1</v>
      </c>
      <c r="P226" s="266" t="s">
        <v>260</v>
      </c>
      <c r="Q226" s="133">
        <v>0.2</v>
      </c>
      <c r="R226" s="132">
        <v>43922</v>
      </c>
      <c r="S226" s="131">
        <v>43952</v>
      </c>
      <c r="T226" s="133">
        <f t="shared" ref="T226:T253" si="45">+J226*Q226</f>
        <v>2.0000000000000004E-2</v>
      </c>
      <c r="U226" s="143" t="s">
        <v>258</v>
      </c>
      <c r="V226" s="268"/>
      <c r="W226" s="141"/>
      <c r="X226" s="64"/>
      <c r="Y226" s="133">
        <f t="shared" ref="Y226:Y228" si="46">X226*V226</f>
        <v>0</v>
      </c>
      <c r="Z226" s="171">
        <f t="shared" ref="Z226:Z228" si="47">X226*J226</f>
        <v>0</v>
      </c>
    </row>
    <row r="227" spans="2:27" s="169" customFormat="1" ht="76.5" hidden="1" customHeight="1">
      <c r="B227" s="513" t="s">
        <v>54</v>
      </c>
      <c r="C227" s="513" t="s">
        <v>55</v>
      </c>
      <c r="D227" s="513" t="s">
        <v>35</v>
      </c>
      <c r="E227" s="215" t="s">
        <v>110</v>
      </c>
      <c r="F227" s="5" t="s">
        <v>110</v>
      </c>
      <c r="G227" s="5" t="s">
        <v>36</v>
      </c>
      <c r="H227" s="502"/>
      <c r="I227" s="513"/>
      <c r="J227" s="147">
        <f t="shared" si="44"/>
        <v>0.1</v>
      </c>
      <c r="K227" s="513"/>
      <c r="L227" s="513"/>
      <c r="M227" s="513"/>
      <c r="N227" s="235" t="s">
        <v>258</v>
      </c>
      <c r="O227" s="134">
        <v>2</v>
      </c>
      <c r="P227" s="135" t="s">
        <v>261</v>
      </c>
      <c r="Q227" s="133">
        <v>0.6</v>
      </c>
      <c r="R227" s="132">
        <v>43953</v>
      </c>
      <c r="S227" s="131">
        <v>44165</v>
      </c>
      <c r="T227" s="133">
        <f t="shared" si="45"/>
        <v>0.06</v>
      </c>
      <c r="U227" s="143" t="s">
        <v>258</v>
      </c>
      <c r="V227" s="268"/>
      <c r="W227" s="141"/>
      <c r="X227" s="64"/>
      <c r="Y227" s="133">
        <f t="shared" si="46"/>
        <v>0</v>
      </c>
      <c r="Z227" s="171">
        <f t="shared" si="47"/>
        <v>0</v>
      </c>
    </row>
    <row r="228" spans="2:27" s="169" customFormat="1" ht="76.5" hidden="1" customHeight="1">
      <c r="B228" s="513" t="s">
        <v>54</v>
      </c>
      <c r="C228" s="513" t="s">
        <v>55</v>
      </c>
      <c r="D228" s="513" t="s">
        <v>35</v>
      </c>
      <c r="E228" s="215" t="s">
        <v>110</v>
      </c>
      <c r="F228" s="5" t="s">
        <v>110</v>
      </c>
      <c r="G228" s="5" t="s">
        <v>36</v>
      </c>
      <c r="H228" s="502"/>
      <c r="I228" s="513"/>
      <c r="J228" s="147">
        <f t="shared" si="44"/>
        <v>0.1</v>
      </c>
      <c r="K228" s="513"/>
      <c r="L228" s="513"/>
      <c r="M228" s="513"/>
      <c r="N228" s="235" t="s">
        <v>258</v>
      </c>
      <c r="O228" s="134">
        <v>3</v>
      </c>
      <c r="P228" s="135" t="s">
        <v>262</v>
      </c>
      <c r="Q228" s="133">
        <v>0.2</v>
      </c>
      <c r="R228" s="132">
        <v>44166</v>
      </c>
      <c r="S228" s="131">
        <v>44196</v>
      </c>
      <c r="T228" s="133">
        <f t="shared" si="45"/>
        <v>2.0000000000000004E-2</v>
      </c>
      <c r="U228" s="143" t="s">
        <v>258</v>
      </c>
      <c r="V228" s="268"/>
      <c r="W228" s="141"/>
      <c r="X228" s="64"/>
      <c r="Y228" s="133">
        <f t="shared" si="46"/>
        <v>0</v>
      </c>
      <c r="Z228" s="171">
        <f t="shared" si="47"/>
        <v>0</v>
      </c>
    </row>
    <row r="229" spans="2:27" s="169" customFormat="1" ht="76.5" hidden="1" customHeight="1">
      <c r="B229" s="418" t="s">
        <v>54</v>
      </c>
      <c r="C229" s="418" t="s">
        <v>55</v>
      </c>
      <c r="D229" s="418" t="s">
        <v>35</v>
      </c>
      <c r="E229" s="215" t="s">
        <v>110</v>
      </c>
      <c r="F229" s="5" t="s">
        <v>110</v>
      </c>
      <c r="G229" s="5" t="s">
        <v>36</v>
      </c>
      <c r="H229" s="417">
        <v>2</v>
      </c>
      <c r="I229" s="418" t="s">
        <v>740</v>
      </c>
      <c r="J229" s="147">
        <f t="shared" si="44"/>
        <v>0.1</v>
      </c>
      <c r="K229" s="457">
        <v>3</v>
      </c>
      <c r="L229" s="457" t="s">
        <v>741</v>
      </c>
      <c r="M229" s="457" t="s">
        <v>742</v>
      </c>
      <c r="N229" s="235" t="s">
        <v>258</v>
      </c>
      <c r="O229" s="134">
        <v>1</v>
      </c>
      <c r="P229" s="453" t="s">
        <v>801</v>
      </c>
      <c r="Q229" s="422">
        <v>1</v>
      </c>
      <c r="R229" s="451">
        <v>43922</v>
      </c>
      <c r="S229" s="452">
        <v>44196</v>
      </c>
      <c r="T229" s="423"/>
      <c r="U229" s="436"/>
      <c r="V229" s="431"/>
      <c r="W229" s="442"/>
      <c r="X229" s="437"/>
      <c r="Y229" s="423"/>
      <c r="Z229" s="438"/>
    </row>
    <row r="230" spans="2:27" s="169" customFormat="1" ht="76.5" hidden="1" customHeight="1">
      <c r="B230" s="513" t="s">
        <v>54</v>
      </c>
      <c r="C230" s="513" t="s">
        <v>55</v>
      </c>
      <c r="D230" s="513" t="s">
        <v>35</v>
      </c>
      <c r="E230" s="215" t="s">
        <v>110</v>
      </c>
      <c r="F230" s="5" t="s">
        <v>110</v>
      </c>
      <c r="G230" s="5" t="s">
        <v>36</v>
      </c>
      <c r="H230" s="502">
        <v>5</v>
      </c>
      <c r="I230" s="526" t="s">
        <v>743</v>
      </c>
      <c r="J230" s="147"/>
      <c r="K230" s="545">
        <v>100</v>
      </c>
      <c r="L230" s="545" t="s">
        <v>736</v>
      </c>
      <c r="M230" s="545" t="s">
        <v>744</v>
      </c>
      <c r="N230" s="235" t="s">
        <v>258</v>
      </c>
      <c r="O230" s="134">
        <v>1</v>
      </c>
      <c r="P230" s="135" t="s">
        <v>802</v>
      </c>
      <c r="Q230" s="133">
        <v>0.2</v>
      </c>
      <c r="R230" s="132">
        <v>43922</v>
      </c>
      <c r="S230" s="131">
        <v>43952</v>
      </c>
      <c r="T230" s="133"/>
      <c r="U230" s="143"/>
      <c r="V230" s="268"/>
      <c r="W230" s="141"/>
      <c r="X230" s="64"/>
      <c r="Y230" s="133"/>
      <c r="Z230" s="171"/>
      <c r="AA230" s="206"/>
    </row>
    <row r="231" spans="2:27" s="169" customFormat="1" ht="76.5" hidden="1" customHeight="1">
      <c r="B231" s="513" t="s">
        <v>54</v>
      </c>
      <c r="C231" s="513" t="s">
        <v>55</v>
      </c>
      <c r="D231" s="513" t="s">
        <v>35</v>
      </c>
      <c r="E231" s="215" t="s">
        <v>110</v>
      </c>
      <c r="F231" s="5" t="s">
        <v>110</v>
      </c>
      <c r="G231" s="5" t="s">
        <v>36</v>
      </c>
      <c r="H231" s="502"/>
      <c r="I231" s="527"/>
      <c r="J231" s="147"/>
      <c r="K231" s="545"/>
      <c r="L231" s="545"/>
      <c r="M231" s="545"/>
      <c r="N231" s="235" t="s">
        <v>258</v>
      </c>
      <c r="O231" s="134">
        <v>2</v>
      </c>
      <c r="P231" s="135" t="s">
        <v>803</v>
      </c>
      <c r="Q231" s="133">
        <v>0.6</v>
      </c>
      <c r="R231" s="132">
        <v>43953</v>
      </c>
      <c r="S231" s="131">
        <v>44165</v>
      </c>
      <c r="T231" s="133"/>
      <c r="U231" s="143"/>
      <c r="V231" s="268"/>
      <c r="W231" s="141"/>
      <c r="X231" s="64"/>
      <c r="Y231" s="133"/>
      <c r="Z231" s="171"/>
      <c r="AA231" s="206"/>
    </row>
    <row r="232" spans="2:27" s="169" customFormat="1" ht="76.5" hidden="1" customHeight="1">
      <c r="B232" s="513" t="s">
        <v>54</v>
      </c>
      <c r="C232" s="513" t="s">
        <v>55</v>
      </c>
      <c r="D232" s="513" t="s">
        <v>35</v>
      </c>
      <c r="E232" s="215" t="s">
        <v>110</v>
      </c>
      <c r="F232" s="5" t="s">
        <v>110</v>
      </c>
      <c r="G232" s="5" t="s">
        <v>36</v>
      </c>
      <c r="H232" s="502"/>
      <c r="I232" s="528"/>
      <c r="J232" s="147"/>
      <c r="K232" s="545"/>
      <c r="L232" s="545"/>
      <c r="M232" s="545"/>
      <c r="N232" s="235" t="s">
        <v>258</v>
      </c>
      <c r="O232" s="134">
        <v>3</v>
      </c>
      <c r="P232" s="135" t="s">
        <v>804</v>
      </c>
      <c r="Q232" s="133">
        <v>0.2</v>
      </c>
      <c r="R232" s="132">
        <v>44166</v>
      </c>
      <c r="S232" s="131">
        <v>44196</v>
      </c>
      <c r="T232" s="133"/>
      <c r="U232" s="143"/>
      <c r="V232" s="268"/>
      <c r="W232" s="141"/>
      <c r="X232" s="64"/>
      <c r="Y232" s="133"/>
      <c r="Z232" s="171"/>
      <c r="AA232" s="206"/>
    </row>
    <row r="233" spans="2:27" s="169" customFormat="1" ht="76.5" hidden="1" customHeight="1">
      <c r="B233" s="513" t="s">
        <v>54</v>
      </c>
      <c r="C233" s="513" t="s">
        <v>55</v>
      </c>
      <c r="D233" s="513" t="s">
        <v>35</v>
      </c>
      <c r="E233" s="215" t="s">
        <v>110</v>
      </c>
      <c r="F233" s="5" t="s">
        <v>110</v>
      </c>
      <c r="G233" s="5" t="s">
        <v>36</v>
      </c>
      <c r="H233" s="502">
        <v>6</v>
      </c>
      <c r="I233" s="526" t="s">
        <v>805</v>
      </c>
      <c r="J233" s="147">
        <f t="shared" si="44"/>
        <v>0.1</v>
      </c>
      <c r="K233" s="526" t="s">
        <v>746</v>
      </c>
      <c r="L233" s="523" t="s">
        <v>747</v>
      </c>
      <c r="M233" s="523" t="s">
        <v>748</v>
      </c>
      <c r="N233" s="235" t="s">
        <v>258</v>
      </c>
      <c r="O233" s="134">
        <v>1</v>
      </c>
      <c r="P233" s="453" t="s">
        <v>806</v>
      </c>
      <c r="Q233" s="133">
        <v>0.2</v>
      </c>
      <c r="R233" s="132">
        <v>43952</v>
      </c>
      <c r="S233" s="131">
        <v>43981</v>
      </c>
      <c r="T233" s="133"/>
      <c r="U233" s="143"/>
      <c r="V233" s="268"/>
      <c r="W233" s="141"/>
      <c r="X233" s="64"/>
      <c r="Y233" s="133"/>
      <c r="Z233" s="171"/>
      <c r="AA233" s="206"/>
    </row>
    <row r="234" spans="2:27" s="169" customFormat="1" ht="76.5" hidden="1" customHeight="1">
      <c r="B234" s="513" t="s">
        <v>54</v>
      </c>
      <c r="C234" s="513" t="s">
        <v>55</v>
      </c>
      <c r="D234" s="513" t="s">
        <v>35</v>
      </c>
      <c r="E234" s="215" t="s">
        <v>110</v>
      </c>
      <c r="F234" s="5" t="s">
        <v>110</v>
      </c>
      <c r="G234" s="5" t="s">
        <v>36</v>
      </c>
      <c r="H234" s="502"/>
      <c r="I234" s="527"/>
      <c r="J234" s="147">
        <f t="shared" si="44"/>
        <v>0.1</v>
      </c>
      <c r="K234" s="527"/>
      <c r="L234" s="524"/>
      <c r="M234" s="524"/>
      <c r="N234" s="235" t="s">
        <v>258</v>
      </c>
      <c r="O234" s="134">
        <v>2</v>
      </c>
      <c r="P234" s="453" t="s">
        <v>807</v>
      </c>
      <c r="Q234" s="133">
        <v>0.4</v>
      </c>
      <c r="R234" s="132">
        <v>43952</v>
      </c>
      <c r="S234" s="131">
        <v>43981</v>
      </c>
      <c r="T234" s="133"/>
      <c r="U234" s="143"/>
      <c r="V234" s="268"/>
      <c r="W234" s="141"/>
      <c r="X234" s="64"/>
      <c r="Y234" s="133"/>
      <c r="Z234" s="171"/>
      <c r="AA234" s="206"/>
    </row>
    <row r="235" spans="2:27" s="169" customFormat="1" ht="76.5" hidden="1" customHeight="1">
      <c r="B235" s="513" t="s">
        <v>54</v>
      </c>
      <c r="C235" s="513" t="s">
        <v>55</v>
      </c>
      <c r="D235" s="513" t="s">
        <v>35</v>
      </c>
      <c r="E235" s="215" t="s">
        <v>110</v>
      </c>
      <c r="F235" s="5" t="s">
        <v>110</v>
      </c>
      <c r="G235" s="5" t="s">
        <v>36</v>
      </c>
      <c r="H235" s="502"/>
      <c r="I235" s="528"/>
      <c r="J235" s="147">
        <f t="shared" si="44"/>
        <v>0.1</v>
      </c>
      <c r="K235" s="528"/>
      <c r="L235" s="525"/>
      <c r="M235" s="525"/>
      <c r="N235" s="235" t="s">
        <v>258</v>
      </c>
      <c r="O235" s="134">
        <v>3</v>
      </c>
      <c r="P235" s="453" t="s">
        <v>808</v>
      </c>
      <c r="Q235" s="133">
        <v>0.4</v>
      </c>
      <c r="R235" s="132">
        <v>43983</v>
      </c>
      <c r="S235" s="131">
        <v>44104</v>
      </c>
      <c r="T235" s="133"/>
      <c r="U235" s="143"/>
      <c r="V235" s="268"/>
      <c r="W235" s="141"/>
      <c r="X235" s="64"/>
      <c r="Y235" s="133"/>
      <c r="Z235" s="171"/>
      <c r="AA235" s="206"/>
    </row>
    <row r="236" spans="2:27" s="169" customFormat="1" ht="76.5" hidden="1" customHeight="1">
      <c r="B236" s="511" t="s">
        <v>54</v>
      </c>
      <c r="C236" s="511" t="s">
        <v>55</v>
      </c>
      <c r="D236" s="511" t="s">
        <v>35</v>
      </c>
      <c r="E236" s="215" t="s">
        <v>110</v>
      </c>
      <c r="F236" s="5" t="s">
        <v>110</v>
      </c>
      <c r="G236" s="5" t="s">
        <v>36</v>
      </c>
      <c r="H236" s="502">
        <v>7</v>
      </c>
      <c r="I236" s="540" t="s">
        <v>749</v>
      </c>
      <c r="J236" s="147"/>
      <c r="K236" s="503" t="s">
        <v>750</v>
      </c>
      <c r="L236" s="503" t="s">
        <v>32</v>
      </c>
      <c r="M236" s="503" t="s">
        <v>751</v>
      </c>
      <c r="N236" s="235" t="s">
        <v>258</v>
      </c>
      <c r="O236" s="134">
        <v>1</v>
      </c>
      <c r="P236" s="135" t="s">
        <v>806</v>
      </c>
      <c r="Q236" s="133">
        <v>0.2</v>
      </c>
      <c r="R236" s="132">
        <v>43922</v>
      </c>
      <c r="S236" s="131">
        <v>43951</v>
      </c>
      <c r="T236" s="133"/>
      <c r="U236" s="143"/>
      <c r="V236" s="268"/>
      <c r="W236" s="141"/>
      <c r="X236" s="64"/>
      <c r="Y236" s="133"/>
      <c r="Z236" s="171"/>
      <c r="AA236" s="8"/>
    </row>
    <row r="237" spans="2:27" s="169" customFormat="1" ht="76.5" hidden="1" customHeight="1">
      <c r="B237" s="511" t="s">
        <v>54</v>
      </c>
      <c r="C237" s="511" t="s">
        <v>55</v>
      </c>
      <c r="D237" s="511" t="s">
        <v>35</v>
      </c>
      <c r="E237" s="215" t="s">
        <v>110</v>
      </c>
      <c r="F237" s="5" t="s">
        <v>110</v>
      </c>
      <c r="G237" s="5" t="s">
        <v>36</v>
      </c>
      <c r="H237" s="502"/>
      <c r="I237" s="540"/>
      <c r="J237" s="147"/>
      <c r="K237" s="504"/>
      <c r="L237" s="504"/>
      <c r="M237" s="504"/>
      <c r="N237" s="235" t="s">
        <v>258</v>
      </c>
      <c r="O237" s="134">
        <v>2</v>
      </c>
      <c r="P237" s="135" t="s">
        <v>809</v>
      </c>
      <c r="Q237" s="133">
        <v>0.6</v>
      </c>
      <c r="R237" s="132">
        <v>43891</v>
      </c>
      <c r="S237" s="131">
        <v>44043</v>
      </c>
      <c r="T237" s="133"/>
      <c r="U237" s="143"/>
      <c r="V237" s="268"/>
      <c r="W237" s="141"/>
      <c r="X237" s="64"/>
      <c r="Y237" s="133"/>
      <c r="Z237" s="171"/>
    </row>
    <row r="238" spans="2:27" s="169" customFormat="1" ht="76.5" hidden="1" customHeight="1">
      <c r="B238" s="511" t="s">
        <v>54</v>
      </c>
      <c r="C238" s="511" t="s">
        <v>55</v>
      </c>
      <c r="D238" s="511" t="s">
        <v>35</v>
      </c>
      <c r="E238" s="215" t="s">
        <v>110</v>
      </c>
      <c r="F238" s="5" t="s">
        <v>110</v>
      </c>
      <c r="G238" s="5" t="s">
        <v>36</v>
      </c>
      <c r="H238" s="502"/>
      <c r="I238" s="540"/>
      <c r="J238" s="147"/>
      <c r="K238" s="505"/>
      <c r="L238" s="505"/>
      <c r="M238" s="505"/>
      <c r="N238" s="235" t="s">
        <v>258</v>
      </c>
      <c r="O238" s="134">
        <v>3</v>
      </c>
      <c r="P238" s="135" t="s">
        <v>810</v>
      </c>
      <c r="Q238" s="133">
        <v>0.2</v>
      </c>
      <c r="R238" s="132">
        <v>44044</v>
      </c>
      <c r="S238" s="131">
        <v>44073</v>
      </c>
      <c r="T238" s="133"/>
      <c r="U238" s="143"/>
      <c r="V238" s="268"/>
      <c r="W238" s="141"/>
      <c r="X238" s="64"/>
      <c r="Y238" s="133"/>
      <c r="Z238" s="171"/>
    </row>
    <row r="239" spans="2:27" s="169" customFormat="1" ht="76.5" hidden="1" customHeight="1">
      <c r="B239" s="512" t="s">
        <v>54</v>
      </c>
      <c r="C239" s="512" t="s">
        <v>55</v>
      </c>
      <c r="D239" s="512" t="s">
        <v>35</v>
      </c>
      <c r="E239" s="215" t="s">
        <v>110</v>
      </c>
      <c r="F239" s="5" t="s">
        <v>110</v>
      </c>
      <c r="G239" s="5" t="s">
        <v>36</v>
      </c>
      <c r="H239" s="502">
        <v>8</v>
      </c>
      <c r="I239" s="523" t="s">
        <v>752</v>
      </c>
      <c r="J239" s="147"/>
      <c r="K239" s="503">
        <v>5</v>
      </c>
      <c r="L239" s="503" t="s">
        <v>753</v>
      </c>
      <c r="M239" s="503" t="s">
        <v>754</v>
      </c>
      <c r="N239" s="235" t="s">
        <v>258</v>
      </c>
      <c r="O239" s="134">
        <v>1</v>
      </c>
      <c r="P239" s="135" t="s">
        <v>811</v>
      </c>
      <c r="Q239" s="133">
        <v>0.15</v>
      </c>
      <c r="R239" s="132">
        <v>44013</v>
      </c>
      <c r="S239" s="131">
        <v>44043</v>
      </c>
      <c r="T239" s="133"/>
      <c r="U239" s="143"/>
      <c r="V239" s="268"/>
      <c r="W239" s="141"/>
      <c r="X239" s="64"/>
      <c r="Y239" s="133"/>
      <c r="Z239" s="171"/>
    </row>
    <row r="240" spans="2:27" s="169" customFormat="1" ht="76.5" hidden="1" customHeight="1">
      <c r="B240" s="512" t="s">
        <v>54</v>
      </c>
      <c r="C240" s="512" t="s">
        <v>55</v>
      </c>
      <c r="D240" s="512" t="s">
        <v>35</v>
      </c>
      <c r="E240" s="215" t="s">
        <v>110</v>
      </c>
      <c r="F240" s="5" t="s">
        <v>110</v>
      </c>
      <c r="G240" s="5" t="s">
        <v>36</v>
      </c>
      <c r="H240" s="502"/>
      <c r="I240" s="524"/>
      <c r="J240" s="147"/>
      <c r="K240" s="504"/>
      <c r="L240" s="504"/>
      <c r="M240" s="504"/>
      <c r="N240" s="235" t="s">
        <v>258</v>
      </c>
      <c r="O240" s="134">
        <v>2</v>
      </c>
      <c r="P240" s="135" t="s">
        <v>812</v>
      </c>
      <c r="Q240" s="133">
        <v>0.7</v>
      </c>
      <c r="R240" s="132">
        <v>44044</v>
      </c>
      <c r="S240" s="131">
        <v>44074</v>
      </c>
      <c r="T240" s="133"/>
      <c r="U240" s="143"/>
      <c r="V240" s="268"/>
      <c r="W240" s="141"/>
      <c r="X240" s="64"/>
      <c r="Y240" s="133"/>
      <c r="Z240" s="171"/>
    </row>
    <row r="241" spans="2:29" s="169" customFormat="1" ht="76.5" hidden="1" customHeight="1">
      <c r="B241" s="512" t="s">
        <v>54</v>
      </c>
      <c r="C241" s="512" t="s">
        <v>55</v>
      </c>
      <c r="D241" s="512" t="s">
        <v>35</v>
      </c>
      <c r="E241" s="215" t="s">
        <v>110</v>
      </c>
      <c r="F241" s="5" t="s">
        <v>110</v>
      </c>
      <c r="G241" s="5" t="s">
        <v>36</v>
      </c>
      <c r="H241" s="502"/>
      <c r="I241" s="525"/>
      <c r="J241" s="147"/>
      <c r="K241" s="505"/>
      <c r="L241" s="505"/>
      <c r="M241" s="505"/>
      <c r="N241" s="235" t="s">
        <v>258</v>
      </c>
      <c r="O241" s="134">
        <v>3</v>
      </c>
      <c r="P241" s="135" t="s">
        <v>813</v>
      </c>
      <c r="Q241" s="133">
        <v>0.15</v>
      </c>
      <c r="R241" s="132">
        <v>44075</v>
      </c>
      <c r="S241" s="131">
        <v>44104</v>
      </c>
      <c r="T241" s="133"/>
      <c r="U241" s="143"/>
      <c r="V241" s="268"/>
      <c r="W241" s="141"/>
      <c r="X241" s="64"/>
      <c r="Y241" s="133"/>
      <c r="Z241" s="171"/>
    </row>
    <row r="242" spans="2:29" s="169" customFormat="1" ht="76.5" hidden="1" customHeight="1">
      <c r="B242" s="529" t="s">
        <v>54</v>
      </c>
      <c r="C242" s="529" t="s">
        <v>55</v>
      </c>
      <c r="D242" s="529" t="s">
        <v>35</v>
      </c>
      <c r="E242" s="530" t="s">
        <v>110</v>
      </c>
      <c r="F242" s="443"/>
      <c r="G242" s="443"/>
      <c r="H242" s="533">
        <v>9</v>
      </c>
      <c r="I242" s="536" t="s">
        <v>755</v>
      </c>
      <c r="J242" s="430"/>
      <c r="K242" s="539" t="s">
        <v>756</v>
      </c>
      <c r="L242" s="539" t="s">
        <v>747</v>
      </c>
      <c r="M242" s="539" t="s">
        <v>757</v>
      </c>
      <c r="N242" s="235" t="s">
        <v>258</v>
      </c>
      <c r="O242" s="433">
        <v>1</v>
      </c>
      <c r="P242" s="446" t="s">
        <v>816</v>
      </c>
      <c r="Q242" s="423">
        <v>0.33</v>
      </c>
      <c r="R242" s="425">
        <v>44013</v>
      </c>
      <c r="S242" s="426">
        <v>44027</v>
      </c>
      <c r="T242" s="423"/>
      <c r="U242" s="448"/>
      <c r="V242" s="421"/>
      <c r="W242" s="455"/>
      <c r="X242" s="431"/>
      <c r="Y242" s="423"/>
      <c r="Z242" s="432"/>
    </row>
    <row r="243" spans="2:29" s="169" customFormat="1" ht="76.5" hidden="1" customHeight="1">
      <c r="B243" s="524"/>
      <c r="C243" s="524"/>
      <c r="D243" s="524"/>
      <c r="E243" s="531"/>
      <c r="F243" s="443"/>
      <c r="G243" s="443"/>
      <c r="H243" s="534"/>
      <c r="I243" s="537"/>
      <c r="J243" s="430"/>
      <c r="K243" s="504"/>
      <c r="L243" s="504"/>
      <c r="M243" s="504"/>
      <c r="N243" s="235" t="s">
        <v>258</v>
      </c>
      <c r="O243" s="433">
        <v>2</v>
      </c>
      <c r="P243" s="446" t="s">
        <v>817</v>
      </c>
      <c r="Q243" s="423">
        <v>0.34</v>
      </c>
      <c r="R243" s="425">
        <v>44028</v>
      </c>
      <c r="S243" s="426">
        <v>44057</v>
      </c>
      <c r="T243" s="423"/>
      <c r="U243" s="448"/>
      <c r="V243" s="421"/>
      <c r="W243" s="455"/>
      <c r="X243" s="431"/>
      <c r="Y243" s="423"/>
      <c r="Z243" s="432"/>
    </row>
    <row r="244" spans="2:29" s="169" customFormat="1" ht="76.5" hidden="1" customHeight="1">
      <c r="B244" s="525"/>
      <c r="C244" s="525"/>
      <c r="D244" s="525"/>
      <c r="E244" s="532"/>
      <c r="F244" s="443"/>
      <c r="G244" s="443"/>
      <c r="H244" s="535"/>
      <c r="I244" s="538"/>
      <c r="J244" s="430"/>
      <c r="K244" s="505"/>
      <c r="L244" s="505"/>
      <c r="M244" s="505"/>
      <c r="N244" s="235" t="s">
        <v>258</v>
      </c>
      <c r="O244" s="433">
        <v>3</v>
      </c>
      <c r="P244" s="446" t="s">
        <v>818</v>
      </c>
      <c r="Q244" s="423">
        <v>0.33</v>
      </c>
      <c r="R244" s="425">
        <v>44058</v>
      </c>
      <c r="S244" s="426">
        <v>44074</v>
      </c>
      <c r="T244" s="423"/>
      <c r="U244" s="448"/>
      <c r="V244" s="421"/>
      <c r="W244" s="455"/>
      <c r="X244" s="431"/>
      <c r="Y244" s="423"/>
      <c r="Z244" s="432"/>
    </row>
    <row r="245" spans="2:29" s="169" customFormat="1" ht="76.5" hidden="1" customHeight="1">
      <c r="B245" s="462" t="s">
        <v>54</v>
      </c>
      <c r="C245" s="462" t="s">
        <v>55</v>
      </c>
      <c r="D245" s="462" t="s">
        <v>35</v>
      </c>
      <c r="E245" s="463" t="s">
        <v>110</v>
      </c>
      <c r="F245" s="443"/>
      <c r="G245" s="443"/>
      <c r="H245" s="444">
        <v>10</v>
      </c>
      <c r="I245" s="464" t="s">
        <v>758</v>
      </c>
      <c r="J245" s="430"/>
      <c r="K245" s="456">
        <v>1</v>
      </c>
      <c r="L245" s="456" t="s">
        <v>759</v>
      </c>
      <c r="M245" s="456" t="s">
        <v>760</v>
      </c>
      <c r="N245" s="235" t="s">
        <v>258</v>
      </c>
      <c r="O245" s="433">
        <v>1</v>
      </c>
      <c r="P245" s="446" t="s">
        <v>814</v>
      </c>
      <c r="Q245" s="423">
        <v>1</v>
      </c>
      <c r="R245" s="425">
        <v>44013</v>
      </c>
      <c r="S245" s="426">
        <v>44074</v>
      </c>
      <c r="T245" s="423"/>
      <c r="U245" s="448"/>
      <c r="V245" s="421"/>
      <c r="W245" s="455"/>
      <c r="X245" s="431"/>
      <c r="Y245" s="423"/>
      <c r="Z245" s="432"/>
    </row>
    <row r="246" spans="2:29" s="169" customFormat="1" ht="76.5" hidden="1" customHeight="1">
      <c r="B246" s="513" t="s">
        <v>54</v>
      </c>
      <c r="C246" s="513" t="s">
        <v>55</v>
      </c>
      <c r="D246" s="513" t="s">
        <v>35</v>
      </c>
      <c r="E246" s="7" t="s">
        <v>110</v>
      </c>
      <c r="F246" s="5" t="s">
        <v>110</v>
      </c>
      <c r="G246" s="5" t="s">
        <v>36</v>
      </c>
      <c r="H246" s="502">
        <v>11</v>
      </c>
      <c r="I246" s="503" t="s">
        <v>761</v>
      </c>
      <c r="J246" s="147"/>
      <c r="K246" s="526">
        <v>1</v>
      </c>
      <c r="L246" s="523" t="s">
        <v>762</v>
      </c>
      <c r="M246" s="523" t="s">
        <v>763</v>
      </c>
      <c r="N246" s="235" t="s">
        <v>258</v>
      </c>
      <c r="O246" s="134">
        <v>1</v>
      </c>
      <c r="P246" s="135" t="s">
        <v>815</v>
      </c>
      <c r="Q246" s="133">
        <v>0.5</v>
      </c>
      <c r="R246" s="2">
        <v>43922</v>
      </c>
      <c r="S246" s="131">
        <v>43966</v>
      </c>
      <c r="T246" s="133">
        <f t="shared" si="45"/>
        <v>0</v>
      </c>
      <c r="U246" s="143" t="s">
        <v>258</v>
      </c>
      <c r="V246" s="268"/>
      <c r="W246" s="74"/>
      <c r="X246" s="64"/>
      <c r="Y246" s="142">
        <f t="shared" ref="Y246:Y253" si="48">X246*V246</f>
        <v>0</v>
      </c>
      <c r="Z246" s="171">
        <f t="shared" ref="Z246:Z253" si="49">X246*J246</f>
        <v>0</v>
      </c>
    </row>
    <row r="247" spans="2:29" s="169" customFormat="1" ht="76.5" hidden="1" customHeight="1">
      <c r="B247" s="513" t="s">
        <v>54</v>
      </c>
      <c r="C247" s="513" t="s">
        <v>55</v>
      </c>
      <c r="D247" s="513" t="s">
        <v>35</v>
      </c>
      <c r="E247" s="215" t="s">
        <v>110</v>
      </c>
      <c r="F247" s="5" t="s">
        <v>110</v>
      </c>
      <c r="G247" s="5" t="s">
        <v>36</v>
      </c>
      <c r="H247" s="502"/>
      <c r="I247" s="504"/>
      <c r="J247" s="147"/>
      <c r="K247" s="527"/>
      <c r="L247" s="524"/>
      <c r="M247" s="524"/>
      <c r="N247" s="235" t="s">
        <v>258</v>
      </c>
      <c r="O247" s="134">
        <v>2</v>
      </c>
      <c r="P247" s="135" t="s">
        <v>819</v>
      </c>
      <c r="Q247" s="133">
        <v>0.25</v>
      </c>
      <c r="R247" s="131">
        <v>43966</v>
      </c>
      <c r="S247" s="131">
        <v>43981</v>
      </c>
      <c r="T247" s="133">
        <f t="shared" si="45"/>
        <v>0</v>
      </c>
      <c r="U247" s="143" t="s">
        <v>258</v>
      </c>
      <c r="V247" s="268"/>
      <c r="W247" s="74"/>
      <c r="X247" s="64"/>
      <c r="Y247" s="142">
        <f t="shared" si="48"/>
        <v>0</v>
      </c>
      <c r="Z247" s="171">
        <f t="shared" si="49"/>
        <v>0</v>
      </c>
    </row>
    <row r="248" spans="2:29" s="169" customFormat="1" ht="76.5" hidden="1" customHeight="1">
      <c r="B248" s="513" t="s">
        <v>54</v>
      </c>
      <c r="C248" s="513" t="s">
        <v>55</v>
      </c>
      <c r="D248" s="513" t="s">
        <v>35</v>
      </c>
      <c r="E248" s="215" t="s">
        <v>110</v>
      </c>
      <c r="F248" s="5" t="s">
        <v>110</v>
      </c>
      <c r="G248" s="5" t="s">
        <v>36</v>
      </c>
      <c r="H248" s="502"/>
      <c r="I248" s="505"/>
      <c r="J248" s="147"/>
      <c r="K248" s="528"/>
      <c r="L248" s="525"/>
      <c r="M248" s="525"/>
      <c r="N248" s="235" t="s">
        <v>258</v>
      </c>
      <c r="O248" s="134">
        <v>3</v>
      </c>
      <c r="P248" s="135" t="s">
        <v>820</v>
      </c>
      <c r="Q248" s="133">
        <v>0.25</v>
      </c>
      <c r="R248" s="131">
        <v>43983</v>
      </c>
      <c r="S248" s="131">
        <v>44012</v>
      </c>
      <c r="T248" s="133">
        <f t="shared" si="45"/>
        <v>0</v>
      </c>
      <c r="U248" s="143" t="s">
        <v>258</v>
      </c>
      <c r="V248" s="268"/>
      <c r="W248" s="74"/>
      <c r="X248" s="64"/>
      <c r="Y248" s="142">
        <f t="shared" si="48"/>
        <v>0</v>
      </c>
      <c r="Z248" s="171">
        <f t="shared" si="49"/>
        <v>0</v>
      </c>
    </row>
    <row r="249" spans="2:29" s="169" customFormat="1" ht="76.5" hidden="1" customHeight="1">
      <c r="B249" s="517" t="s">
        <v>54</v>
      </c>
      <c r="C249" s="517" t="s">
        <v>55</v>
      </c>
      <c r="D249" s="542" t="s">
        <v>35</v>
      </c>
      <c r="E249" s="215" t="s">
        <v>110</v>
      </c>
      <c r="F249" s="5" t="s">
        <v>110</v>
      </c>
      <c r="G249" s="5" t="s">
        <v>36</v>
      </c>
      <c r="H249" s="587">
        <v>10</v>
      </c>
      <c r="I249" s="503" t="s">
        <v>764</v>
      </c>
      <c r="J249" s="147">
        <f t="shared" si="44"/>
        <v>0.1</v>
      </c>
      <c r="K249" s="503">
        <v>4</v>
      </c>
      <c r="L249" s="503" t="s">
        <v>765</v>
      </c>
      <c r="M249" s="503" t="s">
        <v>766</v>
      </c>
      <c r="N249" s="235" t="s">
        <v>258</v>
      </c>
      <c r="O249" s="134">
        <v>1</v>
      </c>
      <c r="P249" s="135" t="s">
        <v>821</v>
      </c>
      <c r="Q249" s="133">
        <v>0.25</v>
      </c>
      <c r="R249" s="132">
        <v>43969</v>
      </c>
      <c r="S249" s="131">
        <v>44019</v>
      </c>
      <c r="T249" s="133">
        <f t="shared" si="45"/>
        <v>2.5000000000000001E-2</v>
      </c>
      <c r="U249" s="143" t="s">
        <v>258</v>
      </c>
      <c r="V249" s="268"/>
      <c r="W249" s="74"/>
      <c r="X249" s="64"/>
      <c r="Y249" s="142">
        <f t="shared" si="48"/>
        <v>0</v>
      </c>
      <c r="Z249" s="171">
        <f t="shared" si="49"/>
        <v>0</v>
      </c>
    </row>
    <row r="250" spans="2:29" s="169" customFormat="1" ht="76.5" hidden="1" customHeight="1">
      <c r="B250" s="518"/>
      <c r="C250" s="518"/>
      <c r="D250" s="518"/>
      <c r="E250" s="215" t="s">
        <v>110</v>
      </c>
      <c r="F250" s="5" t="s">
        <v>110</v>
      </c>
      <c r="G250" s="5" t="s">
        <v>36</v>
      </c>
      <c r="H250" s="588"/>
      <c r="I250" s="505"/>
      <c r="J250" s="147">
        <f t="shared" si="44"/>
        <v>0.1</v>
      </c>
      <c r="K250" s="505"/>
      <c r="L250" s="505"/>
      <c r="M250" s="505"/>
      <c r="N250" s="235" t="s">
        <v>258</v>
      </c>
      <c r="O250" s="134">
        <v>2</v>
      </c>
      <c r="P250" s="135" t="s">
        <v>822</v>
      </c>
      <c r="Q250" s="133">
        <v>0.25</v>
      </c>
      <c r="R250" s="132">
        <v>44020</v>
      </c>
      <c r="S250" s="131">
        <v>44090</v>
      </c>
      <c r="T250" s="133">
        <f t="shared" si="45"/>
        <v>2.5000000000000001E-2</v>
      </c>
      <c r="U250" s="143" t="s">
        <v>258</v>
      </c>
      <c r="V250" s="268"/>
      <c r="W250" s="74"/>
      <c r="X250" s="64"/>
      <c r="Y250" s="142">
        <f t="shared" si="48"/>
        <v>0</v>
      </c>
      <c r="Z250" s="171">
        <f t="shared" si="49"/>
        <v>0</v>
      </c>
    </row>
    <row r="251" spans="2:29" s="169" customFormat="1" ht="76.5" hidden="1" customHeight="1">
      <c r="B251" s="518" t="s">
        <v>54</v>
      </c>
      <c r="C251" s="518" t="s">
        <v>55</v>
      </c>
      <c r="D251" s="513" t="s">
        <v>35</v>
      </c>
      <c r="E251" s="215" t="s">
        <v>110</v>
      </c>
      <c r="F251" s="5" t="s">
        <v>110</v>
      </c>
      <c r="G251" s="5" t="s">
        <v>36</v>
      </c>
      <c r="H251" s="465"/>
      <c r="I251" s="540" t="s">
        <v>767</v>
      </c>
      <c r="J251" s="147">
        <f t="shared" si="44"/>
        <v>0.1</v>
      </c>
      <c r="K251" s="503">
        <v>1</v>
      </c>
      <c r="L251" s="503" t="s">
        <v>32</v>
      </c>
      <c r="M251" s="503" t="s">
        <v>768</v>
      </c>
      <c r="N251" s="235" t="s">
        <v>258</v>
      </c>
      <c r="O251" s="134">
        <v>1</v>
      </c>
      <c r="P251" s="470" t="s">
        <v>823</v>
      </c>
      <c r="Q251" s="471">
        <v>0.15</v>
      </c>
      <c r="R251" s="472">
        <v>43952</v>
      </c>
      <c r="S251" s="473">
        <v>43981</v>
      </c>
      <c r="T251" s="133">
        <f t="shared" si="45"/>
        <v>1.4999999999999999E-2</v>
      </c>
      <c r="U251" s="143" t="s">
        <v>258</v>
      </c>
      <c r="V251" s="275"/>
      <c r="W251" s="165"/>
      <c r="X251" s="166"/>
      <c r="Y251" s="170">
        <f t="shared" si="48"/>
        <v>0</v>
      </c>
      <c r="Z251" s="172">
        <f t="shared" si="49"/>
        <v>0</v>
      </c>
    </row>
    <row r="252" spans="2:29" s="169" customFormat="1" ht="76.5" hidden="1" customHeight="1">
      <c r="B252" s="518"/>
      <c r="C252" s="518"/>
      <c r="D252" s="513" t="s">
        <v>35</v>
      </c>
      <c r="E252" s="215" t="s">
        <v>110</v>
      </c>
      <c r="F252" s="443"/>
      <c r="G252" s="443"/>
      <c r="H252" s="465">
        <v>11</v>
      </c>
      <c r="I252" s="540"/>
      <c r="J252" s="430"/>
      <c r="K252" s="504"/>
      <c r="L252" s="504"/>
      <c r="M252" s="504"/>
      <c r="N252" s="235" t="s">
        <v>258</v>
      </c>
      <c r="O252" s="433">
        <v>2</v>
      </c>
      <c r="P252" s="453" t="s">
        <v>824</v>
      </c>
      <c r="Q252" s="422">
        <v>0.4</v>
      </c>
      <c r="R252" s="474">
        <v>43983</v>
      </c>
      <c r="S252" s="475">
        <v>44042</v>
      </c>
      <c r="T252" s="423"/>
      <c r="U252" s="448"/>
      <c r="V252" s="275"/>
      <c r="W252" s="467"/>
      <c r="X252" s="468"/>
      <c r="Y252" s="469"/>
      <c r="Z252" s="172"/>
    </row>
    <row r="253" spans="2:29" s="169" customFormat="1" ht="76.5" hidden="1" customHeight="1">
      <c r="B253" s="519"/>
      <c r="C253" s="519"/>
      <c r="D253" s="513" t="s">
        <v>35</v>
      </c>
      <c r="E253" s="215" t="s">
        <v>110</v>
      </c>
      <c r="F253" s="5" t="s">
        <v>110</v>
      </c>
      <c r="G253" s="5" t="s">
        <v>36</v>
      </c>
      <c r="H253" s="466"/>
      <c r="I253" s="540"/>
      <c r="J253" s="147">
        <f t="shared" si="44"/>
        <v>0.1</v>
      </c>
      <c r="K253" s="505"/>
      <c r="L253" s="505"/>
      <c r="M253" s="505"/>
      <c r="N253" s="235" t="s">
        <v>258</v>
      </c>
      <c r="O253" s="134">
        <v>3</v>
      </c>
      <c r="P253" s="453" t="s">
        <v>768</v>
      </c>
      <c r="Q253" s="422">
        <v>0.45</v>
      </c>
      <c r="R253" s="474">
        <v>44044</v>
      </c>
      <c r="S253" s="475" t="s">
        <v>825</v>
      </c>
      <c r="T253" s="133">
        <f t="shared" si="45"/>
        <v>4.5000000000000005E-2</v>
      </c>
      <c r="U253" s="143" t="s">
        <v>258</v>
      </c>
      <c r="V253" s="267"/>
      <c r="W253" s="74"/>
      <c r="X253" s="64"/>
      <c r="Y253" s="133">
        <f t="shared" si="48"/>
        <v>0</v>
      </c>
      <c r="Z253" s="171">
        <f t="shared" si="49"/>
        <v>0</v>
      </c>
    </row>
    <row r="254" spans="2:29">
      <c r="F254" s="167"/>
      <c r="G254" s="167"/>
      <c r="V254" s="169"/>
      <c r="W254" s="169"/>
      <c r="X254" s="169"/>
      <c r="Y254" s="169"/>
      <c r="Z254" s="169"/>
      <c r="AA254" s="169"/>
      <c r="AB254" s="169"/>
      <c r="AC254" s="169"/>
    </row>
    <row r="255" spans="2:29">
      <c r="E255" s="167"/>
      <c r="V255" s="169"/>
      <c r="W255" s="169"/>
      <c r="X255" s="169"/>
      <c r="Y255" s="169"/>
      <c r="Z255" s="169"/>
      <c r="AA255" s="169"/>
      <c r="AB255" s="169"/>
      <c r="AC255" s="169"/>
    </row>
    <row r="256" spans="2:29">
      <c r="V256" s="169"/>
      <c r="W256" s="169"/>
      <c r="X256" s="169"/>
      <c r="Y256" s="169"/>
      <c r="Z256" s="169"/>
      <c r="AA256" s="169"/>
      <c r="AB256" s="169"/>
      <c r="AC256" s="169"/>
    </row>
    <row r="257" spans="22:29">
      <c r="V257" s="169"/>
      <c r="W257" s="169"/>
      <c r="X257" s="169"/>
      <c r="Y257" s="169"/>
      <c r="Z257" s="169"/>
      <c r="AA257" s="169"/>
      <c r="AB257" s="169"/>
      <c r="AC257" s="169"/>
    </row>
    <row r="258" spans="22:29">
      <c r="V258" s="169"/>
      <c r="W258" s="169"/>
      <c r="X258" s="169"/>
      <c r="Y258" s="169"/>
      <c r="Z258" s="169"/>
      <c r="AA258" s="169"/>
      <c r="AB258" s="169"/>
      <c r="AC258" s="169"/>
    </row>
    <row r="259" spans="22:29">
      <c r="V259" s="169"/>
      <c r="W259" s="169"/>
      <c r="X259" s="169"/>
      <c r="Y259" s="169"/>
      <c r="Z259" s="169"/>
      <c r="AA259" s="169"/>
      <c r="AB259" s="169"/>
      <c r="AC259" s="169"/>
    </row>
    <row r="260" spans="22:29">
      <c r="V260" s="169"/>
      <c r="W260" s="169"/>
      <c r="X260" s="169"/>
      <c r="Y260" s="169"/>
      <c r="Z260" s="169"/>
      <c r="AA260" s="169"/>
      <c r="AB260" s="169"/>
      <c r="AC260" s="169"/>
    </row>
    <row r="261" spans="22:29">
      <c r="V261" s="169"/>
      <c r="W261" s="169"/>
      <c r="X261" s="169"/>
      <c r="Y261" s="169"/>
      <c r="Z261" s="169"/>
      <c r="AA261" s="169"/>
      <c r="AB261" s="169"/>
      <c r="AC261" s="169"/>
    </row>
    <row r="262" spans="22:29">
      <c r="V262" s="169"/>
      <c r="W262" s="169"/>
      <c r="X262" s="169"/>
      <c r="Y262" s="169"/>
      <c r="Z262" s="169"/>
      <c r="AA262" s="169"/>
      <c r="AB262" s="169"/>
      <c r="AC262" s="169"/>
    </row>
    <row r="263" spans="22:29">
      <c r="V263" s="169"/>
      <c r="W263" s="169"/>
      <c r="X263" s="169"/>
      <c r="Y263" s="169"/>
      <c r="Z263" s="169"/>
      <c r="AA263" s="169"/>
      <c r="AB263" s="169"/>
      <c r="AC263" s="169"/>
    </row>
    <row r="264" spans="22:29">
      <c r="V264" s="169"/>
      <c r="W264" s="169"/>
      <c r="X264" s="169"/>
      <c r="Y264" s="169"/>
      <c r="Z264" s="169"/>
      <c r="AA264" s="169"/>
      <c r="AB264" s="169"/>
      <c r="AC264" s="169"/>
    </row>
    <row r="265" spans="22:29">
      <c r="V265" s="169"/>
      <c r="W265" s="169"/>
      <c r="X265" s="169"/>
      <c r="Y265" s="169"/>
      <c r="Z265" s="169"/>
      <c r="AA265" s="169"/>
      <c r="AB265" s="169"/>
      <c r="AC265" s="169"/>
    </row>
    <row r="266" spans="22:29">
      <c r="V266" s="169"/>
      <c r="W266" s="169"/>
      <c r="X266" s="169"/>
      <c r="Y266" s="169"/>
      <c r="Z266" s="169"/>
      <c r="AA266" s="169"/>
      <c r="AB266" s="169"/>
      <c r="AC266" s="169"/>
    </row>
    <row r="267" spans="22:29">
      <c r="V267" s="169"/>
      <c r="W267" s="169"/>
      <c r="X267" s="169"/>
      <c r="Y267" s="169"/>
      <c r="Z267" s="169"/>
      <c r="AA267" s="169"/>
      <c r="AB267" s="169"/>
      <c r="AC267" s="169"/>
    </row>
    <row r="268" spans="22:29">
      <c r="V268" s="169"/>
      <c r="W268" s="169"/>
      <c r="X268" s="169"/>
      <c r="Y268" s="169"/>
      <c r="Z268" s="169"/>
      <c r="AA268" s="169"/>
      <c r="AB268" s="169"/>
      <c r="AC268" s="169"/>
    </row>
    <row r="269" spans="22:29">
      <c r="V269" s="169"/>
      <c r="W269" s="169"/>
      <c r="X269" s="169"/>
      <c r="Y269" s="169"/>
      <c r="Z269" s="169"/>
      <c r="AA269" s="169"/>
      <c r="AB269" s="169"/>
      <c r="AC269" s="169"/>
    </row>
    <row r="270" spans="22:29">
      <c r="V270" s="169"/>
      <c r="W270" s="169"/>
      <c r="X270" s="169"/>
      <c r="Y270" s="169"/>
      <c r="Z270" s="169"/>
      <c r="AA270" s="169"/>
      <c r="AB270" s="169"/>
      <c r="AC270" s="169"/>
    </row>
    <row r="271" spans="22:29">
      <c r="V271" s="169"/>
      <c r="W271" s="169"/>
      <c r="X271" s="169"/>
      <c r="Y271" s="169"/>
      <c r="Z271" s="169"/>
      <c r="AA271" s="169"/>
      <c r="AB271" s="169"/>
      <c r="AC271" s="169"/>
    </row>
  </sheetData>
  <autoFilter ref="B5:Z253">
    <filterColumn colId="3">
      <filters>
        <filter val="Gestión estratégica"/>
      </filters>
    </filterColumn>
  </autoFilter>
  <mergeCells count="586">
    <mergeCell ref="B249:B250"/>
    <mergeCell ref="C249:C250"/>
    <mergeCell ref="D249:D250"/>
    <mergeCell ref="H249:H250"/>
    <mergeCell ref="I249:I250"/>
    <mergeCell ref="K249:K250"/>
    <mergeCell ref="L249:L250"/>
    <mergeCell ref="M249:M250"/>
    <mergeCell ref="B251:B253"/>
    <mergeCell ref="C251:C253"/>
    <mergeCell ref="D251:D253"/>
    <mergeCell ref="I251:I253"/>
    <mergeCell ref="K251:K253"/>
    <mergeCell ref="L251:L253"/>
    <mergeCell ref="M251:M253"/>
    <mergeCell ref="B172:B175"/>
    <mergeCell ref="C172:C175"/>
    <mergeCell ref="D172:D175"/>
    <mergeCell ref="B176:B179"/>
    <mergeCell ref="C176:C179"/>
    <mergeCell ref="D176:D179"/>
    <mergeCell ref="I164:I167"/>
    <mergeCell ref="K164:K167"/>
    <mergeCell ref="L164:L167"/>
    <mergeCell ref="I168:I171"/>
    <mergeCell ref="H164:H167"/>
    <mergeCell ref="H168:H171"/>
    <mergeCell ref="H172:H175"/>
    <mergeCell ref="H176:H179"/>
    <mergeCell ref="M117:M120"/>
    <mergeCell ref="H117:H120"/>
    <mergeCell ref="B109:B112"/>
    <mergeCell ref="H113:H116"/>
    <mergeCell ref="I113:I116"/>
    <mergeCell ref="K113:K116"/>
    <mergeCell ref="L113:L116"/>
    <mergeCell ref="B113:B116"/>
    <mergeCell ref="C113:C116"/>
    <mergeCell ref="D113:D116"/>
    <mergeCell ref="M113:M116"/>
    <mergeCell ref="H109:H112"/>
    <mergeCell ref="I109:I112"/>
    <mergeCell ref="K109:K112"/>
    <mergeCell ref="L109:L112"/>
    <mergeCell ref="M109:M112"/>
    <mergeCell ref="B117:B120"/>
    <mergeCell ref="C117:C120"/>
    <mergeCell ref="D117:D120"/>
    <mergeCell ref="I117:I120"/>
    <mergeCell ref="K117:K120"/>
    <mergeCell ref="L117:L120"/>
    <mergeCell ref="N144:N146"/>
    <mergeCell ref="D164:D167"/>
    <mergeCell ref="D168:D171"/>
    <mergeCell ref="N158:N160"/>
    <mergeCell ref="N161:N163"/>
    <mergeCell ref="U132:U134"/>
    <mergeCell ref="U135:U137"/>
    <mergeCell ref="U138:U140"/>
    <mergeCell ref="U141:U143"/>
    <mergeCell ref="U144:U146"/>
    <mergeCell ref="U147:U150"/>
    <mergeCell ref="U151:U153"/>
    <mergeCell ref="U154:U157"/>
    <mergeCell ref="U158:U160"/>
    <mergeCell ref="N151:N153"/>
    <mergeCell ref="N132:N134"/>
    <mergeCell ref="H147:H150"/>
    <mergeCell ref="I147:I150"/>
    <mergeCell ref="J147:J150"/>
    <mergeCell ref="K147:K150"/>
    <mergeCell ref="L147:L150"/>
    <mergeCell ref="M147:M150"/>
    <mergeCell ref="N147:N150"/>
    <mergeCell ref="H154:H157"/>
    <mergeCell ref="N135:N137"/>
    <mergeCell ref="H138:H140"/>
    <mergeCell ref="I138:I140"/>
    <mergeCell ref="J138:J140"/>
    <mergeCell ref="K138:K140"/>
    <mergeCell ref="L138:L140"/>
    <mergeCell ref="M138:M140"/>
    <mergeCell ref="N138:N140"/>
    <mergeCell ref="J154:J157"/>
    <mergeCell ref="K154:K157"/>
    <mergeCell ref="L154:L157"/>
    <mergeCell ref="M154:M157"/>
    <mergeCell ref="N154:N157"/>
    <mergeCell ref="H141:H143"/>
    <mergeCell ref="I141:I143"/>
    <mergeCell ref="J141:J143"/>
    <mergeCell ref="K141:K143"/>
    <mergeCell ref="L141:L143"/>
    <mergeCell ref="M141:M143"/>
    <mergeCell ref="N141:N143"/>
    <mergeCell ref="H144:H146"/>
    <mergeCell ref="I144:I146"/>
    <mergeCell ref="J144:J146"/>
    <mergeCell ref="K144:K146"/>
    <mergeCell ref="M65:M66"/>
    <mergeCell ref="H35:H36"/>
    <mergeCell ref="H37:H39"/>
    <mergeCell ref="H40:H42"/>
    <mergeCell ref="H44:H46"/>
    <mergeCell ref="H47:H49"/>
    <mergeCell ref="H50:H51"/>
    <mergeCell ref="H52:H57"/>
    <mergeCell ref="H58:H59"/>
    <mergeCell ref="H60:H62"/>
    <mergeCell ref="H63:H64"/>
    <mergeCell ref="H65:H66"/>
    <mergeCell ref="I52:I57"/>
    <mergeCell ref="K52:K57"/>
    <mergeCell ref="L52:L57"/>
    <mergeCell ref="M52:M57"/>
    <mergeCell ref="I58:I59"/>
    <mergeCell ref="K58:K59"/>
    <mergeCell ref="L58:L59"/>
    <mergeCell ref="M58:M59"/>
    <mergeCell ref="I60:I62"/>
    <mergeCell ref="K60:K62"/>
    <mergeCell ref="L60:L62"/>
    <mergeCell ref="M60:M62"/>
    <mergeCell ref="I44:I46"/>
    <mergeCell ref="K44:K46"/>
    <mergeCell ref="L44:L46"/>
    <mergeCell ref="M44:M46"/>
    <mergeCell ref="I47:I49"/>
    <mergeCell ref="K47:K49"/>
    <mergeCell ref="L47:L49"/>
    <mergeCell ref="M47:M49"/>
    <mergeCell ref="I50:I51"/>
    <mergeCell ref="K50:K51"/>
    <mergeCell ref="L50:L51"/>
    <mergeCell ref="M50:M51"/>
    <mergeCell ref="I35:I36"/>
    <mergeCell ref="K35:K36"/>
    <mergeCell ref="L35:L36"/>
    <mergeCell ref="M35:M36"/>
    <mergeCell ref="I37:I39"/>
    <mergeCell ref="K37:K39"/>
    <mergeCell ref="L37:L39"/>
    <mergeCell ref="M37:M39"/>
    <mergeCell ref="I40:I42"/>
    <mergeCell ref="K40:K42"/>
    <mergeCell ref="L40:L42"/>
    <mergeCell ref="M40:M42"/>
    <mergeCell ref="B52:B57"/>
    <mergeCell ref="C52:C57"/>
    <mergeCell ref="D52:D57"/>
    <mergeCell ref="B58:B59"/>
    <mergeCell ref="C58:C59"/>
    <mergeCell ref="D58:D59"/>
    <mergeCell ref="B60:B62"/>
    <mergeCell ref="C60:C62"/>
    <mergeCell ref="D60:D62"/>
    <mergeCell ref="B35:B36"/>
    <mergeCell ref="C35:C36"/>
    <mergeCell ref="D35:D36"/>
    <mergeCell ref="B37:B39"/>
    <mergeCell ref="C37:C39"/>
    <mergeCell ref="D37:D39"/>
    <mergeCell ref="B40:B42"/>
    <mergeCell ref="C40:C42"/>
    <mergeCell ref="D40:D42"/>
    <mergeCell ref="M164:M167"/>
    <mergeCell ref="M168:M171"/>
    <mergeCell ref="M172:M175"/>
    <mergeCell ref="M176:M179"/>
    <mergeCell ref="J151:J153"/>
    <mergeCell ref="J161:J163"/>
    <mergeCell ref="H161:H163"/>
    <mergeCell ref="I161:I163"/>
    <mergeCell ref="K161:K163"/>
    <mergeCell ref="H158:H160"/>
    <mergeCell ref="I158:I160"/>
    <mergeCell ref="J158:J160"/>
    <mergeCell ref="K158:K160"/>
    <mergeCell ref="L158:L160"/>
    <mergeCell ref="M158:M160"/>
    <mergeCell ref="I154:I157"/>
    <mergeCell ref="K168:K171"/>
    <mergeCell ref="L168:L171"/>
    <mergeCell ref="I172:I175"/>
    <mergeCell ref="K172:K175"/>
    <mergeCell ref="L172:L175"/>
    <mergeCell ref="I176:I179"/>
    <mergeCell ref="K176:K179"/>
    <mergeCell ref="L176:L179"/>
    <mergeCell ref="C83:C86"/>
    <mergeCell ref="D83:D86"/>
    <mergeCell ref="M132:M134"/>
    <mergeCell ref="L132:L134"/>
    <mergeCell ref="K132:K134"/>
    <mergeCell ref="I132:I134"/>
    <mergeCell ref="H132:H134"/>
    <mergeCell ref="L128:L131"/>
    <mergeCell ref="M128:M131"/>
    <mergeCell ref="H91:H98"/>
    <mergeCell ref="K128:K131"/>
    <mergeCell ref="J128:J131"/>
    <mergeCell ref="M99:M100"/>
    <mergeCell ref="L99:L100"/>
    <mergeCell ref="K99:K100"/>
    <mergeCell ref="I99:I100"/>
    <mergeCell ref="H99:H100"/>
    <mergeCell ref="D99:D100"/>
    <mergeCell ref="C99:C100"/>
    <mergeCell ref="J132:J134"/>
    <mergeCell ref="D109:D112"/>
    <mergeCell ref="C109:C112"/>
    <mergeCell ref="K121:K123"/>
    <mergeCell ref="L121:L123"/>
    <mergeCell ref="B67:B70"/>
    <mergeCell ref="M71:M74"/>
    <mergeCell ref="L71:L74"/>
    <mergeCell ref="K71:K74"/>
    <mergeCell ref="I71:I74"/>
    <mergeCell ref="H71:H74"/>
    <mergeCell ref="D71:D74"/>
    <mergeCell ref="C71:C74"/>
    <mergeCell ref="B71:B74"/>
    <mergeCell ref="L26:L27"/>
    <mergeCell ref="L28:L29"/>
    <mergeCell ref="K30:K31"/>
    <mergeCell ref="M26:M27"/>
    <mergeCell ref="M28:M29"/>
    <mergeCell ref="L30:L31"/>
    <mergeCell ref="M30:M31"/>
    <mergeCell ref="D13:D15"/>
    <mergeCell ref="C13:C15"/>
    <mergeCell ref="H20:H23"/>
    <mergeCell ref="I20:I23"/>
    <mergeCell ref="M20:M23"/>
    <mergeCell ref="L20:L23"/>
    <mergeCell ref="K20:K23"/>
    <mergeCell ref="D20:D23"/>
    <mergeCell ref="C20:C23"/>
    <mergeCell ref="H26:H27"/>
    <mergeCell ref="H28:H29"/>
    <mergeCell ref="H30:H31"/>
    <mergeCell ref="I26:I27"/>
    <mergeCell ref="I28:I29"/>
    <mergeCell ref="I30:I31"/>
    <mergeCell ref="B13:B15"/>
    <mergeCell ref="M16:M19"/>
    <mergeCell ref="L16:L19"/>
    <mergeCell ref="K16:K19"/>
    <mergeCell ref="I16:I19"/>
    <mergeCell ref="H16:H19"/>
    <mergeCell ref="D16:D19"/>
    <mergeCell ref="C16:C19"/>
    <mergeCell ref="B16:B19"/>
    <mergeCell ref="M13:M15"/>
    <mergeCell ref="L13:L15"/>
    <mergeCell ref="K13:K15"/>
    <mergeCell ref="I13:I15"/>
    <mergeCell ref="H13:H15"/>
    <mergeCell ref="M6:M8"/>
    <mergeCell ref="K6:K8"/>
    <mergeCell ref="L6:L8"/>
    <mergeCell ref="I6:I8"/>
    <mergeCell ref="B9:B12"/>
    <mergeCell ref="C9:C12"/>
    <mergeCell ref="D9:D12"/>
    <mergeCell ref="I9:I12"/>
    <mergeCell ref="M9:M12"/>
    <mergeCell ref="L9:L12"/>
    <mergeCell ref="K9:K12"/>
    <mergeCell ref="H6:H8"/>
    <mergeCell ref="H9:H12"/>
    <mergeCell ref="D6:D8"/>
    <mergeCell ref="B6:B8"/>
    <mergeCell ref="E6:E8"/>
    <mergeCell ref="F6:F8"/>
    <mergeCell ref="B26:B27"/>
    <mergeCell ref="C26:C27"/>
    <mergeCell ref="D26:D27"/>
    <mergeCell ref="D28:D29"/>
    <mergeCell ref="C28:C29"/>
    <mergeCell ref="B28:B29"/>
    <mergeCell ref="B30:B31"/>
    <mergeCell ref="C30:C31"/>
    <mergeCell ref="D30:D31"/>
    <mergeCell ref="D32:D34"/>
    <mergeCell ref="C32:C34"/>
    <mergeCell ref="B32:B34"/>
    <mergeCell ref="D79:D82"/>
    <mergeCell ref="C79:C82"/>
    <mergeCell ref="B79:B82"/>
    <mergeCell ref="B83:B86"/>
    <mergeCell ref="D91:D98"/>
    <mergeCell ref="C91:C98"/>
    <mergeCell ref="B91:B98"/>
    <mergeCell ref="D87:D90"/>
    <mergeCell ref="C87:C90"/>
    <mergeCell ref="B87:B90"/>
    <mergeCell ref="B44:B46"/>
    <mergeCell ref="C44:C46"/>
    <mergeCell ref="D44:D46"/>
    <mergeCell ref="B47:B49"/>
    <mergeCell ref="C47:C49"/>
    <mergeCell ref="D47:D49"/>
    <mergeCell ref="B50:B51"/>
    <mergeCell ref="C50:C51"/>
    <mergeCell ref="D50:D51"/>
    <mergeCell ref="D67:D70"/>
    <mergeCell ref="C67:C70"/>
    <mergeCell ref="B20:B23"/>
    <mergeCell ref="M24:M25"/>
    <mergeCell ref="L24:L25"/>
    <mergeCell ref="K24:K25"/>
    <mergeCell ref="I24:I25"/>
    <mergeCell ref="H24:H25"/>
    <mergeCell ref="D24:D25"/>
    <mergeCell ref="C24:C25"/>
    <mergeCell ref="B24:B25"/>
    <mergeCell ref="K32:K34"/>
    <mergeCell ref="I32:I34"/>
    <mergeCell ref="H32:H34"/>
    <mergeCell ref="K26:K27"/>
    <mergeCell ref="K28:K29"/>
    <mergeCell ref="M32:M34"/>
    <mergeCell ref="L32:L34"/>
    <mergeCell ref="B75:B78"/>
    <mergeCell ref="C75:C78"/>
    <mergeCell ref="D75:D78"/>
    <mergeCell ref="H75:H78"/>
    <mergeCell ref="I75:I78"/>
    <mergeCell ref="K75:K78"/>
    <mergeCell ref="L75:L78"/>
    <mergeCell ref="M75:M78"/>
    <mergeCell ref="M67:M70"/>
    <mergeCell ref="L67:L70"/>
    <mergeCell ref="B63:B64"/>
    <mergeCell ref="C63:C64"/>
    <mergeCell ref="D63:D64"/>
    <mergeCell ref="B65:B66"/>
    <mergeCell ref="C65:C66"/>
    <mergeCell ref="D65:D66"/>
    <mergeCell ref="I63:I64"/>
    <mergeCell ref="K63:K64"/>
    <mergeCell ref="H83:H86"/>
    <mergeCell ref="I83:I86"/>
    <mergeCell ref="K83:K86"/>
    <mergeCell ref="L83:L86"/>
    <mergeCell ref="M83:M86"/>
    <mergeCell ref="M87:M90"/>
    <mergeCell ref="L87:L90"/>
    <mergeCell ref="K87:K90"/>
    <mergeCell ref="I87:I90"/>
    <mergeCell ref="H87:H90"/>
    <mergeCell ref="K67:K70"/>
    <mergeCell ref="I67:I70"/>
    <mergeCell ref="H67:H70"/>
    <mergeCell ref="M79:M82"/>
    <mergeCell ref="L79:L82"/>
    <mergeCell ref="K79:K82"/>
    <mergeCell ref="I79:I82"/>
    <mergeCell ref="H79:H82"/>
    <mergeCell ref="L63:L64"/>
    <mergeCell ref="M63:M64"/>
    <mergeCell ref="I65:I66"/>
    <mergeCell ref="K65:K66"/>
    <mergeCell ref="L65:L66"/>
    <mergeCell ref="B99:B100"/>
    <mergeCell ref="M91:M98"/>
    <mergeCell ref="L91:L98"/>
    <mergeCell ref="K91:K98"/>
    <mergeCell ref="I91:I98"/>
    <mergeCell ref="M101:M104"/>
    <mergeCell ref="L101:L104"/>
    <mergeCell ref="K101:K104"/>
    <mergeCell ref="I101:I104"/>
    <mergeCell ref="H101:H104"/>
    <mergeCell ref="D101:D104"/>
    <mergeCell ref="C101:C104"/>
    <mergeCell ref="B101:B104"/>
    <mergeCell ref="M151:M153"/>
    <mergeCell ref="L151:L153"/>
    <mergeCell ref="K151:K153"/>
    <mergeCell ref="I151:I153"/>
    <mergeCell ref="H151:H153"/>
    <mergeCell ref="L161:L163"/>
    <mergeCell ref="D124:D127"/>
    <mergeCell ref="M124:M127"/>
    <mergeCell ref="L124:L127"/>
    <mergeCell ref="K124:K127"/>
    <mergeCell ref="I124:I127"/>
    <mergeCell ref="H124:H127"/>
    <mergeCell ref="J124:J127"/>
    <mergeCell ref="M161:M163"/>
    <mergeCell ref="H135:H137"/>
    <mergeCell ref="I135:I137"/>
    <mergeCell ref="J135:J137"/>
    <mergeCell ref="K135:K137"/>
    <mergeCell ref="L135:L137"/>
    <mergeCell ref="M135:M137"/>
    <mergeCell ref="L144:L146"/>
    <mergeCell ref="M144:M146"/>
    <mergeCell ref="M121:M123"/>
    <mergeCell ref="B128:B131"/>
    <mergeCell ref="C128:C131"/>
    <mergeCell ref="D128:D131"/>
    <mergeCell ref="H128:H131"/>
    <mergeCell ref="B121:B123"/>
    <mergeCell ref="C121:C123"/>
    <mergeCell ref="I128:I131"/>
    <mergeCell ref="C124:C127"/>
    <mergeCell ref="B124:B127"/>
    <mergeCell ref="D121:D123"/>
    <mergeCell ref="H121:H123"/>
    <mergeCell ref="I121:I123"/>
    <mergeCell ref="M226:M228"/>
    <mergeCell ref="L226:L228"/>
    <mergeCell ref="K226:K228"/>
    <mergeCell ref="I226:I228"/>
    <mergeCell ref="H226:H228"/>
    <mergeCell ref="D226:D228"/>
    <mergeCell ref="C226:C228"/>
    <mergeCell ref="B226:B228"/>
    <mergeCell ref="C164:C167"/>
    <mergeCell ref="B164:B167"/>
    <mergeCell ref="B168:B171"/>
    <mergeCell ref="C168:C171"/>
    <mergeCell ref="M220:M222"/>
    <mergeCell ref="L220:L222"/>
    <mergeCell ref="K220:K222"/>
    <mergeCell ref="I220:I222"/>
    <mergeCell ref="H220:H222"/>
    <mergeCell ref="D220:D222"/>
    <mergeCell ref="C220:C222"/>
    <mergeCell ref="B220:B222"/>
    <mergeCell ref="B180:B182"/>
    <mergeCell ref="C180:C182"/>
    <mergeCell ref="D180:D182"/>
    <mergeCell ref="D183:D184"/>
    <mergeCell ref="M230:M232"/>
    <mergeCell ref="L230:L232"/>
    <mergeCell ref="K230:K232"/>
    <mergeCell ref="I230:I232"/>
    <mergeCell ref="H230:H232"/>
    <mergeCell ref="D230:D232"/>
    <mergeCell ref="C230:C232"/>
    <mergeCell ref="B230:B232"/>
    <mergeCell ref="C233:C235"/>
    <mergeCell ref="B233:B235"/>
    <mergeCell ref="M233:M235"/>
    <mergeCell ref="L233:L235"/>
    <mergeCell ref="K233:K235"/>
    <mergeCell ref="C236:C238"/>
    <mergeCell ref="B236:B238"/>
    <mergeCell ref="H196:H201"/>
    <mergeCell ref="H202:H207"/>
    <mergeCell ref="I233:I235"/>
    <mergeCell ref="H233:H235"/>
    <mergeCell ref="D233:D235"/>
    <mergeCell ref="C208:C211"/>
    <mergeCell ref="B208:B211"/>
    <mergeCell ref="H208:H211"/>
    <mergeCell ref="H212:H213"/>
    <mergeCell ref="H214:H216"/>
    <mergeCell ref="D214:D216"/>
    <mergeCell ref="C214:C216"/>
    <mergeCell ref="B214:B216"/>
    <mergeCell ref="I214:I216"/>
    <mergeCell ref="E220:E222"/>
    <mergeCell ref="B223:B225"/>
    <mergeCell ref="C223:C225"/>
    <mergeCell ref="D223:D225"/>
    <mergeCell ref="E223:E225"/>
    <mergeCell ref="H223:H225"/>
    <mergeCell ref="M236:M238"/>
    <mergeCell ref="L236:L238"/>
    <mergeCell ref="K236:K238"/>
    <mergeCell ref="I236:I238"/>
    <mergeCell ref="H236:H238"/>
    <mergeCell ref="D236:D238"/>
    <mergeCell ref="M242:M244"/>
    <mergeCell ref="C202:C207"/>
    <mergeCell ref="D202:D207"/>
    <mergeCell ref="D208:D211"/>
    <mergeCell ref="M239:M241"/>
    <mergeCell ref="L239:L241"/>
    <mergeCell ref="K239:K241"/>
    <mergeCell ref="I239:I241"/>
    <mergeCell ref="H239:H241"/>
    <mergeCell ref="D239:D241"/>
    <mergeCell ref="C239:C241"/>
    <mergeCell ref="M202:M207"/>
    <mergeCell ref="K208:K211"/>
    <mergeCell ref="K212:K213"/>
    <mergeCell ref="K214:K216"/>
    <mergeCell ref="I223:I225"/>
    <mergeCell ref="K223:K225"/>
    <mergeCell ref="L223:L225"/>
    <mergeCell ref="B239:B241"/>
    <mergeCell ref="M246:M248"/>
    <mergeCell ref="L246:L248"/>
    <mergeCell ref="K246:K248"/>
    <mergeCell ref="I246:I248"/>
    <mergeCell ref="H246:H248"/>
    <mergeCell ref="D246:D248"/>
    <mergeCell ref="C246:C248"/>
    <mergeCell ref="B246:B248"/>
    <mergeCell ref="B242:B244"/>
    <mergeCell ref="C242:C244"/>
    <mergeCell ref="D242:D244"/>
    <mergeCell ref="E242:E244"/>
    <mergeCell ref="H242:H244"/>
    <mergeCell ref="I242:I244"/>
    <mergeCell ref="K242:K244"/>
    <mergeCell ref="L242:L244"/>
    <mergeCell ref="I180:I182"/>
    <mergeCell ref="I183:I184"/>
    <mergeCell ref="I185:I188"/>
    <mergeCell ref="I189:I191"/>
    <mergeCell ref="I192:I195"/>
    <mergeCell ref="I196:I201"/>
    <mergeCell ref="I202:I207"/>
    <mergeCell ref="I208:I211"/>
    <mergeCell ref="I212:I213"/>
    <mergeCell ref="L180:L182"/>
    <mergeCell ref="L212:L213"/>
    <mergeCell ref="L214:L216"/>
    <mergeCell ref="K180:K182"/>
    <mergeCell ref="K183:K184"/>
    <mergeCell ref="K185:K188"/>
    <mergeCell ref="K189:K191"/>
    <mergeCell ref="K192:K195"/>
    <mergeCell ref="K196:K201"/>
    <mergeCell ref="K202:K207"/>
    <mergeCell ref="L183:L184"/>
    <mergeCell ref="L185:L188"/>
    <mergeCell ref="L189:L191"/>
    <mergeCell ref="L192:L195"/>
    <mergeCell ref="L196:L201"/>
    <mergeCell ref="L202:L207"/>
    <mergeCell ref="L208:L211"/>
    <mergeCell ref="M223:M225"/>
    <mergeCell ref="B2:U2"/>
    <mergeCell ref="B3:U3"/>
    <mergeCell ref="B4:U4"/>
    <mergeCell ref="M208:M211"/>
    <mergeCell ref="M212:M213"/>
    <mergeCell ref="M214:M216"/>
    <mergeCell ref="H105:H108"/>
    <mergeCell ref="B105:B108"/>
    <mergeCell ref="C105:C108"/>
    <mergeCell ref="D105:D108"/>
    <mergeCell ref="I105:I108"/>
    <mergeCell ref="K105:K108"/>
    <mergeCell ref="L105:L108"/>
    <mergeCell ref="M105:M108"/>
    <mergeCell ref="M180:M182"/>
    <mergeCell ref="M183:M184"/>
    <mergeCell ref="M185:M188"/>
    <mergeCell ref="M189:M191"/>
    <mergeCell ref="M192:M195"/>
    <mergeCell ref="M196:M201"/>
    <mergeCell ref="E9:E12"/>
    <mergeCell ref="E16:E19"/>
    <mergeCell ref="E13:E15"/>
    <mergeCell ref="B192:B195"/>
    <mergeCell ref="C192:C195"/>
    <mergeCell ref="H180:H182"/>
    <mergeCell ref="H183:H184"/>
    <mergeCell ref="H185:H188"/>
    <mergeCell ref="H189:H191"/>
    <mergeCell ref="H192:H195"/>
    <mergeCell ref="B212:B213"/>
    <mergeCell ref="C212:C213"/>
    <mergeCell ref="D212:D213"/>
    <mergeCell ref="D192:D195"/>
    <mergeCell ref="D196:D201"/>
    <mergeCell ref="C196:C201"/>
    <mergeCell ref="B196:B201"/>
    <mergeCell ref="B202:B207"/>
    <mergeCell ref="C183:C184"/>
    <mergeCell ref="B183:B184"/>
    <mergeCell ref="B185:B188"/>
    <mergeCell ref="C185:C188"/>
    <mergeCell ref="D185:D188"/>
    <mergeCell ref="D189:D191"/>
    <mergeCell ref="C189:C191"/>
    <mergeCell ref="B189:B191"/>
  </mergeCells>
  <conditionalFormatting sqref="X236">
    <cfRule type="iconSet" priority="1">
      <iconSet>
        <cfvo type="percent" val="0"/>
        <cfvo type="num" val="0.6" gte="0"/>
        <cfvo type="num" val="0.8" gte="0"/>
      </iconSet>
    </cfRule>
  </conditionalFormatting>
  <dataValidations count="1">
    <dataValidation errorStyle="information" allowBlank="1" showInputMessage="1" showErrorMessage="1" sqref="D58 D60 D63 D164:D179"/>
  </dataValidations>
  <pageMargins left="0.7" right="0.7" top="0.75" bottom="0.75" header="0.3" footer="0.3"/>
  <pageSetup orientation="portrait" r:id="rId1"/>
  <drawing r:id="rId2"/>
  <legacyDrawing r:id="rId3"/>
  <extLst xmlns:x14="http://schemas.microsoft.com/office/spreadsheetml/2009/9/main">
    <ext uri="{CCE6A557-97BC-4b89-ADB6-D9C93CAAB3DF}">
      <x14:dataValidations xmlns:xm="http://schemas.microsoft.com/office/excel/2006/main" count="15">
        <x14:dataValidation type="list" allowBlank="1" showInputMessage="1" showErrorMessage="1">
          <x14:formula1>
            <xm:f>[6]listas!#REF!</xm:f>
          </x14:formula1>
          <xm:sqref>G6:G8 F6:F29 F34:F59</xm:sqref>
        </x14:dataValidation>
        <x14:dataValidation type="list" allowBlank="1" showInputMessage="1" showErrorMessage="1">
          <x14:formula1>
            <xm:f>[1]listas!#REF!</xm:f>
          </x14:formula1>
          <xm:sqref>F30:F33 G9:G62 F60:F61 D13:E13 E14:E31 D6 C71 C75:C77 G71:G123 B85:D88 D237:D249 B78:D80 D230:D233 B230:C253 B6:C31 D16 B89:C91 E6:E12 F69:F123 E71:E108 E121:E123 F124:G253</xm:sqref>
        </x14:dataValidation>
        <x14:dataValidation type="list" allowBlank="1" showInputMessage="1" showErrorMessage="1">
          <x14:formula1>
            <xm:f>[2]listas!#REF!</xm:f>
          </x14:formula1>
          <xm:sqref>B99:C108 B121:C123</xm:sqref>
        </x14:dataValidation>
        <x14:dataValidation type="list" allowBlank="1" showInputMessage="1" showErrorMessage="1">
          <x14:formula1>
            <xm:f>[7]listas!#REF!</xm:f>
          </x14:formula1>
          <xm:sqref>D220:D229 B189:B212 B214:B229 B183:B186 E180:E219 C180:C229 B180</xm:sqref>
        </x14:dataValidation>
        <x14:dataValidation type="list" errorStyle="information" allowBlank="1" showInputMessage="1" showErrorMessage="1">
          <x14:formula1>
            <xm:f>[7]listas!#REF!</xm:f>
          </x14:formula1>
          <xm:sqref>E220:E253</xm:sqref>
        </x14:dataValidation>
        <x14:dataValidation type="list" allowBlank="1" showInputMessage="1" showErrorMessage="1">
          <x14:formula1>
            <xm:f>[3]listas!#REF!</xm:f>
          </x14:formula1>
          <xm:sqref>B32:C42 E32:E42</xm:sqref>
        </x14:dataValidation>
        <x14:dataValidation type="list" allowBlank="1" showInputMessage="1" showErrorMessage="1">
          <x14:formula1>
            <xm:f>[8]listas!#REF!</xm:f>
          </x14:formula1>
          <xm:sqref>B55:C64 E44:E46 B66:C66 B44:C46</xm:sqref>
        </x14:dataValidation>
        <x14:dataValidation type="list" allowBlank="1" showInputMessage="1" showErrorMessage="1">
          <x14:formula1>
            <xm:f>[4]listas!#REF!</xm:f>
          </x14:formula1>
          <xm:sqref>B52:B54 C50:D54 B50</xm:sqref>
        </x14:dataValidation>
        <x14:dataValidation type="list" errorStyle="information" allowBlank="1" showInputMessage="1" showErrorMessage="1">
          <x14:formula1>
            <xm:f>[8]listas!#REF!</xm:f>
          </x14:formula1>
          <xm:sqref>E55:E64</xm:sqref>
        </x14:dataValidation>
        <x14:dataValidation type="list" allowBlank="1" showInputMessage="1" showErrorMessage="1">
          <x14:formula1>
            <xm:f>[5]listas!#REF!</xm:f>
          </x14:formula1>
          <xm:sqref>C132:C163</xm:sqref>
        </x14:dataValidation>
        <x14:dataValidation type="list" allowBlank="1" showInputMessage="1" showErrorMessage="1">
          <x14:formula1>
            <xm:f>[5]listas!#REF!</xm:f>
          </x14:formula1>
          <xm:sqref>B132:B163</xm:sqref>
        </x14:dataValidation>
        <x14:dataValidation type="list" allowBlank="1" showInputMessage="1" showErrorMessage="1">
          <x14:formula1>
            <xm:f>[5]listas!#REF!</xm:f>
          </x14:formula1>
          <xm:sqref>D132:D163</xm:sqref>
        </x14:dataValidation>
        <x14:dataValidation type="list" allowBlank="1" showInputMessage="1" showErrorMessage="1">
          <x14:formula1>
            <xm:f>[5]listas!#REF!</xm:f>
          </x14:formula1>
          <xm:sqref>E132:E160</xm:sqref>
        </x14:dataValidation>
        <x14:dataValidation type="list" errorStyle="information" allowBlank="1" showInputMessage="1" showErrorMessage="1">
          <x14:formula1>
            <xm:f>[2]listas!#REF!</xm:f>
          </x14:formula1>
          <xm:sqref>E164:E179</xm:sqref>
        </x14:dataValidation>
        <x14:dataValidation type="list" allowBlank="1" showInputMessage="1" showErrorMessage="1">
          <x14:formula1>
            <xm:f>[1]listas!#REF!</xm:f>
          </x14:formula1>
          <xm:sqref>B109:E109 B113:D113 B117:D117 E110:E120</xm:sqref>
        </x14:dataValidation>
      </x14:dataValidations>
    </ext>
  </extLst>
</worksheet>
</file>

<file path=xl/worksheets/sheet4.xml><?xml version="1.0" encoding="utf-8"?>
<worksheet xmlns="http://schemas.openxmlformats.org/spreadsheetml/2006/main" xmlns:r="http://schemas.openxmlformats.org/officeDocument/2006/relationships">
  <sheetPr>
    <tabColor rgb="FFFF0000"/>
  </sheetPr>
  <dimension ref="A1:Q470"/>
  <sheetViews>
    <sheetView showGridLines="0" zoomScaleNormal="100" workbookViewId="0">
      <selection activeCell="A12" sqref="A12"/>
    </sheetView>
  </sheetViews>
  <sheetFormatPr baseColWidth="10" defaultRowHeight="15"/>
  <cols>
    <col min="1" max="1" width="47.140625" customWidth="1"/>
    <col min="2" max="2" width="18.42578125" customWidth="1"/>
    <col min="3" max="4" width="7.42578125" customWidth="1"/>
    <col min="5" max="5" width="9.42578125" customWidth="1"/>
    <col min="6" max="6" width="38.7109375" customWidth="1"/>
    <col min="7" max="7" width="23.140625" customWidth="1"/>
    <col min="8" max="8" width="44.42578125" customWidth="1"/>
    <col min="9" max="9" width="23.140625" bestFit="1" customWidth="1"/>
  </cols>
  <sheetData>
    <row r="1" spans="1:5">
      <c r="A1" s="20" t="s">
        <v>124</v>
      </c>
    </row>
    <row r="3" spans="1:5" ht="30">
      <c r="A3" s="28" t="s">
        <v>116</v>
      </c>
      <c r="B3" s="56" t="s">
        <v>117</v>
      </c>
    </row>
    <row r="4" spans="1:5">
      <c r="A4" s="29" t="s">
        <v>107</v>
      </c>
      <c r="B4" s="55"/>
      <c r="D4" s="16"/>
      <c r="E4" s="17"/>
    </row>
    <row r="5" spans="1:5">
      <c r="A5" s="29" t="s">
        <v>113</v>
      </c>
      <c r="B5" s="55">
        <v>0</v>
      </c>
      <c r="D5" s="16"/>
      <c r="E5" s="17"/>
    </row>
    <row r="6" spans="1:5">
      <c r="A6" s="29" t="s">
        <v>109</v>
      </c>
      <c r="B6" s="55">
        <v>0</v>
      </c>
      <c r="D6" s="16"/>
      <c r="E6" s="17"/>
    </row>
    <row r="7" spans="1:5">
      <c r="A7" s="29" t="s">
        <v>110</v>
      </c>
      <c r="B7" s="55">
        <v>0</v>
      </c>
      <c r="D7" s="16"/>
      <c r="E7" s="17"/>
    </row>
    <row r="8" spans="1:5">
      <c r="A8" s="29" t="s">
        <v>111</v>
      </c>
      <c r="B8" s="55">
        <v>0</v>
      </c>
      <c r="D8" s="16"/>
      <c r="E8" s="17"/>
    </row>
    <row r="9" spans="1:5">
      <c r="A9" s="29" t="s">
        <v>114</v>
      </c>
      <c r="B9" s="55">
        <v>0</v>
      </c>
      <c r="D9" s="16"/>
      <c r="E9" s="17"/>
    </row>
    <row r="10" spans="1:5">
      <c r="A10" s="29" t="s">
        <v>241</v>
      </c>
      <c r="B10" s="55">
        <v>0</v>
      </c>
      <c r="D10" s="16"/>
      <c r="E10" s="17"/>
    </row>
    <row r="11" spans="1:5">
      <c r="A11" s="29" t="s">
        <v>264</v>
      </c>
      <c r="B11" s="55">
        <v>0</v>
      </c>
      <c r="D11" s="16"/>
      <c r="E11" s="17"/>
    </row>
    <row r="12" spans="1:5">
      <c r="A12" s="29" t="s">
        <v>179</v>
      </c>
      <c r="B12" s="55">
        <v>0</v>
      </c>
      <c r="D12" s="16"/>
      <c r="E12" s="17"/>
    </row>
    <row r="13" spans="1:5" s="19" customFormat="1">
      <c r="A13" s="29" t="s">
        <v>197</v>
      </c>
      <c r="B13" s="55"/>
      <c r="D13" s="16"/>
      <c r="E13" s="17"/>
    </row>
    <row r="14" spans="1:5">
      <c r="A14" s="29" t="s">
        <v>238</v>
      </c>
      <c r="B14" s="55">
        <v>0</v>
      </c>
      <c r="D14" s="16"/>
      <c r="E14" s="17"/>
    </row>
    <row r="15" spans="1:5">
      <c r="A15" s="29" t="s">
        <v>203</v>
      </c>
      <c r="B15" s="55">
        <v>0</v>
      </c>
      <c r="D15" s="16"/>
      <c r="E15" s="17"/>
    </row>
    <row r="16" spans="1:5">
      <c r="A16" s="29" t="s">
        <v>112</v>
      </c>
      <c r="B16" s="55">
        <v>0</v>
      </c>
      <c r="D16" s="16"/>
      <c r="E16" s="17"/>
    </row>
    <row r="17" spans="1:17" s="70" customFormat="1">
      <c r="A17"/>
      <c r="B17"/>
      <c r="D17" s="16"/>
      <c r="E17" s="17"/>
    </row>
    <row r="18" spans="1:17" s="70" customFormat="1">
      <c r="A18" s="128"/>
      <c r="B18" s="124"/>
      <c r="D18" s="16"/>
      <c r="E18" s="17"/>
    </row>
    <row r="19" spans="1:17" s="70" customFormat="1">
      <c r="A19" s="128"/>
      <c r="B19" s="124"/>
      <c r="D19" s="16"/>
      <c r="E19" s="17"/>
    </row>
    <row r="20" spans="1:17" ht="45">
      <c r="A20" s="27" t="s">
        <v>116</v>
      </c>
      <c r="B20" s="56" t="s">
        <v>122</v>
      </c>
      <c r="D20" s="16"/>
      <c r="E20" s="17"/>
    </row>
    <row r="21" spans="1:17">
      <c r="A21" s="29" t="s">
        <v>107</v>
      </c>
      <c r="B21" s="43">
        <v>0</v>
      </c>
      <c r="D21" s="16"/>
      <c r="E21" s="17"/>
    </row>
    <row r="22" spans="1:17">
      <c r="A22" s="29" t="s">
        <v>113</v>
      </c>
      <c r="B22" s="43" t="e">
        <v>#REF!</v>
      </c>
      <c r="D22" s="16"/>
      <c r="E22" s="17"/>
    </row>
    <row r="23" spans="1:17">
      <c r="A23" s="29" t="s">
        <v>109</v>
      </c>
      <c r="B23" s="43">
        <v>0</v>
      </c>
    </row>
    <row r="24" spans="1:17">
      <c r="A24" s="29" t="s">
        <v>168</v>
      </c>
      <c r="B24" s="43">
        <v>0</v>
      </c>
    </row>
    <row r="25" spans="1:17">
      <c r="A25" s="29" t="s">
        <v>111</v>
      </c>
      <c r="B25" s="43">
        <v>0</v>
      </c>
    </row>
    <row r="26" spans="1:17">
      <c r="A26" s="29" t="s">
        <v>114</v>
      </c>
      <c r="B26" s="43">
        <v>0</v>
      </c>
    </row>
    <row r="27" spans="1:17">
      <c r="A27" s="29" t="s">
        <v>241</v>
      </c>
      <c r="B27" s="43">
        <v>0</v>
      </c>
    </row>
    <row r="28" spans="1:17">
      <c r="A28" s="29" t="s">
        <v>264</v>
      </c>
      <c r="B28" s="43">
        <v>0</v>
      </c>
    </row>
    <row r="29" spans="1:17">
      <c r="A29" s="29" t="s">
        <v>179</v>
      </c>
      <c r="B29" s="43">
        <v>0</v>
      </c>
    </row>
    <row r="30" spans="1:17" s="19" customFormat="1">
      <c r="A30" s="29" t="s">
        <v>197</v>
      </c>
      <c r="B30" s="43">
        <v>0</v>
      </c>
      <c r="D30"/>
      <c r="E30"/>
    </row>
    <row r="31" spans="1:17" s="70" customFormat="1">
      <c r="A31" s="29" t="s">
        <v>238</v>
      </c>
      <c r="B31" s="43">
        <v>0</v>
      </c>
      <c r="Q31" s="17"/>
    </row>
    <row r="32" spans="1:17" s="19" customFormat="1">
      <c r="A32" s="29" t="s">
        <v>203</v>
      </c>
      <c r="B32" s="43">
        <v>0</v>
      </c>
      <c r="F32"/>
      <c r="G32"/>
      <c r="H32"/>
      <c r="I32"/>
    </row>
    <row r="33" spans="1:9" s="19" customFormat="1">
      <c r="A33" s="29" t="s">
        <v>112</v>
      </c>
      <c r="B33" s="43">
        <v>0</v>
      </c>
      <c r="F33" s="70"/>
      <c r="G33" s="70"/>
      <c r="H33" s="70"/>
      <c r="I33" s="70"/>
    </row>
    <row r="34" spans="1:9" s="19" customFormat="1">
      <c r="A34"/>
      <c r="B34"/>
      <c r="F34" s="70"/>
      <c r="G34" s="70"/>
      <c r="H34" s="70"/>
      <c r="I34" s="70"/>
    </row>
    <row r="35" spans="1:9" s="19" customFormat="1">
      <c r="A35" s="128"/>
      <c r="B35" s="129"/>
      <c r="F35" s="70"/>
      <c r="G35" s="70"/>
      <c r="H35" s="70"/>
      <c r="I35" s="70"/>
    </row>
    <row r="36" spans="1:9" s="19" customFormat="1">
      <c r="A36" s="128"/>
      <c r="B36" s="129"/>
      <c r="F36" s="70"/>
      <c r="G36" s="70"/>
      <c r="H36" s="70"/>
      <c r="I36" s="70"/>
    </row>
    <row r="37" spans="1:9">
      <c r="A37" s="28" t="s">
        <v>150</v>
      </c>
      <c r="B37" s="24" t="s">
        <v>151</v>
      </c>
    </row>
    <row r="38" spans="1:9">
      <c r="A38" s="24" t="s">
        <v>126</v>
      </c>
      <c r="B38" s="30">
        <v>46</v>
      </c>
      <c r="C38" s="50"/>
    </row>
    <row r="39" spans="1:9">
      <c r="A39" s="24" t="s">
        <v>58</v>
      </c>
      <c r="B39" s="30">
        <v>12</v>
      </c>
      <c r="C39" s="50"/>
    </row>
    <row r="40" spans="1:9">
      <c r="A40" s="24" t="s">
        <v>128</v>
      </c>
      <c r="B40" s="30">
        <v>58</v>
      </c>
    </row>
    <row r="45" spans="1:9">
      <c r="A45" s="15" t="s">
        <v>127</v>
      </c>
      <c r="B45" s="15" t="s">
        <v>129</v>
      </c>
    </row>
    <row r="46" spans="1:9">
      <c r="A46" s="28" t="s">
        <v>1</v>
      </c>
      <c r="B46" s="24" t="s">
        <v>126</v>
      </c>
      <c r="C46" s="24" t="s">
        <v>58</v>
      </c>
      <c r="D46" s="24" t="s">
        <v>128</v>
      </c>
    </row>
    <row r="47" spans="1:9">
      <c r="A47" s="29" t="s">
        <v>107</v>
      </c>
      <c r="B47" s="30"/>
      <c r="C47" s="30">
        <v>1</v>
      </c>
      <c r="D47" s="30">
        <v>1</v>
      </c>
    </row>
    <row r="48" spans="1:9">
      <c r="A48" s="29" t="s">
        <v>113</v>
      </c>
      <c r="B48" s="30">
        <v>6</v>
      </c>
      <c r="C48" s="30"/>
      <c r="D48" s="30">
        <v>6</v>
      </c>
    </row>
    <row r="49" spans="1:5">
      <c r="A49" s="29" t="s">
        <v>109</v>
      </c>
      <c r="B49" s="30">
        <v>4</v>
      </c>
      <c r="C49" s="30"/>
      <c r="D49" s="30">
        <v>4</v>
      </c>
    </row>
    <row r="50" spans="1:5">
      <c r="A50" s="29" t="s">
        <v>110</v>
      </c>
      <c r="B50" s="30">
        <v>10</v>
      </c>
      <c r="C50" s="30"/>
      <c r="D50" s="30">
        <v>10</v>
      </c>
    </row>
    <row r="51" spans="1:5">
      <c r="A51" s="29" t="s">
        <v>111</v>
      </c>
      <c r="B51" s="30">
        <v>4</v>
      </c>
      <c r="C51" s="30">
        <v>1</v>
      </c>
      <c r="D51" s="30">
        <v>5</v>
      </c>
    </row>
    <row r="52" spans="1:5">
      <c r="A52" s="29" t="s">
        <v>114</v>
      </c>
      <c r="B52" s="30">
        <v>3</v>
      </c>
      <c r="C52" s="30">
        <v>3</v>
      </c>
      <c r="D52" s="30">
        <v>6</v>
      </c>
    </row>
    <row r="53" spans="1:5">
      <c r="A53" s="29" t="s">
        <v>241</v>
      </c>
      <c r="B53" s="30">
        <v>4</v>
      </c>
      <c r="C53" s="30"/>
      <c r="D53" s="30">
        <v>4</v>
      </c>
    </row>
    <row r="54" spans="1:5">
      <c r="A54" s="29" t="s">
        <v>264</v>
      </c>
      <c r="B54" s="30">
        <v>7</v>
      </c>
      <c r="C54" s="30">
        <v>2</v>
      </c>
      <c r="D54" s="30">
        <v>9</v>
      </c>
    </row>
    <row r="55" spans="1:5">
      <c r="A55" s="29" t="s">
        <v>179</v>
      </c>
      <c r="B55" s="30">
        <v>1</v>
      </c>
      <c r="C55" s="30">
        <v>1</v>
      </c>
      <c r="D55" s="30">
        <v>2</v>
      </c>
    </row>
    <row r="56" spans="1:5">
      <c r="A56" s="29" t="s">
        <v>197</v>
      </c>
      <c r="B56" s="30"/>
      <c r="C56" s="30">
        <v>2</v>
      </c>
      <c r="D56" s="30">
        <v>2</v>
      </c>
    </row>
    <row r="57" spans="1:5">
      <c r="A57" s="29" t="s">
        <v>238</v>
      </c>
      <c r="B57" s="30">
        <v>1</v>
      </c>
      <c r="C57" s="30"/>
      <c r="D57" s="30">
        <v>1</v>
      </c>
    </row>
    <row r="58" spans="1:5">
      <c r="A58" s="29" t="s">
        <v>203</v>
      </c>
      <c r="B58" s="30">
        <v>2</v>
      </c>
      <c r="C58" s="30"/>
      <c r="D58" s="30">
        <v>2</v>
      </c>
    </row>
    <row r="59" spans="1:5">
      <c r="A59" s="29" t="s">
        <v>112</v>
      </c>
      <c r="B59" s="30">
        <v>4</v>
      </c>
      <c r="C59" s="30">
        <v>2</v>
      </c>
      <c r="D59" s="30">
        <v>6</v>
      </c>
    </row>
    <row r="60" spans="1:5">
      <c r="A60" s="24" t="s">
        <v>128</v>
      </c>
      <c r="B60" s="30">
        <v>46</v>
      </c>
      <c r="C60" s="30">
        <v>12</v>
      </c>
      <c r="D60" s="30">
        <v>58</v>
      </c>
    </row>
    <row r="61" spans="1:5" s="70" customFormat="1">
      <c r="A61"/>
      <c r="B61"/>
      <c r="C61"/>
      <c r="D61"/>
      <c r="E61"/>
    </row>
    <row r="62" spans="1:5" s="70" customFormat="1">
      <c r="A62" s="128"/>
      <c r="B62" s="125"/>
      <c r="C62" s="30"/>
      <c r="D62" s="126"/>
      <c r="E62" s="127"/>
    </row>
    <row r="63" spans="1:5" s="70" customFormat="1">
      <c r="B63" s="125"/>
      <c r="C63" s="30"/>
      <c r="D63" s="126"/>
      <c r="E63" s="127"/>
    </row>
    <row r="64" spans="1:5" s="70" customFormat="1">
      <c r="B64" s="125"/>
      <c r="C64" s="30"/>
      <c r="D64" s="126"/>
      <c r="E64" s="29"/>
    </row>
    <row r="65" spans="1:10" ht="60">
      <c r="A65" s="27" t="s">
        <v>175</v>
      </c>
      <c r="B65" s="145" t="s">
        <v>172</v>
      </c>
      <c r="C65" s="93" t="s">
        <v>171</v>
      </c>
      <c r="E65" s="29"/>
    </row>
    <row r="66" spans="1:10">
      <c r="A66" s="81" t="s">
        <v>107</v>
      </c>
      <c r="B66" s="84"/>
      <c r="C66" s="85">
        <v>0</v>
      </c>
      <c r="I66" s="62"/>
      <c r="J66" s="62"/>
    </row>
    <row r="67" spans="1:10">
      <c r="A67" s="82" t="s">
        <v>113</v>
      </c>
      <c r="B67" s="86">
        <v>0</v>
      </c>
      <c r="C67" s="87">
        <v>0</v>
      </c>
      <c r="I67" s="62"/>
      <c r="J67" s="62"/>
    </row>
    <row r="68" spans="1:10">
      <c r="A68" s="82" t="s">
        <v>109</v>
      </c>
      <c r="B68" s="86">
        <v>0</v>
      </c>
      <c r="C68" s="87">
        <v>0</v>
      </c>
      <c r="I68" s="62"/>
      <c r="J68" s="62"/>
    </row>
    <row r="69" spans="1:10">
      <c r="A69" s="82" t="s">
        <v>110</v>
      </c>
      <c r="B69" s="86">
        <v>0</v>
      </c>
      <c r="C69" s="87">
        <v>0</v>
      </c>
      <c r="I69" s="62"/>
      <c r="J69" s="62"/>
    </row>
    <row r="70" spans="1:10">
      <c r="A70" s="82" t="s">
        <v>111</v>
      </c>
      <c r="B70" s="86">
        <v>0</v>
      </c>
      <c r="C70" s="87">
        <v>0</v>
      </c>
      <c r="I70" s="62"/>
      <c r="J70" s="62"/>
    </row>
    <row r="71" spans="1:10">
      <c r="A71" s="82" t="s">
        <v>114</v>
      </c>
      <c r="B71" s="86">
        <v>0</v>
      </c>
      <c r="C71" s="87">
        <v>0</v>
      </c>
      <c r="E71" t="s">
        <v>190</v>
      </c>
      <c r="I71" s="62"/>
      <c r="J71" s="62"/>
    </row>
    <row r="72" spans="1:10">
      <c r="A72" s="82" t="s">
        <v>241</v>
      </c>
      <c r="B72" s="86">
        <v>0</v>
      </c>
      <c r="C72" s="87">
        <v>0</v>
      </c>
      <c r="I72" s="62"/>
      <c r="J72" s="62"/>
    </row>
    <row r="73" spans="1:10">
      <c r="A73" s="82" t="s">
        <v>264</v>
      </c>
      <c r="B73" s="86">
        <v>0</v>
      </c>
      <c r="C73" s="87">
        <v>0</v>
      </c>
      <c r="I73" s="62"/>
      <c r="J73" s="61"/>
    </row>
    <row r="74" spans="1:10">
      <c r="A74" s="82" t="s">
        <v>179</v>
      </c>
      <c r="B74" s="86">
        <v>0</v>
      </c>
      <c r="C74" s="87">
        <v>0</v>
      </c>
      <c r="I74" s="62"/>
      <c r="J74" s="61"/>
    </row>
    <row r="75" spans="1:10">
      <c r="A75" s="82" t="s">
        <v>197</v>
      </c>
      <c r="B75" s="86"/>
      <c r="C75" s="87">
        <v>0</v>
      </c>
    </row>
    <row r="76" spans="1:10">
      <c r="A76" s="82" t="s">
        <v>238</v>
      </c>
      <c r="B76" s="86">
        <v>0</v>
      </c>
      <c r="C76" s="87">
        <v>0</v>
      </c>
    </row>
    <row r="77" spans="1:10">
      <c r="A77" s="82" t="s">
        <v>203</v>
      </c>
      <c r="B77" s="86">
        <v>0</v>
      </c>
      <c r="C77" s="87">
        <v>0</v>
      </c>
    </row>
    <row r="78" spans="1:10" s="70" customFormat="1">
      <c r="A78" s="83" t="s">
        <v>112</v>
      </c>
      <c r="B78" s="88">
        <v>0</v>
      </c>
      <c r="C78" s="89">
        <v>0</v>
      </c>
      <c r="D78"/>
    </row>
    <row r="79" spans="1:10" s="70" customFormat="1">
      <c r="A79"/>
      <c r="B79"/>
      <c r="C79"/>
      <c r="D79"/>
    </row>
    <row r="80" spans="1:10">
      <c r="A80" s="31" t="s">
        <v>140</v>
      </c>
      <c r="B80" s="34" t="s">
        <v>141</v>
      </c>
    </row>
    <row r="81" spans="1:5" ht="61.5" customHeight="1">
      <c r="A81" s="32" t="s">
        <v>54</v>
      </c>
      <c r="B81" s="35">
        <v>0</v>
      </c>
    </row>
    <row r="82" spans="1:5" ht="61.5" customHeight="1">
      <c r="A82" s="33" t="s">
        <v>52</v>
      </c>
      <c r="B82" s="36">
        <v>0</v>
      </c>
    </row>
    <row r="83" spans="1:5" s="70" customFormat="1" ht="61.5" customHeight="1" thickBot="1">
      <c r="A83" s="123"/>
      <c r="B83" s="92"/>
    </row>
    <row r="84" spans="1:5" ht="15.75" thickBot="1">
      <c r="A84" s="121" t="s">
        <v>176</v>
      </c>
      <c r="B84" s="90" t="s">
        <v>173</v>
      </c>
    </row>
    <row r="85" spans="1:5" ht="15.75" thickBot="1"/>
    <row r="86" spans="1:5" ht="15.75" thickBot="1">
      <c r="A86" s="39" t="s">
        <v>4</v>
      </c>
      <c r="B86" s="40" t="s">
        <v>59</v>
      </c>
    </row>
    <row r="87" spans="1:5" ht="45.75" thickBot="1">
      <c r="A87" s="38" t="s">
        <v>44</v>
      </c>
      <c r="B87" s="90" t="s">
        <v>58</v>
      </c>
      <c r="E87" t="s">
        <v>191</v>
      </c>
    </row>
    <row r="88" spans="1:5" ht="45.75" thickBot="1">
      <c r="A88" s="38" t="s">
        <v>49</v>
      </c>
      <c r="B88" s="90" t="s">
        <v>170</v>
      </c>
    </row>
    <row r="89" spans="1:5" ht="45.75" thickBot="1">
      <c r="A89" s="38" t="s">
        <v>47</v>
      </c>
      <c r="B89" s="90" t="s">
        <v>58</v>
      </c>
    </row>
    <row r="90" spans="1:5" ht="30.75" thickBot="1">
      <c r="A90" s="38" t="s">
        <v>45</v>
      </c>
      <c r="B90" s="37" t="s">
        <v>170</v>
      </c>
    </row>
    <row r="91" spans="1:5" ht="60.75" thickBot="1">
      <c r="A91" s="38" t="s">
        <v>43</v>
      </c>
      <c r="B91" s="90" t="s">
        <v>58</v>
      </c>
    </row>
    <row r="92" spans="1:5" ht="45.75" thickBot="1">
      <c r="A92" s="38" t="s">
        <v>46</v>
      </c>
      <c r="B92" s="37" t="s">
        <v>170</v>
      </c>
    </row>
    <row r="93" spans="1:5" ht="15.75" thickBot="1">
      <c r="A93" s="38" t="s">
        <v>21</v>
      </c>
      <c r="B93" s="90" t="s">
        <v>170</v>
      </c>
    </row>
    <row r="94" spans="1:5" ht="45.75" thickBot="1">
      <c r="A94" s="38" t="s">
        <v>41</v>
      </c>
      <c r="B94" s="90" t="s">
        <v>58</v>
      </c>
    </row>
    <row r="95" spans="1:5" ht="15.75" thickBot="1">
      <c r="A95" s="38" t="s">
        <v>152</v>
      </c>
      <c r="B95" s="90" t="s">
        <v>58</v>
      </c>
    </row>
    <row r="96" spans="1:5" ht="15.75" thickBot="1">
      <c r="A96" s="38" t="s">
        <v>153</v>
      </c>
      <c r="B96" s="90" t="s">
        <v>170</v>
      </c>
    </row>
    <row r="97" spans="1:2" ht="15.75" thickBot="1">
      <c r="A97" s="38" t="s">
        <v>154</v>
      </c>
      <c r="B97" s="90" t="s">
        <v>58</v>
      </c>
    </row>
    <row r="98" spans="1:2" ht="15.75" thickBot="1">
      <c r="A98" s="38" t="s">
        <v>155</v>
      </c>
      <c r="B98" s="90" t="s">
        <v>170</v>
      </c>
    </row>
    <row r="99" spans="1:2" ht="15.75" thickBot="1">
      <c r="A99" s="38" t="s">
        <v>156</v>
      </c>
      <c r="B99" s="90" t="s">
        <v>170</v>
      </c>
    </row>
    <row r="100" spans="1:2" ht="15.75" thickBot="1">
      <c r="A100" s="38" t="s">
        <v>157</v>
      </c>
      <c r="B100" s="37" t="s">
        <v>170</v>
      </c>
    </row>
    <row r="101" spans="1:2" ht="30.75" thickBot="1">
      <c r="A101" s="38" t="s">
        <v>158</v>
      </c>
      <c r="B101" s="37" t="s">
        <v>170</v>
      </c>
    </row>
    <row r="102" spans="1:2" ht="15.75" thickBot="1">
      <c r="A102" s="38" t="s">
        <v>159</v>
      </c>
      <c r="B102" s="90" t="s">
        <v>170</v>
      </c>
    </row>
    <row r="103" spans="1:2" ht="15.75" thickBot="1">
      <c r="A103" s="38" t="s">
        <v>161</v>
      </c>
      <c r="B103" s="37" t="s">
        <v>170</v>
      </c>
    </row>
    <row r="104" spans="1:2" ht="15.75" thickBot="1">
      <c r="A104" s="38" t="s">
        <v>162</v>
      </c>
      <c r="B104" s="37" t="s">
        <v>170</v>
      </c>
    </row>
    <row r="105" spans="1:2" ht="75.75" thickBot="1">
      <c r="A105" s="90" t="s">
        <v>254</v>
      </c>
      <c r="B105" s="90" t="s">
        <v>170</v>
      </c>
    </row>
    <row r="106" spans="1:2" ht="135.75" thickBot="1">
      <c r="A106" s="90" t="s">
        <v>255</v>
      </c>
      <c r="B106" s="90" t="s">
        <v>170</v>
      </c>
    </row>
    <row r="107" spans="1:2" ht="45.75" thickBot="1">
      <c r="A107" s="90" t="s">
        <v>256</v>
      </c>
      <c r="B107" s="90" t="s">
        <v>170</v>
      </c>
    </row>
    <row r="108" spans="1:2" ht="60.75" thickBot="1">
      <c r="A108" s="90" t="s">
        <v>257</v>
      </c>
      <c r="B108" s="90" t="s">
        <v>170</v>
      </c>
    </row>
    <row r="109" spans="1:2" ht="15.75" thickBot="1">
      <c r="A109" s="90" t="s">
        <v>212</v>
      </c>
      <c r="B109" s="90" t="s">
        <v>58</v>
      </c>
    </row>
    <row r="110" spans="1:2" ht="30.75" thickBot="1">
      <c r="A110" s="90" t="s">
        <v>308</v>
      </c>
      <c r="B110" s="90" t="s">
        <v>170</v>
      </c>
    </row>
    <row r="111" spans="1:2" ht="30.75" thickBot="1">
      <c r="A111" s="90" t="s">
        <v>310</v>
      </c>
      <c r="B111" s="90" t="s">
        <v>170</v>
      </c>
    </row>
    <row r="112" spans="1:2" ht="15.75" thickBot="1">
      <c r="A112" s="90" t="s">
        <v>312</v>
      </c>
      <c r="B112" s="90" t="s">
        <v>170</v>
      </c>
    </row>
    <row r="113" spans="1:2" ht="15.75" thickBot="1">
      <c r="A113" s="90" t="s">
        <v>314</v>
      </c>
      <c r="B113" s="90" t="s">
        <v>170</v>
      </c>
    </row>
    <row r="114" spans="1:2" ht="60.75" thickBot="1">
      <c r="A114" s="90" t="s">
        <v>290</v>
      </c>
      <c r="B114" s="90" t="s">
        <v>170</v>
      </c>
    </row>
    <row r="115" spans="1:2" ht="45.75" thickBot="1">
      <c r="A115" s="90" t="s">
        <v>294</v>
      </c>
      <c r="B115" s="90" t="s">
        <v>170</v>
      </c>
    </row>
    <row r="116" spans="1:2" ht="90.75" thickBot="1">
      <c r="A116" s="90" t="s">
        <v>184</v>
      </c>
      <c r="B116" s="90" t="s">
        <v>170</v>
      </c>
    </row>
    <row r="117" spans="1:2" ht="15.75" thickBot="1">
      <c r="A117" s="90" t="s">
        <v>199</v>
      </c>
      <c r="B117" s="90" t="s">
        <v>58</v>
      </c>
    </row>
    <row r="118" spans="1:2" ht="45.75" thickBot="1">
      <c r="A118" s="90" t="s">
        <v>201</v>
      </c>
      <c r="B118" s="90" t="s">
        <v>58</v>
      </c>
    </row>
    <row r="119" spans="1:2" ht="15.75" thickBot="1">
      <c r="A119" s="90" t="s">
        <v>180</v>
      </c>
      <c r="B119" s="90" t="s">
        <v>170</v>
      </c>
    </row>
    <row r="120" spans="1:2" ht="15.75" thickBot="1">
      <c r="A120" s="90" t="s">
        <v>181</v>
      </c>
      <c r="B120" s="90" t="s">
        <v>170</v>
      </c>
    </row>
    <row r="121" spans="1:2" ht="30.75" thickBot="1">
      <c r="A121" s="90" t="s">
        <v>182</v>
      </c>
      <c r="B121" s="90" t="s">
        <v>170</v>
      </c>
    </row>
    <row r="122" spans="1:2" ht="30.75" thickBot="1">
      <c r="A122" s="90" t="s">
        <v>183</v>
      </c>
      <c r="B122" s="90" t="s">
        <v>170</v>
      </c>
    </row>
    <row r="123" spans="1:2" ht="30.75" thickBot="1">
      <c r="A123" s="90" t="s">
        <v>219</v>
      </c>
      <c r="B123" s="90" t="s">
        <v>58</v>
      </c>
    </row>
    <row r="124" spans="1:2" ht="30.75" thickBot="1">
      <c r="A124" s="90" t="s">
        <v>221</v>
      </c>
      <c r="B124" s="90" t="s">
        <v>170</v>
      </c>
    </row>
    <row r="125" spans="1:2" ht="30.75" thickBot="1">
      <c r="A125" s="90" t="s">
        <v>230</v>
      </c>
      <c r="B125" s="90" t="s">
        <v>170</v>
      </c>
    </row>
    <row r="126" spans="1:2" ht="30.75" thickBot="1">
      <c r="A126" s="90" t="s">
        <v>231</v>
      </c>
      <c r="B126" s="90" t="s">
        <v>170</v>
      </c>
    </row>
    <row r="127" spans="1:2" ht="30.75" thickBot="1">
      <c r="A127" s="90" t="s">
        <v>204</v>
      </c>
      <c r="B127" s="90" t="s">
        <v>170</v>
      </c>
    </row>
    <row r="128" spans="1:2" ht="30.75" thickBot="1">
      <c r="A128" s="90" t="s">
        <v>206</v>
      </c>
      <c r="B128" s="90" t="s">
        <v>170</v>
      </c>
    </row>
    <row r="129" spans="1:2" ht="30.75" thickBot="1">
      <c r="A129" s="90" t="s">
        <v>223</v>
      </c>
      <c r="B129" s="90" t="s">
        <v>58</v>
      </c>
    </row>
    <row r="130" spans="1:2" ht="60.75" thickBot="1">
      <c r="A130" s="90" t="s">
        <v>224</v>
      </c>
      <c r="B130" s="90" t="s">
        <v>170</v>
      </c>
    </row>
    <row r="131" spans="1:2" ht="45.75" thickBot="1">
      <c r="A131" s="90" t="s">
        <v>225</v>
      </c>
      <c r="B131" s="90" t="s">
        <v>170</v>
      </c>
    </row>
    <row r="132" spans="1:2" ht="15.75" thickBot="1">
      <c r="A132" s="90" t="s">
        <v>226</v>
      </c>
      <c r="B132" s="90" t="s">
        <v>170</v>
      </c>
    </row>
    <row r="133" spans="1:2" ht="15.75" thickBot="1">
      <c r="A133" s="90" t="s">
        <v>228</v>
      </c>
      <c r="B133" s="90" t="s">
        <v>58</v>
      </c>
    </row>
    <row r="134" spans="1:2" ht="15.75" thickBot="1">
      <c r="A134" s="90" t="s">
        <v>229</v>
      </c>
      <c r="B134" s="90" t="s">
        <v>170</v>
      </c>
    </row>
    <row r="135" spans="1:2" ht="30.75" thickBot="1">
      <c r="A135" s="90" t="s">
        <v>242</v>
      </c>
      <c r="B135" s="90" t="s">
        <v>170</v>
      </c>
    </row>
    <row r="136" spans="1:2" ht="60.75" thickBot="1">
      <c r="A136" s="90" t="s">
        <v>245</v>
      </c>
      <c r="B136" s="90" t="s">
        <v>170</v>
      </c>
    </row>
    <row r="137" spans="1:2" ht="30.75" thickBot="1">
      <c r="A137" s="90" t="s">
        <v>246</v>
      </c>
      <c r="B137" s="90" t="s">
        <v>170</v>
      </c>
    </row>
    <row r="138" spans="1:2" ht="30.75" thickBot="1">
      <c r="A138" s="90" t="s">
        <v>247</v>
      </c>
      <c r="B138" s="90" t="s">
        <v>170</v>
      </c>
    </row>
    <row r="139" spans="1:2" ht="30.75" thickBot="1">
      <c r="A139" s="90" t="s">
        <v>248</v>
      </c>
      <c r="B139" s="90" t="s">
        <v>170</v>
      </c>
    </row>
    <row r="140" spans="1:2" ht="60.75" thickBot="1">
      <c r="A140" s="90" t="s">
        <v>249</v>
      </c>
      <c r="B140" s="90" t="s">
        <v>170</v>
      </c>
    </row>
    <row r="141" spans="1:2" ht="60.75" thickBot="1">
      <c r="A141" s="90" t="s">
        <v>250</v>
      </c>
      <c r="B141" s="90" t="s">
        <v>170</v>
      </c>
    </row>
    <row r="142" spans="1:2" ht="45.75" thickBot="1">
      <c r="A142" s="90" t="s">
        <v>251</v>
      </c>
      <c r="B142" s="90" t="s">
        <v>170</v>
      </c>
    </row>
    <row r="143" spans="1:2" ht="75.75" thickBot="1">
      <c r="A143" s="90" t="s">
        <v>252</v>
      </c>
      <c r="B143" s="90" t="s">
        <v>170</v>
      </c>
    </row>
    <row r="144" spans="1:2" ht="120.75" thickBot="1">
      <c r="A144" s="90" t="s">
        <v>253</v>
      </c>
      <c r="B144" s="90" t="s">
        <v>170</v>
      </c>
    </row>
    <row r="146" ht="15.75" thickBot="1"/>
    <row r="147" ht="15.75" thickBot="1"/>
    <row r="148" ht="15.75" thickBot="1"/>
    <row r="149" ht="15.75" thickBot="1"/>
    <row r="150" ht="15.75" thickBot="1"/>
    <row r="151" ht="15.75" thickBot="1"/>
    <row r="152" ht="15.75" thickBot="1"/>
    <row r="153" ht="15.75" thickBot="1"/>
    <row r="154" ht="15.75" thickBot="1"/>
    <row r="155" ht="15.75" thickBot="1"/>
    <row r="156" ht="15.75" thickBot="1"/>
    <row r="157" ht="15.75" thickBot="1"/>
    <row r="158" ht="15.75" thickBot="1"/>
    <row r="161" ht="15.75" thickBot="1"/>
    <row r="162" ht="15.75" thickBot="1"/>
    <row r="163" ht="15.75" thickBot="1"/>
    <row r="165" ht="15.75" thickBot="1"/>
    <row r="166" ht="15.75" thickBot="1"/>
    <row r="167" ht="15.75" thickBot="1"/>
    <row r="168" ht="15.75" thickBot="1"/>
    <row r="169" ht="15.75" thickBot="1"/>
    <row r="170" ht="15.75" thickBot="1"/>
    <row r="171" ht="15.75" thickBot="1"/>
    <row r="172" ht="15.75" thickBot="1"/>
    <row r="173" ht="15.75" thickBot="1"/>
    <row r="174" ht="15.75" thickBot="1"/>
    <row r="175" ht="15.75" thickBot="1"/>
    <row r="176" ht="15.75" thickBot="1"/>
    <row r="177" ht="15.75" thickBot="1"/>
    <row r="178" ht="15.75" thickBot="1"/>
    <row r="179" ht="15.75" thickBot="1"/>
    <row r="180" ht="15.75" thickBot="1"/>
    <row r="181" ht="15.75" thickBot="1"/>
    <row r="182" ht="15.75" thickBot="1"/>
    <row r="183" ht="15.75" thickBot="1"/>
    <row r="184" ht="15.75" thickBot="1"/>
    <row r="185" ht="15.75" thickBot="1"/>
    <row r="186" ht="15.75" thickBot="1"/>
    <row r="187" ht="15.75" thickBot="1"/>
    <row r="188" ht="15.75" thickBot="1"/>
    <row r="189" ht="15.75" thickBot="1"/>
    <row r="190" ht="15.75" thickBot="1"/>
    <row r="191" ht="15.75" thickBot="1"/>
    <row r="192" ht="15.75" thickBot="1"/>
    <row r="193" ht="15.75" thickBot="1"/>
    <row r="194" ht="15.75" thickBot="1"/>
    <row r="195" ht="15.75" thickBot="1"/>
    <row r="196" ht="15.75" thickBot="1"/>
    <row r="197" ht="15.75" thickBot="1"/>
    <row r="198" ht="15.75" thickBot="1"/>
    <row r="199" ht="15.75" thickBot="1"/>
    <row r="200" ht="15.75" thickBot="1"/>
    <row r="201" ht="15.75" thickBot="1"/>
    <row r="202" ht="15.75" thickBot="1"/>
    <row r="203" ht="15.75" thickBot="1"/>
    <row r="204" ht="15.75" thickBot="1"/>
    <row r="205" ht="15.75" thickBot="1"/>
    <row r="206" ht="15.75" thickBot="1"/>
    <row r="207" ht="15.75" thickBot="1"/>
    <row r="208" ht="15.75" thickBot="1"/>
    <row r="209" ht="15.75" thickBot="1"/>
    <row r="210" ht="15.75" thickBot="1"/>
    <row r="211" ht="15.75" thickBot="1"/>
    <row r="212" ht="15.75" thickBot="1"/>
    <row r="213" ht="15.75" thickBot="1"/>
    <row r="214" ht="15.75" thickBot="1"/>
    <row r="215" ht="15.75" thickBot="1"/>
    <row r="216" ht="15.75" thickBot="1"/>
    <row r="217" ht="15.75" thickBot="1"/>
    <row r="218" ht="15.75" thickBot="1"/>
    <row r="219" ht="15.75" thickBot="1"/>
    <row r="220" ht="15.75" thickBot="1"/>
    <row r="221" ht="15.75" thickBot="1"/>
    <row r="222" ht="15.75" thickBot="1"/>
    <row r="223" ht="15.75" thickBot="1"/>
    <row r="224" ht="15.75" thickBot="1"/>
    <row r="225" ht="15.75" thickBot="1"/>
    <row r="226" ht="15.75" thickBot="1"/>
    <row r="227" ht="15.75" thickBot="1"/>
    <row r="228" ht="15.75" thickBot="1"/>
    <row r="229" ht="15.75" thickBot="1"/>
    <row r="230" ht="15.75" thickBot="1"/>
    <row r="231" ht="15.75" thickBot="1"/>
    <row r="232" ht="15.75" thickBot="1"/>
    <row r="233" ht="15.75" thickBot="1"/>
    <row r="234" ht="15.75" thickBot="1"/>
    <row r="235" ht="15.75" thickBot="1"/>
    <row r="236" ht="15.75" thickBot="1"/>
    <row r="237" ht="15.75" thickBot="1"/>
    <row r="435" ht="18.75" customHeight="1"/>
    <row r="454" spans="2:4" ht="15" customHeight="1">
      <c r="B454" s="20" t="s">
        <v>130</v>
      </c>
    </row>
    <row r="455" spans="2:4" ht="15" customHeight="1">
      <c r="C455" s="10" t="s">
        <v>131</v>
      </c>
      <c r="D455" s="10" t="s">
        <v>132</v>
      </c>
    </row>
    <row r="456" spans="2:4" ht="15" customHeight="1">
      <c r="C456" s="9">
        <v>0.1</v>
      </c>
      <c r="D456" s="10">
        <v>1</v>
      </c>
    </row>
    <row r="457" spans="2:4" ht="15" customHeight="1">
      <c r="C457" s="9">
        <v>0.2</v>
      </c>
      <c r="D457" s="10">
        <v>1</v>
      </c>
    </row>
    <row r="458" spans="2:4" ht="15" customHeight="1">
      <c r="C458" s="9">
        <v>0.3</v>
      </c>
      <c r="D458" s="10">
        <v>1</v>
      </c>
    </row>
    <row r="459" spans="2:4" ht="15" customHeight="1">
      <c r="C459" s="9">
        <v>0.4</v>
      </c>
      <c r="D459" s="10">
        <v>1</v>
      </c>
    </row>
    <row r="460" spans="2:4" ht="15" customHeight="1">
      <c r="C460" s="9">
        <v>0.5</v>
      </c>
      <c r="D460" s="10">
        <v>1</v>
      </c>
    </row>
    <row r="461" spans="2:4" ht="15" customHeight="1">
      <c r="C461" s="9">
        <v>0.6</v>
      </c>
      <c r="D461" s="10">
        <v>1</v>
      </c>
    </row>
    <row r="462" spans="2:4" ht="15" customHeight="1">
      <c r="C462" s="9">
        <v>0.7</v>
      </c>
      <c r="D462" s="10">
        <v>1</v>
      </c>
    </row>
    <row r="463" spans="2:4" ht="15" customHeight="1">
      <c r="C463" s="9">
        <v>0.8</v>
      </c>
      <c r="D463" s="10">
        <v>1</v>
      </c>
    </row>
    <row r="464" spans="2:4" ht="15" customHeight="1">
      <c r="C464" s="9">
        <v>0.9</v>
      </c>
      <c r="D464" s="10">
        <v>1</v>
      </c>
    </row>
    <row r="465" spans="2:7" ht="15" customHeight="1">
      <c r="C465" s="9">
        <v>1</v>
      </c>
      <c r="D465" s="10">
        <f>SUM(D456:D464)</f>
        <v>9</v>
      </c>
    </row>
    <row r="466" spans="2:7" ht="15" customHeight="1" thickBot="1">
      <c r="G466" t="s">
        <v>133</v>
      </c>
    </row>
    <row r="467" spans="2:7" ht="15.75" thickBot="1">
      <c r="B467" s="21"/>
      <c r="C467" s="22" t="s">
        <v>134</v>
      </c>
      <c r="D467" s="23">
        <f>E470*PI()</f>
        <v>0</v>
      </c>
    </row>
    <row r="468" spans="2:7" ht="15" customHeight="1">
      <c r="B468" s="24" t="s">
        <v>135</v>
      </c>
      <c r="C468" s="25" t="s">
        <v>136</v>
      </c>
      <c r="D468" s="25" t="s">
        <v>137</v>
      </c>
    </row>
    <row r="469" spans="2:7" ht="15" customHeight="1">
      <c r="B469" s="26" t="s">
        <v>138</v>
      </c>
      <c r="C469" s="26">
        <v>0</v>
      </c>
      <c r="D469" s="26">
        <v>0</v>
      </c>
    </row>
    <row r="470" spans="2:7" ht="15" customHeight="1">
      <c r="B470" s="26" t="s">
        <v>139</v>
      </c>
      <c r="C470" s="26">
        <f>COS(D467)*-1</f>
        <v>-1</v>
      </c>
      <c r="D470" s="26">
        <f>SIN(D467)</f>
        <v>0</v>
      </c>
      <c r="E470" s="18">
        <f>B75</f>
        <v>0</v>
      </c>
    </row>
  </sheetData>
  <pageMargins left="0.7" right="0.7" top="0.75" bottom="0.75" header="0.3" footer="0.3"/>
  <pageSetup orientation="portrait" r:id="rId8"/>
  <drawing r:id="rId9"/>
</worksheet>
</file>

<file path=xl/worksheets/sheet5.xml><?xml version="1.0" encoding="utf-8"?>
<worksheet xmlns="http://schemas.openxmlformats.org/spreadsheetml/2006/main" xmlns:r="http://schemas.openxmlformats.org/officeDocument/2006/relationships">
  <sheetPr filterMode="1">
    <tabColor theme="6" tint="0.59999389629810485"/>
    <pageSetUpPr fitToPage="1"/>
  </sheetPr>
  <dimension ref="A1:R25"/>
  <sheetViews>
    <sheetView showGridLines="0" zoomScaleNormal="100" workbookViewId="0">
      <selection activeCell="E1" sqref="E1"/>
    </sheetView>
  </sheetViews>
  <sheetFormatPr baseColWidth="10" defaultColWidth="11.42578125" defaultRowHeight="15.75"/>
  <cols>
    <col min="1" max="1" width="19.28515625" style="285" customWidth="1"/>
    <col min="2" max="4" width="25.42578125" style="285" customWidth="1"/>
    <col min="5" max="5" width="36" style="285" customWidth="1"/>
    <col min="6" max="6" width="17.7109375" style="348" customWidth="1"/>
    <col min="7" max="7" width="40.85546875" style="285" customWidth="1"/>
    <col min="8" max="8" width="27.7109375" style="285" customWidth="1"/>
    <col min="9" max="9" width="21.5703125" style="349" customWidth="1"/>
    <col min="10" max="10" width="21.5703125" style="285" customWidth="1"/>
    <col min="11" max="11" width="24.42578125" style="285" customWidth="1"/>
    <col min="12" max="12" width="22.85546875" style="285" customWidth="1"/>
    <col min="13" max="13" width="15" style="285" customWidth="1"/>
    <col min="14" max="15" width="44.85546875" style="285" customWidth="1"/>
    <col min="16" max="16" width="30.42578125" style="285" customWidth="1"/>
    <col min="17" max="17" width="26.5703125" style="285" customWidth="1"/>
    <col min="18" max="18" width="29.5703125" style="285" customWidth="1"/>
    <col min="19" max="16384" width="11.42578125" style="285"/>
  </cols>
  <sheetData>
    <row r="1" spans="1:18">
      <c r="A1" s="284"/>
      <c r="E1" s="284"/>
      <c r="F1" s="286"/>
      <c r="G1" s="287"/>
    </row>
    <row r="2" spans="1:18">
      <c r="A2" s="284"/>
      <c r="E2" s="284"/>
      <c r="F2" s="286"/>
      <c r="G2" s="287"/>
    </row>
    <row r="3" spans="1:18">
      <c r="A3" s="284"/>
      <c r="E3" s="284"/>
      <c r="F3" s="286"/>
      <c r="G3" s="287"/>
    </row>
    <row r="4" spans="1:18">
      <c r="A4" s="284"/>
      <c r="B4" s="284"/>
      <c r="C4" s="284"/>
      <c r="E4" s="284"/>
      <c r="F4" s="286"/>
      <c r="G4" s="287"/>
    </row>
    <row r="5" spans="1:18" s="299" customFormat="1" ht="31.5">
      <c r="A5" s="288" t="s">
        <v>100</v>
      </c>
      <c r="B5" s="289" t="s">
        <v>64</v>
      </c>
      <c r="C5" s="290" t="s">
        <v>65</v>
      </c>
      <c r="D5" s="289" t="s">
        <v>66</v>
      </c>
      <c r="E5" s="290" t="s">
        <v>67</v>
      </c>
      <c r="F5" s="291" t="s">
        <v>68</v>
      </c>
      <c r="G5" s="292" t="s">
        <v>69</v>
      </c>
      <c r="H5" s="293" t="s">
        <v>70</v>
      </c>
      <c r="I5" s="350" t="s">
        <v>71</v>
      </c>
      <c r="J5" s="294" t="s">
        <v>72</v>
      </c>
      <c r="K5" s="294" t="s">
        <v>73</v>
      </c>
      <c r="L5" s="294" t="s">
        <v>74</v>
      </c>
      <c r="M5" s="295" t="s">
        <v>75</v>
      </c>
      <c r="N5" s="296" t="s">
        <v>61</v>
      </c>
      <c r="O5" s="296" t="s">
        <v>62</v>
      </c>
      <c r="P5" s="297" t="s">
        <v>76</v>
      </c>
      <c r="Q5" s="297" t="s">
        <v>77</v>
      </c>
      <c r="R5" s="298" t="s">
        <v>63</v>
      </c>
    </row>
    <row r="6" spans="1:18" s="310" customFormat="1" ht="225" hidden="1">
      <c r="A6" s="300">
        <v>1133</v>
      </c>
      <c r="B6" s="301" t="s">
        <v>585</v>
      </c>
      <c r="C6" s="301" t="s">
        <v>586</v>
      </c>
      <c r="D6" s="301" t="s">
        <v>587</v>
      </c>
      <c r="E6" s="302" t="s">
        <v>588</v>
      </c>
      <c r="F6" s="303">
        <v>2</v>
      </c>
      <c r="G6" s="304" t="s">
        <v>78</v>
      </c>
      <c r="H6" s="305" t="s">
        <v>79</v>
      </c>
      <c r="I6" s="307">
        <v>1</v>
      </c>
      <c r="J6" s="306"/>
      <c r="K6" s="307">
        <v>4180000000</v>
      </c>
      <c r="L6" s="307"/>
      <c r="M6" s="308"/>
      <c r="N6" s="372" t="s">
        <v>644</v>
      </c>
      <c r="O6" s="373" t="s">
        <v>645</v>
      </c>
      <c r="P6" s="309"/>
      <c r="Q6" s="309"/>
      <c r="R6" s="309" t="s">
        <v>646</v>
      </c>
    </row>
    <row r="7" spans="1:18" s="310" customFormat="1" ht="63" hidden="1">
      <c r="A7" s="300">
        <v>1133</v>
      </c>
      <c r="B7" s="301" t="s">
        <v>585</v>
      </c>
      <c r="C7" s="301" t="s">
        <v>586</v>
      </c>
      <c r="D7" s="301" t="s">
        <v>587</v>
      </c>
      <c r="E7" s="302" t="s">
        <v>588</v>
      </c>
      <c r="F7" s="311">
        <v>3</v>
      </c>
      <c r="G7" s="312" t="s">
        <v>80</v>
      </c>
      <c r="H7" s="305" t="s">
        <v>81</v>
      </c>
      <c r="I7" s="314">
        <v>1</v>
      </c>
      <c r="J7" s="306"/>
      <c r="K7" s="307"/>
      <c r="L7" s="307"/>
      <c r="M7" s="308"/>
      <c r="N7" s="313"/>
      <c r="O7" s="309"/>
      <c r="P7" s="314"/>
      <c r="Q7" s="314"/>
      <c r="R7" s="314"/>
    </row>
    <row r="8" spans="1:18" s="315" customFormat="1" ht="63" hidden="1">
      <c r="A8" s="300">
        <v>1133</v>
      </c>
      <c r="B8" s="301" t="s">
        <v>585</v>
      </c>
      <c r="C8" s="301" t="s">
        <v>586</v>
      </c>
      <c r="D8" s="301" t="s">
        <v>587</v>
      </c>
      <c r="E8" s="302" t="s">
        <v>588</v>
      </c>
      <c r="F8" s="311">
        <v>4</v>
      </c>
      <c r="G8" s="312" t="s">
        <v>82</v>
      </c>
      <c r="H8" s="305" t="s">
        <v>83</v>
      </c>
      <c r="I8" s="314">
        <v>1</v>
      </c>
      <c r="J8" s="306"/>
      <c r="K8" s="307"/>
      <c r="L8" s="307"/>
      <c r="M8" s="308"/>
      <c r="N8" s="309"/>
      <c r="O8" s="309"/>
      <c r="P8" s="309"/>
      <c r="Q8" s="309"/>
      <c r="R8" s="309"/>
    </row>
    <row r="9" spans="1:18" s="310" customFormat="1" ht="114.75" hidden="1">
      <c r="A9" s="300">
        <v>1133</v>
      </c>
      <c r="B9" s="301" t="s">
        <v>585</v>
      </c>
      <c r="C9" s="301" t="s">
        <v>586</v>
      </c>
      <c r="D9" s="301" t="s">
        <v>587</v>
      </c>
      <c r="E9" s="302" t="s">
        <v>588</v>
      </c>
      <c r="F9" s="303">
        <v>5</v>
      </c>
      <c r="G9" s="304" t="s">
        <v>84</v>
      </c>
      <c r="H9" s="305" t="s">
        <v>85</v>
      </c>
      <c r="I9" s="307">
        <v>1</v>
      </c>
      <c r="J9" s="306"/>
      <c r="K9" s="307">
        <v>3129946075</v>
      </c>
      <c r="L9" s="307">
        <v>0</v>
      </c>
      <c r="M9" s="308"/>
      <c r="N9" s="374" t="s">
        <v>647</v>
      </c>
      <c r="O9" s="373" t="s">
        <v>645</v>
      </c>
      <c r="P9" s="309"/>
      <c r="Q9" s="309"/>
      <c r="R9" s="309"/>
    </row>
    <row r="10" spans="1:18" s="310" customFormat="1" ht="79.5" thickBot="1">
      <c r="A10" s="300">
        <v>1133</v>
      </c>
      <c r="B10" s="301" t="s">
        <v>585</v>
      </c>
      <c r="C10" s="301" t="s">
        <v>586</v>
      </c>
      <c r="D10" s="301" t="s">
        <v>587</v>
      </c>
      <c r="E10" s="302" t="s">
        <v>588</v>
      </c>
      <c r="F10" s="311">
        <v>6</v>
      </c>
      <c r="G10" s="312" t="s">
        <v>86</v>
      </c>
      <c r="H10" s="305" t="s">
        <v>87</v>
      </c>
      <c r="I10" s="307">
        <v>1</v>
      </c>
      <c r="J10" s="306"/>
      <c r="K10" s="307"/>
      <c r="L10" s="307"/>
      <c r="M10" s="308"/>
      <c r="N10" s="309"/>
      <c r="O10" s="309"/>
      <c r="P10" s="309"/>
      <c r="Q10" s="309"/>
      <c r="R10" s="309"/>
    </row>
    <row r="11" spans="1:18" s="310" customFormat="1" ht="243" hidden="1" thickBot="1">
      <c r="A11" s="300">
        <v>1133</v>
      </c>
      <c r="B11" s="301" t="s">
        <v>585</v>
      </c>
      <c r="C11" s="301" t="s">
        <v>586</v>
      </c>
      <c r="D11" s="301" t="s">
        <v>587</v>
      </c>
      <c r="E11" s="302" t="s">
        <v>588</v>
      </c>
      <c r="F11" s="303">
        <v>7</v>
      </c>
      <c r="G11" s="304" t="s">
        <v>88</v>
      </c>
      <c r="H11" s="305" t="s">
        <v>89</v>
      </c>
      <c r="I11" s="307">
        <v>1</v>
      </c>
      <c r="J11" s="306">
        <v>100</v>
      </c>
      <c r="K11" s="307">
        <v>550000000</v>
      </c>
      <c r="L11" s="307">
        <v>0</v>
      </c>
      <c r="M11" s="308">
        <f>L11/K11</f>
        <v>0</v>
      </c>
      <c r="N11" s="377" t="s">
        <v>663</v>
      </c>
      <c r="O11" s="377" t="s">
        <v>664</v>
      </c>
      <c r="P11" s="377" t="s">
        <v>665</v>
      </c>
      <c r="Q11" s="377" t="s">
        <v>666</v>
      </c>
      <c r="R11" s="377" t="s">
        <v>667</v>
      </c>
    </row>
    <row r="12" spans="1:18" s="310" customFormat="1" ht="45.6" hidden="1" customHeight="1" thickBot="1">
      <c r="A12" s="595">
        <v>1133</v>
      </c>
      <c r="B12" s="601" t="s">
        <v>585</v>
      </c>
      <c r="C12" s="601" t="s">
        <v>586</v>
      </c>
      <c r="D12" s="595" t="s">
        <v>587</v>
      </c>
      <c r="E12" s="602" t="s">
        <v>589</v>
      </c>
      <c r="F12" s="604">
        <v>8</v>
      </c>
      <c r="G12" s="316" t="s">
        <v>90</v>
      </c>
      <c r="H12" s="589" t="s">
        <v>91</v>
      </c>
      <c r="I12" s="321">
        <v>0.1</v>
      </c>
      <c r="J12" s="306">
        <v>100</v>
      </c>
      <c r="K12" s="307">
        <v>697770000</v>
      </c>
      <c r="L12" s="307">
        <v>7658766</v>
      </c>
      <c r="M12" s="308">
        <f>L12/K12</f>
        <v>1.0976060879659487E-2</v>
      </c>
      <c r="N12" s="377" t="s">
        <v>668</v>
      </c>
      <c r="O12" s="385" t="s">
        <v>669</v>
      </c>
      <c r="P12" s="386"/>
      <c r="Q12" s="377"/>
      <c r="R12" s="385" t="s">
        <v>670</v>
      </c>
    </row>
    <row r="13" spans="1:18" s="310" customFormat="1" ht="45.6" hidden="1" customHeight="1">
      <c r="A13" s="596"/>
      <c r="B13" s="594"/>
      <c r="C13" s="594"/>
      <c r="D13" s="596"/>
      <c r="E13" s="603"/>
      <c r="F13" s="605"/>
      <c r="G13" s="316" t="s">
        <v>597</v>
      </c>
      <c r="H13" s="590"/>
      <c r="I13" s="307">
        <v>1</v>
      </c>
      <c r="J13" s="306"/>
      <c r="K13" s="307"/>
      <c r="L13" s="307"/>
      <c r="M13" s="308"/>
      <c r="N13" s="309"/>
      <c r="O13" s="309"/>
      <c r="P13" s="309"/>
      <c r="Q13" s="309"/>
      <c r="R13" s="309"/>
    </row>
    <row r="14" spans="1:18" s="310" customFormat="1" ht="63.75" hidden="1" thickBot="1">
      <c r="A14" s="300">
        <v>1133</v>
      </c>
      <c r="B14" s="301" t="s">
        <v>585</v>
      </c>
      <c r="C14" s="301" t="s">
        <v>586</v>
      </c>
      <c r="D14" s="301" t="s">
        <v>587</v>
      </c>
      <c r="E14" s="317" t="s">
        <v>590</v>
      </c>
      <c r="F14" s="318">
        <v>3</v>
      </c>
      <c r="G14" s="317" t="s">
        <v>80</v>
      </c>
      <c r="H14" s="305" t="s">
        <v>81</v>
      </c>
      <c r="I14" s="314">
        <v>1</v>
      </c>
      <c r="J14" s="306"/>
      <c r="K14" s="307"/>
      <c r="L14" s="307"/>
      <c r="M14" s="308"/>
      <c r="N14" s="309"/>
      <c r="O14" s="319"/>
      <c r="P14" s="319"/>
      <c r="Q14" s="319"/>
      <c r="R14" s="319"/>
    </row>
    <row r="15" spans="1:18" s="310" customFormat="1" ht="115.5" hidden="1" thickBot="1">
      <c r="A15" s="595">
        <v>1133</v>
      </c>
      <c r="B15" s="601" t="s">
        <v>585</v>
      </c>
      <c r="C15" s="601" t="s">
        <v>586</v>
      </c>
      <c r="D15" s="601" t="s">
        <v>587</v>
      </c>
      <c r="E15" s="597" t="s">
        <v>591</v>
      </c>
      <c r="F15" s="599">
        <v>8</v>
      </c>
      <c r="G15" s="320" t="s">
        <v>92</v>
      </c>
      <c r="H15" s="305" t="s">
        <v>79</v>
      </c>
      <c r="I15" s="321">
        <v>0.01</v>
      </c>
      <c r="J15" s="306"/>
      <c r="K15" s="307">
        <v>287434529</v>
      </c>
      <c r="L15" s="307">
        <v>0</v>
      </c>
      <c r="M15" s="308"/>
      <c r="N15" s="373" t="s">
        <v>604</v>
      </c>
      <c r="O15" s="375" t="s">
        <v>648</v>
      </c>
      <c r="P15" s="376" t="s">
        <v>649</v>
      </c>
      <c r="Q15" s="319"/>
      <c r="R15" s="375" t="s">
        <v>605</v>
      </c>
    </row>
    <row r="16" spans="1:18" s="310" customFormat="1" ht="115.5" hidden="1" thickBot="1">
      <c r="A16" s="596"/>
      <c r="B16" s="594"/>
      <c r="C16" s="594"/>
      <c r="D16" s="594"/>
      <c r="E16" s="598"/>
      <c r="F16" s="600"/>
      <c r="G16" s="320" t="s">
        <v>597</v>
      </c>
      <c r="H16" s="305" t="s">
        <v>79</v>
      </c>
      <c r="I16" s="307">
        <v>1</v>
      </c>
      <c r="J16" s="306"/>
      <c r="K16" s="307">
        <v>287434529</v>
      </c>
      <c r="L16" s="307">
        <v>0</v>
      </c>
      <c r="M16" s="308"/>
      <c r="N16" s="373" t="s">
        <v>604</v>
      </c>
      <c r="O16" s="375" t="s">
        <v>648</v>
      </c>
      <c r="P16" s="376" t="s">
        <v>649</v>
      </c>
      <c r="Q16" s="319"/>
      <c r="R16" s="375" t="s">
        <v>605</v>
      </c>
    </row>
    <row r="17" spans="1:18" s="310" customFormat="1" ht="63.75" hidden="1" thickBot="1">
      <c r="A17" s="300">
        <v>1133</v>
      </c>
      <c r="B17" s="301" t="s">
        <v>585</v>
      </c>
      <c r="C17" s="301" t="s">
        <v>586</v>
      </c>
      <c r="D17" s="301" t="s">
        <v>587</v>
      </c>
      <c r="E17" s="323" t="s">
        <v>592</v>
      </c>
      <c r="F17" s="324">
        <v>1</v>
      </c>
      <c r="G17" s="323" t="s">
        <v>92</v>
      </c>
      <c r="H17" s="305" t="s">
        <v>79</v>
      </c>
      <c r="I17" s="307">
        <v>1</v>
      </c>
      <c r="J17" s="306"/>
      <c r="K17" s="307"/>
      <c r="L17" s="307"/>
      <c r="M17" s="308"/>
      <c r="N17" s="309"/>
      <c r="O17" s="322"/>
      <c r="P17" s="322"/>
      <c r="Q17" s="322"/>
      <c r="R17" s="322"/>
    </row>
    <row r="18" spans="1:18" s="310" customFormat="1" ht="90" hidden="1" thickBot="1">
      <c r="A18" s="300">
        <v>1133</v>
      </c>
      <c r="B18" s="301" t="s">
        <v>585</v>
      </c>
      <c r="C18" s="301" t="s">
        <v>586</v>
      </c>
      <c r="D18" s="301" t="s">
        <v>587</v>
      </c>
      <c r="E18" s="325" t="s">
        <v>593</v>
      </c>
      <c r="F18" s="326">
        <v>1</v>
      </c>
      <c r="G18" s="327" t="s">
        <v>92</v>
      </c>
      <c r="H18" s="305" t="s">
        <v>79</v>
      </c>
      <c r="I18" s="321">
        <v>0.01</v>
      </c>
      <c r="J18" s="306"/>
      <c r="K18" s="307"/>
      <c r="L18" s="307"/>
      <c r="M18" s="308"/>
      <c r="N18" s="377" t="s">
        <v>650</v>
      </c>
      <c r="O18" s="376" t="s">
        <v>651</v>
      </c>
      <c r="P18" s="377" t="s">
        <v>652</v>
      </c>
      <c r="Q18" s="377" t="s">
        <v>653</v>
      </c>
      <c r="R18" s="309"/>
    </row>
    <row r="19" spans="1:18" s="310" customFormat="1" ht="78.75" hidden="1">
      <c r="A19" s="300">
        <v>1133</v>
      </c>
      <c r="B19" s="301" t="s">
        <v>585</v>
      </c>
      <c r="C19" s="301" t="s">
        <v>586</v>
      </c>
      <c r="D19" s="301" t="s">
        <v>587</v>
      </c>
      <c r="E19" s="325" t="s">
        <v>593</v>
      </c>
      <c r="F19" s="326">
        <v>3</v>
      </c>
      <c r="G19" s="327" t="s">
        <v>80</v>
      </c>
      <c r="H19" s="305" t="s">
        <v>81</v>
      </c>
      <c r="I19" s="307">
        <v>1</v>
      </c>
      <c r="J19" s="306"/>
      <c r="K19" s="307"/>
      <c r="L19" s="307"/>
      <c r="M19" s="308"/>
      <c r="N19" s="309"/>
      <c r="O19" s="321"/>
      <c r="P19" s="321"/>
      <c r="Q19" s="321"/>
      <c r="R19" s="321"/>
    </row>
    <row r="20" spans="1:18" s="284" customFormat="1" hidden="1">
      <c r="A20" s="328"/>
      <c r="B20" s="328"/>
      <c r="C20" s="328"/>
      <c r="D20" s="328"/>
      <c r="E20" s="328"/>
      <c r="F20" s="328"/>
      <c r="G20" s="328" t="s">
        <v>93</v>
      </c>
      <c r="H20" s="328"/>
      <c r="I20" s="351"/>
      <c r="J20" s="328"/>
      <c r="K20" s="329"/>
      <c r="L20" s="329"/>
      <c r="M20" s="328"/>
      <c r="N20" s="328"/>
      <c r="O20" s="328"/>
      <c r="P20" s="328"/>
      <c r="Q20" s="328"/>
      <c r="R20" s="328"/>
    </row>
    <row r="21" spans="1:18" s="310" customFormat="1" ht="409.5">
      <c r="A21" s="330">
        <v>908</v>
      </c>
      <c r="B21" s="331" t="s">
        <v>94</v>
      </c>
      <c r="C21" s="352" t="s">
        <v>95</v>
      </c>
      <c r="D21" s="352" t="s">
        <v>594</v>
      </c>
      <c r="E21" s="353" t="s">
        <v>599</v>
      </c>
      <c r="F21" s="300">
        <v>2</v>
      </c>
      <c r="G21" s="332" t="s">
        <v>598</v>
      </c>
      <c r="H21" s="305" t="s">
        <v>96</v>
      </c>
      <c r="I21" s="314">
        <v>1</v>
      </c>
      <c r="J21" s="314">
        <v>0.8</v>
      </c>
      <c r="K21" s="378">
        <f>18828000+7146000+10401000</f>
        <v>36375000</v>
      </c>
      <c r="L21" s="378">
        <f>3176000+8368000+3813700</f>
        <v>15357700</v>
      </c>
      <c r="M21" s="308">
        <v>0.42220000000000002</v>
      </c>
      <c r="N21" s="379" t="s">
        <v>654</v>
      </c>
      <c r="O21" s="380" t="s">
        <v>655</v>
      </c>
      <c r="P21" s="379" t="s">
        <v>656</v>
      </c>
      <c r="Q21" s="381" t="s">
        <v>657</v>
      </c>
      <c r="R21" s="382" t="s">
        <v>658</v>
      </c>
    </row>
    <row r="22" spans="1:18" s="338" customFormat="1" hidden="1">
      <c r="A22" s="334"/>
      <c r="B22" s="335"/>
      <c r="C22" s="335"/>
      <c r="D22" s="335"/>
      <c r="E22" s="328"/>
      <c r="F22" s="328"/>
      <c r="G22" s="328"/>
      <c r="H22" s="336"/>
      <c r="I22" s="337"/>
      <c r="J22" s="336"/>
      <c r="K22" s="337"/>
      <c r="L22" s="337"/>
      <c r="M22" s="336"/>
      <c r="N22" s="328"/>
      <c r="O22" s="328"/>
      <c r="P22" s="328"/>
      <c r="Q22" s="328"/>
      <c r="R22" s="328"/>
    </row>
    <row r="23" spans="1:18" s="310" customFormat="1" ht="63" hidden="1">
      <c r="A23" s="339">
        <v>1135</v>
      </c>
      <c r="B23" s="340" t="s">
        <v>94</v>
      </c>
      <c r="C23" s="593" t="s">
        <v>97</v>
      </c>
      <c r="D23" s="340" t="s">
        <v>595</v>
      </c>
      <c r="E23" s="591" t="s">
        <v>596</v>
      </c>
      <c r="F23" s="339">
        <v>1</v>
      </c>
      <c r="G23" s="341" t="s">
        <v>98</v>
      </c>
      <c r="H23" s="305" t="s">
        <v>99</v>
      </c>
      <c r="I23" s="321">
        <v>0.97</v>
      </c>
      <c r="J23" s="342"/>
      <c r="K23" s="307"/>
      <c r="L23" s="343"/>
      <c r="M23" s="344"/>
      <c r="N23" s="322"/>
      <c r="O23" s="322"/>
      <c r="P23" s="322"/>
      <c r="Q23" s="322"/>
      <c r="R23" s="333"/>
    </row>
    <row r="24" spans="1:18" s="310" customFormat="1" ht="63" hidden="1">
      <c r="A24" s="339">
        <v>1135</v>
      </c>
      <c r="B24" s="340" t="s">
        <v>94</v>
      </c>
      <c r="C24" s="594"/>
      <c r="D24" s="340" t="s">
        <v>595</v>
      </c>
      <c r="E24" s="592"/>
      <c r="F24" s="339">
        <v>2</v>
      </c>
      <c r="G24" s="341" t="s">
        <v>600</v>
      </c>
      <c r="H24" s="305" t="s">
        <v>99</v>
      </c>
      <c r="I24" s="314">
        <v>1</v>
      </c>
      <c r="J24" s="342"/>
      <c r="K24" s="343"/>
      <c r="L24" s="343"/>
      <c r="M24" s="344"/>
      <c r="N24" s="322"/>
      <c r="O24" s="322"/>
      <c r="P24" s="322"/>
      <c r="Q24" s="322"/>
      <c r="R24" s="333"/>
    </row>
    <row r="25" spans="1:18" hidden="1">
      <c r="A25" s="345"/>
      <c r="B25" s="346" t="s">
        <v>93</v>
      </c>
      <c r="C25" s="345"/>
      <c r="D25" s="345"/>
      <c r="E25" s="345"/>
      <c r="F25" s="347"/>
      <c r="G25" s="336" t="s">
        <v>93</v>
      </c>
      <c r="H25" s="336"/>
      <c r="I25" s="337"/>
      <c r="J25" s="336"/>
      <c r="K25" s="337"/>
      <c r="L25" s="337"/>
      <c r="M25" s="336"/>
      <c r="N25" s="328"/>
      <c r="O25" s="328"/>
      <c r="P25" s="328"/>
      <c r="Q25" s="328"/>
      <c r="R25" s="328"/>
    </row>
  </sheetData>
  <autoFilter ref="A5:R25">
    <filterColumn colId="7">
      <filters>
        <filter val="SUB. GESTIÓN HUMANA_x000a_SUB. GESTIÓN CORPORATIVA_x000a_OFICINA PLANEACIÓN_x000a_OFICINA JURÍDICA_x000a_OFICINA CONTROL INTERNO_x000a_DIRECCIÓN_x000a_COMUNICACIONES"/>
        <filter val="SUB. OPERATIVA_x000a_SUB. GESTIÓN RIESGO_x000a_SUB. LOGÍSTICA_x000a_DIRECCIÓN_x000a_COMUNICACIONES"/>
      </filters>
    </filterColumn>
  </autoFilter>
  <mergeCells count="15">
    <mergeCell ref="H12:H13"/>
    <mergeCell ref="E23:E24"/>
    <mergeCell ref="C23:C24"/>
    <mergeCell ref="A12:A13"/>
    <mergeCell ref="E15:E16"/>
    <mergeCell ref="F15:F16"/>
    <mergeCell ref="A15:A16"/>
    <mergeCell ref="B15:B16"/>
    <mergeCell ref="C15:C16"/>
    <mergeCell ref="D15:D16"/>
    <mergeCell ref="B12:B13"/>
    <mergeCell ref="C12:C13"/>
    <mergeCell ref="D12:D13"/>
    <mergeCell ref="E12:E13"/>
    <mergeCell ref="F12:F13"/>
  </mergeCells>
  <pageMargins left="0.25" right="0.25" top="0.75" bottom="0.75" header="0.3" footer="0.3"/>
  <pageSetup scale="3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Indicadores</vt:lpstr>
      <vt:lpstr>PLAN DE ACCIÓN 2020 Producto</vt:lpstr>
      <vt:lpstr>PLAN DE ACCIÓN 2020 Actividades</vt:lpstr>
      <vt:lpstr>Tablas</vt:lpstr>
      <vt:lpstr>PLAN DE DESARROLLO 2020</vt:lpstr>
      <vt:lpstr>'PLAN DE ACCIÓN 2020 Producto'!Área_de_impresión</vt:lpstr>
      <vt:lpstr>'PLAN DE DESARROLLO 2020'!Área_de_impresión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IVEETSA</cp:lastModifiedBy>
  <cp:lastPrinted>2018-08-09T16:49:01Z</cp:lastPrinted>
  <dcterms:created xsi:type="dcterms:W3CDTF">2018-02-01T01:50:26Z</dcterms:created>
  <dcterms:modified xsi:type="dcterms:W3CDTF">2020-05-26T22:35:56Z</dcterms:modified>
</cp:coreProperties>
</file>