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checkCompatibility="1" defaultThemeVersion="124226"/>
  <mc:AlternateContent xmlns:mc="http://schemas.openxmlformats.org/markup-compatibility/2006">
    <mc:Choice Requires="x15">
      <x15ac:absPath xmlns:x15ac="http://schemas.microsoft.com/office/spreadsheetml/2010/11/ac" url="C:\Users\ncasallas\Documents\Documents\Planeación Estrategica\12. PLAN DE ACCION\2019\Correcciones plan de accion\"/>
    </mc:Choice>
  </mc:AlternateContent>
  <bookViews>
    <workbookView xWindow="-120" yWindow="-120" windowWidth="20730" windowHeight="11160" tabRatio="750" firstSheet="1" activeTab="4"/>
  </bookViews>
  <sheets>
    <sheet name="PLAN DE ACCIÓN 2018" sheetId="1" state="hidden" r:id="rId1"/>
    <sheet name="Indicadores" sheetId="15" r:id="rId2"/>
    <sheet name="PLAN DE ACCIÓN 2019 Producto" sheetId="9" r:id="rId3"/>
    <sheet name="PLAN DE ACCIÓN 2019 Actividades" sheetId="14" r:id="rId4"/>
    <sheet name="Tablas" sheetId="8" r:id="rId5"/>
    <sheet name="PLAN DE DESARROLLO 2018" sheetId="3" state="hidden" r:id="rId6"/>
    <sheet name="Actividades Plan de Desarrollo"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'PLAN DE ACCIÓN 2018'!$B$8:$AQ$227</definedName>
    <definedName name="_xlnm._FilterDatabase" localSheetId="3" hidden="1">'PLAN DE ACCIÓN 2019 Actividades'!$B$5:$AC$249</definedName>
    <definedName name="_xlnm._FilterDatabase" localSheetId="2" hidden="1">'PLAN DE ACCIÓN 2019 Producto'!$B$6:$AA$78</definedName>
    <definedName name="_xlnm._FilterDatabase" localSheetId="5" hidden="1">'PLAN DE DESARROLLO 2018'!$A$5:$R$23</definedName>
    <definedName name="_xlnm.Print_Area" localSheetId="5">'PLAN DE DESARROLLO 2018'!$E$5:$P$23</definedName>
    <definedName name="SegmentaciónDeDatos_DEPENDENCIA">#N/A</definedName>
    <definedName name="SegmentaciónDeDatos_Estado_del_Producto">#N/A</definedName>
    <definedName name="SegmentaciónDeDatos_Tipo_de_resultado">#N/A</definedName>
  </definedNames>
  <calcPr calcId="162913"/>
  <pivotCaches>
    <pivotCache cacheId="12" r:id="rId15"/>
    <pivotCache cacheId="13" r:id="rId16"/>
  </pivotCaches>
  <extLst>
    <ext xmlns:x14="http://schemas.microsoft.com/office/spreadsheetml/2009/9/main" uri="{BBE1A952-AA13-448e-AADC-164F8A28A991}">
      <x14:slicerCaches>
        <x14:slicerCache r:id="rId17"/>
        <x14:slicerCache r:id="rId18"/>
        <x14:slicerCache r:id="rId1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C11" i="15" l="1"/>
  <c r="CB11" i="15"/>
  <c r="CA11" i="15"/>
  <c r="BZ11" i="15"/>
  <c r="BY11" i="15"/>
  <c r="BX11" i="15"/>
  <c r="BW11" i="15"/>
  <c r="BV11" i="15"/>
  <c r="BU11" i="15"/>
  <c r="R74" i="9" l="1"/>
  <c r="X74" i="9" s="1"/>
  <c r="R75" i="9"/>
  <c r="S75" i="9" s="1"/>
  <c r="R76" i="9"/>
  <c r="X76" i="9" s="1"/>
  <c r="AA76" i="9" s="1"/>
  <c r="R77" i="9"/>
  <c r="S77" i="9" s="1"/>
  <c r="R56" i="9"/>
  <c r="S56" i="9" s="1"/>
  <c r="R57" i="9"/>
  <c r="X57" i="9" s="1"/>
  <c r="AA57" i="9" s="1"/>
  <c r="V253" i="14"/>
  <c r="X253" i="14" s="1"/>
  <c r="V252" i="14"/>
  <c r="X252" i="14" s="1"/>
  <c r="V251" i="14"/>
  <c r="X251" i="14" s="1"/>
  <c r="V249" i="14"/>
  <c r="W249" i="14" s="1"/>
  <c r="V248" i="14"/>
  <c r="W248" i="14" s="1"/>
  <c r="V247" i="14"/>
  <c r="W247" i="14" s="1"/>
  <c r="V246" i="14"/>
  <c r="X246" i="14" s="1"/>
  <c r="V245" i="14"/>
  <c r="X245" i="14" s="1"/>
  <c r="V244" i="14"/>
  <c r="W244" i="14" s="1"/>
  <c r="V243" i="14"/>
  <c r="X243" i="14" s="1"/>
  <c r="V242" i="14"/>
  <c r="X242" i="14" s="1"/>
  <c r="V241" i="14"/>
  <c r="X241" i="14" s="1"/>
  <c r="V240" i="14"/>
  <c r="X240" i="14" s="1"/>
  <c r="V239" i="14"/>
  <c r="X239" i="14" s="1"/>
  <c r="V238" i="14"/>
  <c r="W238" i="14" s="1"/>
  <c r="V237" i="14"/>
  <c r="X237" i="14" s="1"/>
  <c r="V236" i="14"/>
  <c r="W236" i="14" s="1"/>
  <c r="V235" i="14"/>
  <c r="X235" i="14" s="1"/>
  <c r="V234" i="14"/>
  <c r="X234" i="14" s="1"/>
  <c r="V233" i="14"/>
  <c r="X233" i="14" s="1"/>
  <c r="V232" i="14"/>
  <c r="W232" i="14" s="1"/>
  <c r="V231" i="14"/>
  <c r="W231" i="14" s="1"/>
  <c r="V230" i="14"/>
  <c r="W230" i="14" s="1"/>
  <c r="V229" i="14"/>
  <c r="W229" i="14" s="1"/>
  <c r="V228" i="14"/>
  <c r="X228" i="14" s="1"/>
  <c r="V227" i="14"/>
  <c r="X227" i="14" s="1"/>
  <c r="V226" i="14"/>
  <c r="W226" i="14" s="1"/>
  <c r="V225" i="14"/>
  <c r="W225" i="14" s="1"/>
  <c r="V224" i="14"/>
  <c r="X224" i="14" s="1"/>
  <c r="V223" i="14"/>
  <c r="X223" i="14" s="1"/>
  <c r="V222" i="14"/>
  <c r="X222" i="14" s="1"/>
  <c r="V221" i="14"/>
  <c r="X221" i="14" s="1"/>
  <c r="V220" i="14"/>
  <c r="X220" i="14" s="1"/>
  <c r="V219" i="14"/>
  <c r="X219" i="14" s="1"/>
  <c r="V218" i="14"/>
  <c r="X218" i="14" s="1"/>
  <c r="V217" i="14"/>
  <c r="X217" i="14" s="1"/>
  <c r="V216" i="14"/>
  <c r="X216" i="14" s="1"/>
  <c r="V215" i="14"/>
  <c r="X215" i="14" s="1"/>
  <c r="V214" i="14"/>
  <c r="W214" i="14" s="1"/>
  <c r="V213" i="14"/>
  <c r="X213" i="14" s="1"/>
  <c r="V212" i="14"/>
  <c r="X212" i="14" s="1"/>
  <c r="V211" i="14"/>
  <c r="W211" i="14" s="1"/>
  <c r="V210" i="14"/>
  <c r="W210" i="14" s="1"/>
  <c r="V209" i="14"/>
  <c r="X209" i="14" s="1"/>
  <c r="V208" i="14"/>
  <c r="X208" i="14" s="1"/>
  <c r="V207" i="14"/>
  <c r="X207" i="14" s="1"/>
  <c r="V206" i="14"/>
  <c r="X206" i="14" s="1"/>
  <c r="V205" i="14"/>
  <c r="W205" i="14" s="1"/>
  <c r="V204" i="14"/>
  <c r="X204" i="14" s="1"/>
  <c r="V203" i="14"/>
  <c r="X203" i="14" s="1"/>
  <c r="V202" i="14"/>
  <c r="X202" i="14" s="1"/>
  <c r="V201" i="14"/>
  <c r="X201" i="14" s="1"/>
  <c r="V200" i="14"/>
  <c r="X200" i="14" s="1"/>
  <c r="V199" i="14"/>
  <c r="X199" i="14" s="1"/>
  <c r="V198" i="14"/>
  <c r="W198" i="14" s="1"/>
  <c r="V197" i="14"/>
  <c r="X197" i="14" s="1"/>
  <c r="V196" i="14"/>
  <c r="X196" i="14" s="1"/>
  <c r="V195" i="14"/>
  <c r="X195" i="14" s="1"/>
  <c r="V194" i="14"/>
  <c r="W194" i="14" s="1"/>
  <c r="V193" i="14"/>
  <c r="W193" i="14" s="1"/>
  <c r="V192" i="14"/>
  <c r="X192" i="14" s="1"/>
  <c r="V191" i="14"/>
  <c r="W191" i="14" s="1"/>
  <c r="V190" i="14"/>
  <c r="X190" i="14" s="1"/>
  <c r="V189" i="14"/>
  <c r="W189" i="14" s="1"/>
  <c r="V188" i="14"/>
  <c r="X188" i="14" s="1"/>
  <c r="V187" i="14"/>
  <c r="X187" i="14" s="1"/>
  <c r="V186" i="14"/>
  <c r="X186" i="14" s="1"/>
  <c r="V185" i="14"/>
  <c r="W185" i="14" s="1"/>
  <c r="V184" i="14"/>
  <c r="X184" i="14" s="1"/>
  <c r="V183" i="14"/>
  <c r="W183" i="14" s="1"/>
  <c r="V182" i="14"/>
  <c r="X182" i="14" s="1"/>
  <c r="V181" i="14"/>
  <c r="X181" i="14" s="1"/>
  <c r="V180" i="14"/>
  <c r="X180" i="14" s="1"/>
  <c r="V179" i="14"/>
  <c r="W179" i="14" s="1"/>
  <c r="V178" i="14"/>
  <c r="W178" i="14" s="1"/>
  <c r="V177" i="14"/>
  <c r="W177" i="14" s="1"/>
  <c r="V176" i="14"/>
  <c r="W176" i="14" s="1"/>
  <c r="V175" i="14"/>
  <c r="X175" i="14" s="1"/>
  <c r="V174" i="14"/>
  <c r="X174" i="14" s="1"/>
  <c r="V173" i="14"/>
  <c r="X173" i="14" s="1"/>
  <c r="V172" i="14"/>
  <c r="W172" i="14" s="1"/>
  <c r="V171" i="14"/>
  <c r="X171" i="14" s="1"/>
  <c r="V170" i="14"/>
  <c r="X170" i="14" s="1"/>
  <c r="V169" i="14"/>
  <c r="W169" i="14" s="1"/>
  <c r="V168" i="14"/>
  <c r="X168" i="14" s="1"/>
  <c r="V167" i="14"/>
  <c r="W167" i="14" s="1"/>
  <c r="V166" i="14"/>
  <c r="X166" i="14" s="1"/>
  <c r="V165" i="14"/>
  <c r="X165" i="14" s="1"/>
  <c r="V164" i="14"/>
  <c r="X164" i="14" s="1"/>
  <c r="V163" i="14"/>
  <c r="W163" i="14" s="1"/>
  <c r="V162" i="14"/>
  <c r="X162" i="14" s="1"/>
  <c r="V161" i="14"/>
  <c r="X161" i="14" s="1"/>
  <c r="V160" i="14"/>
  <c r="X160" i="14" s="1"/>
  <c r="V159" i="14"/>
  <c r="W159" i="14" s="1"/>
  <c r="V158" i="14"/>
  <c r="X158" i="14" s="1"/>
  <c r="V157" i="14"/>
  <c r="X157" i="14" s="1"/>
  <c r="V156" i="14"/>
  <c r="X156" i="14" s="1"/>
  <c r="V155" i="14"/>
  <c r="W155" i="14" s="1"/>
  <c r="V154" i="14"/>
  <c r="X154" i="14" s="1"/>
  <c r="V153" i="14"/>
  <c r="W153" i="14" s="1"/>
  <c r="V152" i="14"/>
  <c r="W152" i="14" s="1"/>
  <c r="V151" i="14"/>
  <c r="W151" i="14" s="1"/>
  <c r="V150" i="14"/>
  <c r="X150" i="14" s="1"/>
  <c r="V149" i="14"/>
  <c r="X149" i="14" s="1"/>
  <c r="V148" i="14"/>
  <c r="X148" i="14" s="1"/>
  <c r="V147" i="14"/>
  <c r="W147" i="14" s="1"/>
  <c r="V146" i="14"/>
  <c r="X146" i="14" s="1"/>
  <c r="V145" i="14"/>
  <c r="X145" i="14" s="1"/>
  <c r="V144" i="14"/>
  <c r="X144" i="14" s="1"/>
  <c r="V143" i="14"/>
  <c r="W143" i="14" s="1"/>
  <c r="V142" i="14"/>
  <c r="X142" i="14" s="1"/>
  <c r="V141" i="14"/>
  <c r="X141" i="14" s="1"/>
  <c r="V140" i="14"/>
  <c r="X140" i="14" s="1"/>
  <c r="V139" i="14"/>
  <c r="W139" i="14" s="1"/>
  <c r="V138" i="14"/>
  <c r="X138" i="14" s="1"/>
  <c r="V137" i="14"/>
  <c r="W137" i="14" s="1"/>
  <c r="V136" i="14"/>
  <c r="X136" i="14" s="1"/>
  <c r="V135" i="14"/>
  <c r="W135" i="14" s="1"/>
  <c r="V134" i="14"/>
  <c r="X134" i="14" s="1"/>
  <c r="V133" i="14"/>
  <c r="X133" i="14" s="1"/>
  <c r="V132" i="14"/>
  <c r="X132" i="14" s="1"/>
  <c r="V131" i="14"/>
  <c r="W131" i="14" s="1"/>
  <c r="V130" i="14"/>
  <c r="X130" i="14" s="1"/>
  <c r="V129" i="14"/>
  <c r="X129" i="14" s="1"/>
  <c r="V128" i="14"/>
  <c r="X128" i="14" s="1"/>
  <c r="V127" i="14"/>
  <c r="W127" i="14" s="1"/>
  <c r="V126" i="14"/>
  <c r="X126" i="14" s="1"/>
  <c r="V125" i="14"/>
  <c r="X125" i="14" s="1"/>
  <c r="V124" i="14"/>
  <c r="X124" i="14" s="1"/>
  <c r="V123" i="14"/>
  <c r="W123" i="14" s="1"/>
  <c r="V122" i="14"/>
  <c r="X122" i="14" s="1"/>
  <c r="V121" i="14"/>
  <c r="X121" i="14" s="1"/>
  <c r="V120" i="14"/>
  <c r="X120" i="14" s="1"/>
  <c r="V119" i="14"/>
  <c r="W119" i="14" s="1"/>
  <c r="V118" i="14"/>
  <c r="X118" i="14" s="1"/>
  <c r="V117" i="14"/>
  <c r="X117" i="14" s="1"/>
  <c r="V116" i="14"/>
  <c r="X116" i="14" s="1"/>
  <c r="V115" i="14"/>
  <c r="W115" i="14" s="1"/>
  <c r="V114" i="14"/>
  <c r="X114" i="14" s="1"/>
  <c r="V113" i="14"/>
  <c r="X113" i="14" s="1"/>
  <c r="V112" i="14"/>
  <c r="X112" i="14" s="1"/>
  <c r="V111" i="14"/>
  <c r="W111" i="14" s="1"/>
  <c r="V110" i="14"/>
  <c r="X110" i="14" s="1"/>
  <c r="V109" i="14"/>
  <c r="X109" i="14" s="1"/>
  <c r="V108" i="14"/>
  <c r="X108" i="14" s="1"/>
  <c r="V107" i="14"/>
  <c r="W107" i="14" s="1"/>
  <c r="V106" i="14"/>
  <c r="X106" i="14" s="1"/>
  <c r="V105" i="14"/>
  <c r="W105" i="14" s="1"/>
  <c r="V104" i="14"/>
  <c r="X104" i="14" s="1"/>
  <c r="V103" i="14"/>
  <c r="W103" i="14" s="1"/>
  <c r="V102" i="14"/>
  <c r="X102" i="14" s="1"/>
  <c r="V101" i="14"/>
  <c r="X101" i="14" s="1"/>
  <c r="V100" i="14"/>
  <c r="X100" i="14" s="1"/>
  <c r="V99" i="14"/>
  <c r="W99" i="14" s="1"/>
  <c r="V98" i="14"/>
  <c r="X98" i="14" s="1"/>
  <c r="V97" i="14"/>
  <c r="W97" i="14" s="1"/>
  <c r="V96" i="14"/>
  <c r="W96" i="14" s="1"/>
  <c r="V95" i="14"/>
  <c r="W95" i="14" s="1"/>
  <c r="V94" i="14"/>
  <c r="X94" i="14" s="1"/>
  <c r="V93" i="14"/>
  <c r="W93" i="14" s="1"/>
  <c r="V92" i="14"/>
  <c r="X92" i="14" s="1"/>
  <c r="V91" i="14"/>
  <c r="W91" i="14" s="1"/>
  <c r="V90" i="14"/>
  <c r="X90" i="14" s="1"/>
  <c r="V89" i="14"/>
  <c r="W89" i="14" s="1"/>
  <c r="V88" i="14"/>
  <c r="W88" i="14" s="1"/>
  <c r="V87" i="14"/>
  <c r="W87" i="14" s="1"/>
  <c r="V86" i="14"/>
  <c r="W86" i="14" s="1"/>
  <c r="V85" i="14"/>
  <c r="W85" i="14" s="1"/>
  <c r="V84" i="14"/>
  <c r="W84" i="14" s="1"/>
  <c r="V83" i="14"/>
  <c r="X83" i="14" s="1"/>
  <c r="V82" i="14"/>
  <c r="W82" i="14" s="1"/>
  <c r="V81" i="14"/>
  <c r="X81" i="14" s="1"/>
  <c r="V80" i="14"/>
  <c r="W80" i="14" s="1"/>
  <c r="V79" i="14"/>
  <c r="X79" i="14" s="1"/>
  <c r="V78" i="14"/>
  <c r="X78" i="14" s="1"/>
  <c r="V77" i="14"/>
  <c r="X77" i="14" s="1"/>
  <c r="V76" i="14"/>
  <c r="X76" i="14" s="1"/>
  <c r="V75" i="14"/>
  <c r="X75" i="14" s="1"/>
  <c r="V74" i="14"/>
  <c r="X74" i="14" s="1"/>
  <c r="V73" i="14"/>
  <c r="X73" i="14" s="1"/>
  <c r="V72" i="14"/>
  <c r="X72" i="14" s="1"/>
  <c r="V71" i="14"/>
  <c r="X71" i="14" s="1"/>
  <c r="V70" i="14"/>
  <c r="X70" i="14" s="1"/>
  <c r="V69" i="14"/>
  <c r="X69" i="14" s="1"/>
  <c r="V68" i="14"/>
  <c r="X68" i="14" s="1"/>
  <c r="V67" i="14"/>
  <c r="X67" i="14" s="1"/>
  <c r="V66" i="14"/>
  <c r="X66" i="14" s="1"/>
  <c r="V65" i="14"/>
  <c r="X65" i="14" s="1"/>
  <c r="V64" i="14"/>
  <c r="X64" i="14" s="1"/>
  <c r="V63" i="14"/>
  <c r="W63" i="14" s="1"/>
  <c r="V62" i="14"/>
  <c r="X62" i="14" s="1"/>
  <c r="V61" i="14"/>
  <c r="X61" i="14" s="1"/>
  <c r="V60" i="14"/>
  <c r="X60" i="14" s="1"/>
  <c r="V59" i="14"/>
  <c r="W59" i="14" s="1"/>
  <c r="V58" i="14"/>
  <c r="X58" i="14" s="1"/>
  <c r="V57" i="14"/>
  <c r="X57" i="14" s="1"/>
  <c r="V56" i="14"/>
  <c r="X56" i="14" s="1"/>
  <c r="V55" i="14"/>
  <c r="W55" i="14" s="1"/>
  <c r="V54" i="14"/>
  <c r="X54" i="14" s="1"/>
  <c r="V53" i="14"/>
  <c r="X53" i="14" s="1"/>
  <c r="V52" i="14"/>
  <c r="X52" i="14" s="1"/>
  <c r="V51" i="14"/>
  <c r="W51" i="14" s="1"/>
  <c r="V50" i="14"/>
  <c r="X50" i="14" s="1"/>
  <c r="V49" i="14"/>
  <c r="X49" i="14" s="1"/>
  <c r="V48" i="14"/>
  <c r="X48" i="14" s="1"/>
  <c r="V47" i="14"/>
  <c r="W47" i="14" s="1"/>
  <c r="V46" i="14"/>
  <c r="X46" i="14" s="1"/>
  <c r="V45" i="14"/>
  <c r="X45" i="14" s="1"/>
  <c r="V44" i="14"/>
  <c r="X44" i="14" s="1"/>
  <c r="V43" i="14"/>
  <c r="W43" i="14" s="1"/>
  <c r="V42" i="14"/>
  <c r="X42" i="14" s="1"/>
  <c r="V41" i="14"/>
  <c r="X41" i="14" s="1"/>
  <c r="V40" i="14"/>
  <c r="X40" i="14" s="1"/>
  <c r="V39" i="14"/>
  <c r="X39" i="14" s="1"/>
  <c r="V38" i="14"/>
  <c r="W38" i="14" s="1"/>
  <c r="V37" i="14"/>
  <c r="X37" i="14" s="1"/>
  <c r="V36" i="14"/>
  <c r="X36" i="14" s="1"/>
  <c r="V35" i="14"/>
  <c r="X35" i="14" s="1"/>
  <c r="V34" i="14"/>
  <c r="X34" i="14" s="1"/>
  <c r="V33" i="14"/>
  <c r="X33" i="14" s="1"/>
  <c r="V32" i="14"/>
  <c r="X32" i="14" s="1"/>
  <c r="V31" i="14"/>
  <c r="X31" i="14" s="1"/>
  <c r="V30" i="14"/>
  <c r="X30" i="14" s="1"/>
  <c r="V29" i="14"/>
  <c r="X29" i="14" s="1"/>
  <c r="V28" i="14"/>
  <c r="X28" i="14" s="1"/>
  <c r="V27" i="14"/>
  <c r="X27" i="14" s="1"/>
  <c r="V26" i="14"/>
  <c r="X26" i="14" s="1"/>
  <c r="V25" i="14"/>
  <c r="X25" i="14" s="1"/>
  <c r="V24" i="14"/>
  <c r="X24" i="14" s="1"/>
  <c r="V23" i="14"/>
  <c r="X23" i="14" s="1"/>
  <c r="V22" i="14"/>
  <c r="X22" i="14" s="1"/>
  <c r="V21" i="14"/>
  <c r="X21" i="14" s="1"/>
  <c r="V20" i="14"/>
  <c r="X20" i="14" s="1"/>
  <c r="V19" i="14"/>
  <c r="X19" i="14" s="1"/>
  <c r="V18" i="14"/>
  <c r="X18" i="14" s="1"/>
  <c r="V17" i="14"/>
  <c r="X17" i="14" s="1"/>
  <c r="V16" i="14"/>
  <c r="X16" i="14" s="1"/>
  <c r="V15" i="14"/>
  <c r="X15" i="14" s="1"/>
  <c r="V14" i="14"/>
  <c r="X14" i="14" s="1"/>
  <c r="V13" i="14"/>
  <c r="X13" i="14" s="1"/>
  <c r="V12" i="14"/>
  <c r="X12" i="14" s="1"/>
  <c r="V11" i="14"/>
  <c r="X11" i="14" s="1"/>
  <c r="V10" i="14"/>
  <c r="X10" i="14" s="1"/>
  <c r="V9" i="14"/>
  <c r="X9" i="14" s="1"/>
  <c r="V8" i="14"/>
  <c r="X8" i="14" s="1"/>
  <c r="V7" i="14"/>
  <c r="X7" i="14" s="1"/>
  <c r="V6" i="14"/>
  <c r="X6" i="14" s="1"/>
  <c r="R16" i="9"/>
  <c r="S59" i="9"/>
  <c r="X59" i="9"/>
  <c r="Y59" i="9" s="1"/>
  <c r="W162" i="14"/>
  <c r="W243" i="14"/>
  <c r="W253" i="14"/>
  <c r="R8" i="9"/>
  <c r="X8" i="9" s="1"/>
  <c r="R9" i="9"/>
  <c r="S9" i="9" s="1"/>
  <c r="R10" i="9"/>
  <c r="X10" i="9" s="1"/>
  <c r="R11" i="9"/>
  <c r="X11" i="9" s="1"/>
  <c r="R12" i="9"/>
  <c r="S12" i="9" s="1"/>
  <c r="R13" i="9"/>
  <c r="S13" i="9" s="1"/>
  <c r="R14" i="9"/>
  <c r="X14" i="9" s="1"/>
  <c r="R15" i="9"/>
  <c r="X15" i="9" s="1"/>
  <c r="Y15" i="9" s="1"/>
  <c r="R17" i="9"/>
  <c r="X17" i="9" s="1"/>
  <c r="R18" i="9"/>
  <c r="X18" i="9" s="1"/>
  <c r="R19" i="9"/>
  <c r="S19" i="9" s="1"/>
  <c r="R20" i="9"/>
  <c r="X20" i="9" s="1"/>
  <c r="R21" i="9"/>
  <c r="X21" i="9" s="1"/>
  <c r="AA21" i="9" s="1"/>
  <c r="R22" i="9"/>
  <c r="S22" i="9" s="1"/>
  <c r="R23" i="9"/>
  <c r="X23" i="9" s="1"/>
  <c r="R24" i="9"/>
  <c r="S24" i="9" s="1"/>
  <c r="R25" i="9"/>
  <c r="X25" i="9" s="1"/>
  <c r="R26" i="9"/>
  <c r="X26" i="9" s="1"/>
  <c r="Y26" i="9" s="1"/>
  <c r="R27" i="9"/>
  <c r="S27" i="9" s="1"/>
  <c r="R28" i="9"/>
  <c r="X28" i="9" s="1"/>
  <c r="R29" i="9"/>
  <c r="S29" i="9" s="1"/>
  <c r="R30" i="9"/>
  <c r="X30" i="9" s="1"/>
  <c r="R31" i="9"/>
  <c r="S31" i="9" s="1"/>
  <c r="R32" i="9"/>
  <c r="X32" i="9" s="1"/>
  <c r="R33" i="9"/>
  <c r="X33" i="9" s="1"/>
  <c r="R34" i="9"/>
  <c r="X34" i="9" s="1"/>
  <c r="R35" i="9"/>
  <c r="S35" i="9" s="1"/>
  <c r="R36" i="9"/>
  <c r="X36" i="9" s="1"/>
  <c r="R37" i="9"/>
  <c r="X37" i="9" s="1"/>
  <c r="R38" i="9"/>
  <c r="X38" i="9" s="1"/>
  <c r="R39" i="9"/>
  <c r="X39" i="9" s="1"/>
  <c r="R40" i="9"/>
  <c r="X40" i="9" s="1"/>
  <c r="R41" i="9"/>
  <c r="X41" i="9" s="1"/>
  <c r="R42" i="9"/>
  <c r="S42" i="9" s="1"/>
  <c r="R43" i="9"/>
  <c r="X43" i="9" s="1"/>
  <c r="R44" i="9"/>
  <c r="X44" i="9" s="1"/>
  <c r="R45" i="9"/>
  <c r="X45" i="9" s="1"/>
  <c r="Y45" i="9" s="1"/>
  <c r="R46" i="9"/>
  <c r="S46" i="9" s="1"/>
  <c r="R47" i="9"/>
  <c r="S47" i="9" s="1"/>
  <c r="R48" i="9"/>
  <c r="X48" i="9" s="1"/>
  <c r="R49" i="9"/>
  <c r="X49" i="9" s="1"/>
  <c r="R50" i="9"/>
  <c r="S50" i="9" s="1"/>
  <c r="R51" i="9"/>
  <c r="S51" i="9" s="1"/>
  <c r="R52" i="9"/>
  <c r="X52" i="9" s="1"/>
  <c r="R53" i="9"/>
  <c r="S53" i="9" s="1"/>
  <c r="R54" i="9"/>
  <c r="S54" i="9" s="1"/>
  <c r="R55" i="9"/>
  <c r="S55" i="9" s="1"/>
  <c r="R58" i="9"/>
  <c r="S58" i="9" s="1"/>
  <c r="R60" i="9"/>
  <c r="S60" i="9" s="1"/>
  <c r="R61" i="9"/>
  <c r="X61" i="9" s="1"/>
  <c r="Y61" i="9" s="1"/>
  <c r="R62" i="9"/>
  <c r="S62" i="9" s="1"/>
  <c r="R63" i="9"/>
  <c r="X63" i="9" s="1"/>
  <c r="R64" i="9"/>
  <c r="X64" i="9" s="1"/>
  <c r="R65" i="9"/>
  <c r="S65" i="9" s="1"/>
  <c r="R66" i="9"/>
  <c r="S66" i="9" s="1"/>
  <c r="R67" i="9"/>
  <c r="X67" i="9" s="1"/>
  <c r="R68" i="9"/>
  <c r="X68" i="9" s="1"/>
  <c r="R69" i="9"/>
  <c r="X69" i="9" s="1"/>
  <c r="Z69" i="9" s="1"/>
  <c r="R70" i="9"/>
  <c r="S70" i="9" s="1"/>
  <c r="R71" i="9"/>
  <c r="S71" i="9" s="1"/>
  <c r="R72" i="9"/>
  <c r="X72" i="9" s="1"/>
  <c r="R73" i="9"/>
  <c r="X73" i="9" s="1"/>
  <c r="R78" i="9"/>
  <c r="S78" i="9" s="1"/>
  <c r="S16" i="9"/>
  <c r="X16" i="9"/>
  <c r="Z16" i="9" s="1"/>
  <c r="B67" i="8"/>
  <c r="E532" i="8" s="1"/>
  <c r="D529" i="8" s="1"/>
  <c r="L23" i="3"/>
  <c r="K23" i="3"/>
  <c r="M21" i="3"/>
  <c r="L20" i="3"/>
  <c r="K20" i="3"/>
  <c r="M19" i="3"/>
  <c r="L18" i="3"/>
  <c r="K18" i="3"/>
  <c r="M17" i="3"/>
  <c r="M16" i="3"/>
  <c r="M15" i="3"/>
  <c r="M14" i="3"/>
  <c r="M13" i="3"/>
  <c r="M12" i="3"/>
  <c r="M11" i="3"/>
  <c r="M10" i="3"/>
  <c r="M9" i="3"/>
  <c r="M8" i="3"/>
  <c r="M6" i="3"/>
  <c r="R7" i="9"/>
  <c r="X7" i="9" s="1"/>
  <c r="D527" i="8"/>
  <c r="B27" i="8"/>
  <c r="B13" i="8"/>
  <c r="BU21" i="15"/>
  <c r="CF10" i="15"/>
  <c r="CE10" i="15"/>
  <c r="K68" i="1"/>
  <c r="J68" i="1"/>
  <c r="X26" i="1"/>
  <c r="AL14" i="1"/>
  <c r="AK14" i="1"/>
  <c r="AK13" i="1"/>
  <c r="AL13" i="1"/>
  <c r="AL12" i="1"/>
  <c r="AK12" i="1"/>
  <c r="AK11" i="1"/>
  <c r="AL11" i="1"/>
  <c r="AL10" i="1"/>
  <c r="AK10" i="1"/>
  <c r="AK9" i="1"/>
  <c r="AL9" i="1"/>
  <c r="S9" i="1"/>
  <c r="X9" i="1" s="1"/>
  <c r="AA9" i="1" s="1"/>
  <c r="CF16" i="15"/>
  <c r="CF14" i="15"/>
  <c r="CF15" i="15"/>
  <c r="X189" i="14" l="1"/>
  <c r="W252" i="14"/>
  <c r="X247" i="14"/>
  <c r="X159" i="14"/>
  <c r="X135" i="14"/>
  <c r="W213" i="14"/>
  <c r="Y34" i="9"/>
  <c r="X71" i="9"/>
  <c r="AA71" i="9" s="1"/>
  <c r="CI17" i="15"/>
  <c r="X238" i="14"/>
  <c r="W197" i="14"/>
  <c r="CF17" i="15"/>
  <c r="CC16" i="15"/>
  <c r="CB16" i="15"/>
  <c r="CA16" i="15"/>
  <c r="BZ16" i="15"/>
  <c r="BY16" i="15"/>
  <c r="BX16" i="15"/>
  <c r="BW16" i="15"/>
  <c r="BV16" i="15"/>
  <c r="BU16" i="15"/>
  <c r="X9" i="9"/>
  <c r="Y9" i="9" s="1"/>
  <c r="S74" i="9"/>
  <c r="W24" i="14"/>
  <c r="W150" i="14"/>
  <c r="W157" i="14"/>
  <c r="W37" i="14"/>
  <c r="X210" i="14"/>
  <c r="W223" i="14"/>
  <c r="W215" i="14"/>
  <c r="W227" i="14"/>
  <c r="X248" i="14"/>
  <c r="W180" i="14"/>
  <c r="W67" i="14"/>
  <c r="W72" i="14"/>
  <c r="X123" i="14"/>
  <c r="X153" i="14"/>
  <c r="W234" i="14"/>
  <c r="W199" i="14"/>
  <c r="X211" i="14"/>
  <c r="W149" i="14"/>
  <c r="W62" i="14"/>
  <c r="W142" i="14"/>
  <c r="X99" i="14"/>
  <c r="W251" i="14"/>
  <c r="S43" i="9"/>
  <c r="X31" i="9"/>
  <c r="AA31" i="9" s="1"/>
  <c r="X183" i="14"/>
  <c r="X231" i="14"/>
  <c r="W165" i="14"/>
  <c r="X84" i="14"/>
  <c r="W192" i="14"/>
  <c r="X236" i="14"/>
  <c r="W102" i="14"/>
  <c r="X205" i="14"/>
  <c r="W216" i="14"/>
  <c r="X111" i="14"/>
  <c r="X119" i="14"/>
  <c r="X214" i="14"/>
  <c r="W221" i="14"/>
  <c r="X249" i="14"/>
  <c r="W187" i="14"/>
  <c r="X85" i="14"/>
  <c r="X179" i="14"/>
  <c r="W129" i="14"/>
  <c r="X169" i="14"/>
  <c r="X232" i="14"/>
  <c r="W74" i="14"/>
  <c r="S76" i="9"/>
  <c r="X51" i="9"/>
  <c r="Z51" i="9" s="1"/>
  <c r="X105" i="14"/>
  <c r="W245" i="14"/>
  <c r="W8" i="14"/>
  <c r="W32" i="14"/>
  <c r="W81" i="14"/>
  <c r="W186" i="14"/>
  <c r="W65" i="14"/>
  <c r="W117" i="14"/>
  <c r="W101" i="14"/>
  <c r="W56" i="14"/>
  <c r="X86" i="14"/>
  <c r="W61" i="14"/>
  <c r="X87" i="14"/>
  <c r="W166" i="14"/>
  <c r="X198" i="14"/>
  <c r="W109" i="14"/>
  <c r="W46" i="14"/>
  <c r="W69" i="14"/>
  <c r="W128" i="14"/>
  <c r="S57" i="9"/>
  <c r="X75" i="9"/>
  <c r="AA75" i="9" s="1"/>
  <c r="X29" i="9"/>
  <c r="Y29" i="9" s="1"/>
  <c r="X53" i="9"/>
  <c r="Y53" i="9" s="1"/>
  <c r="S11" i="9"/>
  <c r="S20" i="9"/>
  <c r="S15" i="9"/>
  <c r="S36" i="9"/>
  <c r="S49" i="9"/>
  <c r="S37" i="9"/>
  <c r="X13" i="9"/>
  <c r="X19" i="9"/>
  <c r="AA19" i="9" s="1"/>
  <c r="Z37" i="9"/>
  <c r="AA37" i="9"/>
  <c r="Z29" i="9"/>
  <c r="S23" i="9"/>
  <c r="X70" i="9"/>
  <c r="Y70" i="9" s="1"/>
  <c r="X60" i="9"/>
  <c r="Y60" i="9" s="1"/>
  <c r="X66" i="9"/>
  <c r="Z66" i="9" s="1"/>
  <c r="S30" i="9"/>
  <c r="S69" i="9"/>
  <c r="AA16" i="9"/>
  <c r="S41" i="9"/>
  <c r="S72" i="9"/>
  <c r="S61" i="9"/>
  <c r="S33" i="9"/>
  <c r="S45" i="9"/>
  <c r="S21" i="9"/>
  <c r="W219" i="14"/>
  <c r="X91" i="14"/>
  <c r="W40" i="14"/>
  <c r="W174" i="14"/>
  <c r="W133" i="14"/>
  <c r="W77" i="14"/>
  <c r="W53" i="14"/>
  <c r="W212" i="14"/>
  <c r="X167" i="14"/>
  <c r="W90" i="14"/>
  <c r="W79" i="14"/>
  <c r="X230" i="14"/>
  <c r="W144" i="14"/>
  <c r="W22" i="14"/>
  <c r="X178" i="14"/>
  <c r="W134" i="14"/>
  <c r="W182" i="14"/>
  <c r="X95" i="14"/>
  <c r="W49" i="14"/>
  <c r="W10" i="14"/>
  <c r="W45" i="14"/>
  <c r="W26" i="14"/>
  <c r="W241" i="14"/>
  <c r="W20" i="14"/>
  <c r="W195" i="14"/>
  <c r="X191" i="14"/>
  <c r="W224" i="14"/>
  <c r="W118" i="14"/>
  <c r="W14" i="14"/>
  <c r="W233" i="14"/>
  <c r="W125" i="14"/>
  <c r="W16" i="14"/>
  <c r="W206" i="14"/>
  <c r="W114" i="14"/>
  <c r="W92" i="14"/>
  <c r="X88" i="14"/>
  <c r="W138" i="14"/>
  <c r="W156" i="14"/>
  <c r="W28" i="14"/>
  <c r="W12" i="14"/>
  <c r="W73" i="14"/>
  <c r="W57" i="14"/>
  <c r="W41" i="14"/>
  <c r="X127" i="14"/>
  <c r="W181" i="14"/>
  <c r="W110" i="14"/>
  <c r="W160" i="14"/>
  <c r="X89" i="14"/>
  <c r="W36" i="14"/>
  <c r="W196" i="14"/>
  <c r="W222" i="14"/>
  <c r="X131" i="14"/>
  <c r="W204" i="14"/>
  <c r="X176" i="14"/>
  <c r="W100" i="14"/>
  <c r="W83" i="14"/>
  <c r="X43" i="14"/>
  <c r="W168" i="14"/>
  <c r="W136" i="14"/>
  <c r="X47" i="14"/>
  <c r="X55" i="14"/>
  <c r="X93" i="14"/>
  <c r="X63" i="14"/>
  <c r="W39" i="14"/>
  <c r="W71" i="14"/>
  <c r="X152" i="14"/>
  <c r="X229" i="14"/>
  <c r="W240" i="14"/>
  <c r="W75" i="14"/>
  <c r="W228" i="14"/>
  <c r="W201" i="14"/>
  <c r="X151" i="14"/>
  <c r="W120" i="14"/>
  <c r="W104" i="14"/>
  <c r="X97" i="14"/>
  <c r="W23" i="14"/>
  <c r="X51" i="14"/>
  <c r="W173" i="14"/>
  <c r="W170" i="14"/>
  <c r="X103" i="14"/>
  <c r="W148" i="14"/>
  <c r="X59" i="14"/>
  <c r="W203" i="14"/>
  <c r="W242" i="14"/>
  <c r="W68" i="14"/>
  <c r="W52" i="14"/>
  <c r="W34" i="14"/>
  <c r="W246" i="14"/>
  <c r="W141" i="14"/>
  <c r="X82" i="14"/>
  <c r="W6" i="14"/>
  <c r="W217" i="14"/>
  <c r="X155" i="14"/>
  <c r="W220" i="14"/>
  <c r="W188" i="14"/>
  <c r="X172" i="14"/>
  <c r="W116" i="14"/>
  <c r="W70" i="14"/>
  <c r="X185" i="14"/>
  <c r="W50" i="14"/>
  <c r="X177" i="14"/>
  <c r="W158" i="14"/>
  <c r="W126" i="14"/>
  <c r="X38" i="14"/>
  <c r="W66" i="14"/>
  <c r="X226" i="14"/>
  <c r="W42" i="14"/>
  <c r="W164" i="14"/>
  <c r="W121" i="14"/>
  <c r="W64" i="14"/>
  <c r="W48" i="14"/>
  <c r="W33" i="14"/>
  <c r="X80" i="14"/>
  <c r="W208" i="14"/>
  <c r="W190" i="14"/>
  <c r="W239" i="14"/>
  <c r="W54" i="14"/>
  <c r="W31" i="14"/>
  <c r="X107" i="14"/>
  <c r="X194" i="14"/>
  <c r="W175" i="14"/>
  <c r="W76" i="14"/>
  <c r="W60" i="14"/>
  <c r="W44" i="14"/>
  <c r="W21" i="14"/>
  <c r="X143" i="14"/>
  <c r="W112" i="14"/>
  <c r="W78" i="14"/>
  <c r="W58" i="14"/>
  <c r="W146" i="14"/>
  <c r="W132" i="14"/>
  <c r="W7" i="14"/>
  <c r="W161" i="14"/>
  <c r="W145" i="14"/>
  <c r="X137" i="14"/>
  <c r="W17" i="14"/>
  <c r="X163" i="14"/>
  <c r="X147" i="14"/>
  <c r="W202" i="14"/>
  <c r="W124" i="14"/>
  <c r="W108" i="14"/>
  <c r="W19" i="14"/>
  <c r="W200" i="14"/>
  <c r="W30" i="14"/>
  <c r="W154" i="14"/>
  <c r="W18" i="14"/>
  <c r="W140" i="14"/>
  <c r="W237" i="14"/>
  <c r="W207" i="14"/>
  <c r="W113" i="14"/>
  <c r="W29" i="14"/>
  <c r="W13" i="14"/>
  <c r="X244" i="14"/>
  <c r="W218" i="14"/>
  <c r="W122" i="14"/>
  <c r="W106" i="14"/>
  <c r="W15" i="14"/>
  <c r="W235" i="14"/>
  <c r="W209" i="14"/>
  <c r="W184" i="14"/>
  <c r="X193" i="14"/>
  <c r="W35" i="14"/>
  <c r="W25" i="14"/>
  <c r="W9" i="14"/>
  <c r="W94" i="14"/>
  <c r="W27" i="14"/>
  <c r="W11" i="14"/>
  <c r="X96" i="14"/>
  <c r="X225" i="14"/>
  <c r="X115" i="14"/>
  <c r="W171" i="14"/>
  <c r="W98" i="14"/>
  <c r="W130" i="14"/>
  <c r="X139" i="14"/>
  <c r="AA41" i="9"/>
  <c r="Z41" i="9"/>
  <c r="Z33" i="9"/>
  <c r="Y33" i="9"/>
  <c r="Y73" i="9"/>
  <c r="AA73" i="9"/>
  <c r="Y68" i="9"/>
  <c r="Z68" i="9"/>
  <c r="AA68" i="9"/>
  <c r="AA49" i="9"/>
  <c r="Y49" i="9"/>
  <c r="X46" i="9"/>
  <c r="S34" i="9"/>
  <c r="Z57" i="9"/>
  <c r="S18" i="9"/>
  <c r="S17" i="9"/>
  <c r="X65" i="9"/>
  <c r="S73" i="9"/>
  <c r="X42" i="9"/>
  <c r="Y42" i="9" s="1"/>
  <c r="X27" i="9"/>
  <c r="Y27" i="9" s="1"/>
  <c r="S68" i="9"/>
  <c r="X54" i="9"/>
  <c r="S14" i="9"/>
  <c r="S38" i="9"/>
  <c r="X50" i="9"/>
  <c r="S26" i="9"/>
  <c r="Z59" i="9"/>
  <c r="Y20" i="9"/>
  <c r="Z20" i="9"/>
  <c r="AA38" i="9"/>
  <c r="Y38" i="9"/>
  <c r="Z38" i="9"/>
  <c r="AA30" i="9"/>
  <c r="Z30" i="9"/>
  <c r="AA14" i="9"/>
  <c r="Z14" i="9"/>
  <c r="Y14" i="9"/>
  <c r="Y37" i="9"/>
  <c r="Y57" i="9"/>
  <c r="AA33" i="9"/>
  <c r="X24" i="9"/>
  <c r="Y24" i="9" s="1"/>
  <c r="S44" i="9"/>
  <c r="Y76" i="9"/>
  <c r="S52" i="9"/>
  <c r="S67" i="9"/>
  <c r="Y41" i="9"/>
  <c r="S28" i="9"/>
  <c r="Y43" i="9"/>
  <c r="Z43" i="9"/>
  <c r="Z39" i="9"/>
  <c r="AA39" i="9"/>
  <c r="Y39" i="9"/>
  <c r="Z18" i="9"/>
  <c r="AA18" i="9"/>
  <c r="Z26" i="9"/>
  <c r="Y69" i="9"/>
  <c r="Z73" i="9"/>
  <c r="Y30" i="9"/>
  <c r="Z21" i="9"/>
  <c r="Z45" i="9"/>
  <c r="Y16" i="9"/>
  <c r="S8" i="9"/>
  <c r="Y21" i="9"/>
  <c r="AA45" i="9"/>
  <c r="X77" i="9"/>
  <c r="Y77" i="9" s="1"/>
  <c r="X62" i="9"/>
  <c r="Y62" i="9" s="1"/>
  <c r="X78" i="9"/>
  <c r="AA78" i="9" s="1"/>
  <c r="X35" i="9"/>
  <c r="X55" i="9"/>
  <c r="X47" i="9"/>
  <c r="S39" i="9"/>
  <c r="X12" i="9"/>
  <c r="Z15" i="9"/>
  <c r="D532" i="8"/>
  <c r="C532" i="8"/>
  <c r="Z64" i="9"/>
  <c r="AA64" i="9"/>
  <c r="Y64" i="9"/>
  <c r="Y25" i="9"/>
  <c r="AA25" i="9"/>
  <c r="Z25" i="9"/>
  <c r="AA67" i="9"/>
  <c r="Y67" i="9"/>
  <c r="Z67" i="9"/>
  <c r="Y48" i="9"/>
  <c r="AA48" i="9"/>
  <c r="Z48" i="9"/>
  <c r="Z44" i="9"/>
  <c r="Y44" i="9"/>
  <c r="AA44" i="9"/>
  <c r="Z36" i="9"/>
  <c r="Y36" i="9"/>
  <c r="AA36" i="9"/>
  <c r="Y32" i="9"/>
  <c r="Z32" i="9"/>
  <c r="AA32" i="9"/>
  <c r="Z17" i="9"/>
  <c r="Y17" i="9"/>
  <c r="AA17" i="9"/>
  <c r="Y7" i="9"/>
  <c r="Z7" i="9"/>
  <c r="AA7" i="9"/>
  <c r="Z23" i="9"/>
  <c r="Y23" i="9"/>
  <c r="AA23" i="9"/>
  <c r="Y8" i="9"/>
  <c r="AA8" i="9"/>
  <c r="Z8" i="9"/>
  <c r="Y11" i="9"/>
  <c r="Z11" i="9"/>
  <c r="AA11" i="9"/>
  <c r="Z72" i="9"/>
  <c r="Y72" i="9"/>
  <c r="AA72" i="9"/>
  <c r="AA10" i="9"/>
  <c r="Z10" i="9"/>
  <c r="Y10" i="9"/>
  <c r="Y63" i="9"/>
  <c r="AA63" i="9"/>
  <c r="Z63" i="9"/>
  <c r="Y52" i="9"/>
  <c r="AA52" i="9"/>
  <c r="Z52" i="9"/>
  <c r="AA40" i="9"/>
  <c r="Z40" i="9"/>
  <c r="Y40" i="9"/>
  <c r="Y28" i="9"/>
  <c r="AA28" i="9"/>
  <c r="Z28" i="9"/>
  <c r="Y74" i="9"/>
  <c r="AA74" i="9"/>
  <c r="Z74" i="9"/>
  <c r="S7" i="9"/>
  <c r="Z34" i="9"/>
  <c r="AA26" i="9"/>
  <c r="AA43" i="9"/>
  <c r="AA61" i="9"/>
  <c r="AA20" i="9"/>
  <c r="S10" i="9"/>
  <c r="AA15" i="9"/>
  <c r="S63" i="9"/>
  <c r="Y18" i="9"/>
  <c r="S64" i="9"/>
  <c r="AA59" i="9"/>
  <c r="Z76" i="9"/>
  <c r="AA34" i="9"/>
  <c r="Z49" i="9"/>
  <c r="AA69" i="9"/>
  <c r="Z61" i="9"/>
  <c r="S32" i="9"/>
  <c r="S40" i="9"/>
  <c r="S48" i="9"/>
  <c r="X56" i="9"/>
  <c r="X58" i="9"/>
  <c r="X22" i="9"/>
  <c r="S25" i="9"/>
  <c r="CC10" i="15" l="1"/>
  <c r="CC15" i="15" s="1"/>
  <c r="CB10" i="15"/>
  <c r="CB15" i="15" s="1"/>
  <c r="CA10" i="15"/>
  <c r="CA15" i="15" s="1"/>
  <c r="BY10" i="15"/>
  <c r="Z50" i="9"/>
  <c r="BZ10" i="15"/>
  <c r="BZ15" i="15" s="1"/>
  <c r="Z71" i="9"/>
  <c r="BX10" i="15"/>
  <c r="Y12" i="9"/>
  <c r="BW10" i="15"/>
  <c r="AA13" i="9"/>
  <c r="BV10" i="15"/>
  <c r="BV15" i="15" s="1"/>
  <c r="BU10" i="15"/>
  <c r="BU15" i="15" s="1"/>
  <c r="Y71" i="9"/>
  <c r="AA9" i="9"/>
  <c r="Z9" i="9"/>
  <c r="Z53" i="9"/>
  <c r="Z31" i="9"/>
  <c r="Y31" i="9"/>
  <c r="Y51" i="9"/>
  <c r="AA51" i="9"/>
  <c r="Y75" i="9"/>
  <c r="AA60" i="9"/>
  <c r="AA53" i="9"/>
  <c r="Z19" i="9"/>
  <c r="Y19" i="9"/>
  <c r="Z75" i="9"/>
  <c r="AA29" i="9"/>
  <c r="Z70" i="9"/>
  <c r="Z60" i="9"/>
  <c r="AA50" i="9"/>
  <c r="Y66" i="9"/>
  <c r="AA66" i="9"/>
  <c r="AA70" i="9"/>
  <c r="Y13" i="9"/>
  <c r="Z13" i="9"/>
  <c r="AA42" i="9"/>
  <c r="Z42" i="9"/>
  <c r="Z46" i="9"/>
  <c r="AA46" i="9"/>
  <c r="Z65" i="9"/>
  <c r="AA65" i="9"/>
  <c r="Y65" i="9"/>
  <c r="Z27" i="9"/>
  <c r="AA27" i="9"/>
  <c r="AA54" i="9"/>
  <c r="Y54" i="9"/>
  <c r="Z54" i="9"/>
  <c r="Y50" i="9"/>
  <c r="Y46" i="9"/>
  <c r="Z24" i="9"/>
  <c r="AA24" i="9"/>
  <c r="Z62" i="9"/>
  <c r="AA62" i="9"/>
  <c r="Z12" i="9"/>
  <c r="AA12" i="9"/>
  <c r="Z35" i="9"/>
  <c r="Y35" i="9"/>
  <c r="AA35" i="9"/>
  <c r="AA47" i="9"/>
  <c r="Z47" i="9"/>
  <c r="Y47" i="9"/>
  <c r="Y55" i="9"/>
  <c r="AA55" i="9"/>
  <c r="Z55" i="9"/>
  <c r="AA77" i="9"/>
  <c r="Z77" i="9"/>
  <c r="Z78" i="9"/>
  <c r="Y78" i="9"/>
  <c r="AA58" i="9"/>
  <c r="Y58" i="9"/>
  <c r="Z58" i="9"/>
  <c r="AA56" i="9"/>
  <c r="Z56" i="9"/>
  <c r="Y56" i="9"/>
  <c r="Z22" i="9"/>
  <c r="AA22" i="9"/>
  <c r="Y22" i="9"/>
  <c r="BY15" i="15" l="1"/>
  <c r="BW15" i="15"/>
  <c r="BX15" i="15"/>
</calcChain>
</file>

<file path=xl/comments1.xml><?xml version="1.0" encoding="utf-8"?>
<comments xmlns="http://schemas.openxmlformats.org/spreadsheetml/2006/main">
  <authors>
    <author>Soporte</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Soporte</author>
    <author>Edgar Andrés Ortiz Vivas</author>
  </authors>
  <commentList>
    <comment ref="AA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N51" authorId="1" shapeId="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4" authorId="1" shapeId="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H63" authorId="1" shapeId="0">
      <text>
        <r>
          <rPr>
            <sz val="9"/>
            <color indexed="81"/>
            <rFont val="Tahoma"/>
            <family val="2"/>
          </rPr>
          <t xml:space="preserve">cada producto debe contener como mínimo dos actividades
</t>
        </r>
      </text>
    </comment>
    <comment ref="N65" authorId="1" shapeId="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7" authorId="1" shapeId="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4" authorId="1" shapeId="0">
      <text>
        <r>
          <rPr>
            <b/>
            <sz val="9"/>
            <color indexed="81"/>
            <rFont val="Tahoma"/>
            <family val="2"/>
          </rPr>
          <t>Se realizo el ajuste de 75% a 70%, de acuerdo a a planeación de ejecución de las actividades</t>
        </r>
      </text>
    </comment>
    <comment ref="P77" authorId="1" shapeId="0">
      <text>
        <r>
          <rPr>
            <b/>
            <sz val="9"/>
            <color indexed="81"/>
            <rFont val="Tahoma"/>
            <family val="2"/>
          </rPr>
          <t>Se realizo el ajuste de 80% a 75%, de acuerdo a a planeación de ejecución de las actividades</t>
        </r>
      </text>
    </comment>
    <comment ref="P78" authorId="1" shapeId="0">
      <text>
        <r>
          <rPr>
            <b/>
            <sz val="9"/>
            <color indexed="81"/>
            <rFont val="Tahoma"/>
            <family val="2"/>
          </rPr>
          <t>Se realizo el ajuste de 80% a 75%, de acuerdo a a planeación de ejecución de las actividades</t>
        </r>
      </text>
    </comment>
  </commentList>
</comments>
</file>

<file path=xl/comments3.xml><?xml version="1.0" encoding="utf-8"?>
<comments xmlns="http://schemas.openxmlformats.org/spreadsheetml/2006/main">
  <authors>
    <author>Edgar Andrés Ortiz Vivas</author>
    <author>Soporte</author>
    <author>cromero</author>
  </authors>
  <commentList>
    <comment ref="V5" authorId="0" shapeId="0">
      <text>
        <r>
          <rPr>
            <b/>
            <sz val="9"/>
            <color indexed="81"/>
            <rFont val="Tahoma"/>
            <family val="2"/>
          </rPr>
          <t>(AI x AC)</t>
        </r>
        <r>
          <rPr>
            <sz val="9"/>
            <color indexed="81"/>
            <rFont val="Tahoma"/>
            <family val="2"/>
          </rPr>
          <t xml:space="preserve">
</t>
        </r>
      </text>
    </comment>
    <comment ref="W5" authorId="0" shapeId="0">
      <text>
        <r>
          <rPr>
            <b/>
            <sz val="9"/>
            <color indexed="81"/>
            <rFont val="Tahoma"/>
            <family val="2"/>
          </rPr>
          <t>(AF x AH)</t>
        </r>
        <r>
          <rPr>
            <sz val="9"/>
            <color indexed="81"/>
            <rFont val="Tahoma"/>
            <family val="2"/>
          </rPr>
          <t xml:space="preserve">
</t>
        </r>
      </text>
    </comment>
    <comment ref="X5" authorId="1"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O30"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1"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2"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3"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H190" authorId="0" shapeId="0">
      <text>
        <r>
          <rPr>
            <sz val="9"/>
            <color indexed="81"/>
            <rFont val="Tahoma"/>
            <family val="2"/>
          </rPr>
          <t xml:space="preserve">cada producto debe contener como mínimo dos actividades
</t>
        </r>
      </text>
    </comment>
    <comment ref="O232" authorId="2" shapeId="0">
      <text>
        <r>
          <rPr>
            <b/>
            <sz val="8"/>
            <color indexed="81"/>
            <rFont val="Tahoma"/>
            <family val="2"/>
          </rPr>
          <t>cromero:</t>
        </r>
        <r>
          <rPr>
            <sz val="8"/>
            <color indexed="81"/>
            <rFont val="Tahoma"/>
            <family val="2"/>
          </rPr>
          <t xml:space="preserve">
Meta Producto 103, meta proyecto 4k5</t>
        </r>
      </text>
    </comment>
    <comment ref="O233" authorId="2" shapeId="0">
      <text>
        <r>
          <rPr>
            <b/>
            <sz val="8"/>
            <color indexed="81"/>
            <rFont val="Tahoma"/>
            <family val="2"/>
          </rPr>
          <t>cromero:</t>
        </r>
        <r>
          <rPr>
            <sz val="8"/>
            <color indexed="81"/>
            <rFont val="Tahoma"/>
            <family val="2"/>
          </rPr>
          <t xml:space="preserve">
cromero:
Meta Producto 103, meta proyecto 4k5</t>
        </r>
      </text>
    </comment>
    <comment ref="O234" authorId="2" shapeId="0">
      <text>
        <r>
          <rPr>
            <b/>
            <sz val="8"/>
            <color indexed="81"/>
            <rFont val="Tahoma"/>
            <family val="2"/>
          </rPr>
          <t>cromero:</t>
        </r>
        <r>
          <rPr>
            <sz val="8"/>
            <color indexed="81"/>
            <rFont val="Tahoma"/>
            <family val="2"/>
          </rPr>
          <t xml:space="preserve">
cromero:
Meta Producto 103, meta proyecto 4k5</t>
        </r>
      </text>
    </comment>
    <comment ref="O235" authorId="2" shapeId="0">
      <text>
        <r>
          <rPr>
            <b/>
            <sz val="8"/>
            <color indexed="81"/>
            <rFont val="Tahoma"/>
            <family val="2"/>
          </rPr>
          <t>cromero:</t>
        </r>
        <r>
          <rPr>
            <sz val="8"/>
            <color indexed="81"/>
            <rFont val="Tahoma"/>
            <family val="2"/>
          </rPr>
          <t xml:space="preserve">
cromero:
Meta Producto 103, meta proyecto 4k5</t>
        </r>
      </text>
    </comment>
    <comment ref="O236" authorId="2" shapeId="0">
      <text>
        <r>
          <rPr>
            <b/>
            <sz val="8"/>
            <color indexed="81"/>
            <rFont val="Tahoma"/>
            <family val="2"/>
          </rPr>
          <t>cromero:</t>
        </r>
        <r>
          <rPr>
            <sz val="8"/>
            <color indexed="81"/>
            <rFont val="Tahoma"/>
            <family val="2"/>
          </rPr>
          <t xml:space="preserve">
cromero:
Meta Producto 103, meta proyecto 4k5</t>
        </r>
      </text>
    </comment>
    <comment ref="O237" authorId="2" shapeId="0">
      <text>
        <r>
          <rPr>
            <b/>
            <sz val="8"/>
            <color indexed="81"/>
            <rFont val="Tahoma"/>
            <family val="2"/>
          </rPr>
          <t>cromero:</t>
        </r>
        <r>
          <rPr>
            <sz val="8"/>
            <color indexed="81"/>
            <rFont val="Tahoma"/>
            <family val="2"/>
          </rPr>
          <t xml:space="preserve">
cromero:
Meta Producto 103, meta proyecto 4k5</t>
        </r>
      </text>
    </comment>
    <comment ref="O238" authorId="2" shapeId="0">
      <text>
        <r>
          <rPr>
            <b/>
            <sz val="8"/>
            <color indexed="81"/>
            <rFont val="Tahoma"/>
            <family val="2"/>
          </rPr>
          <t>cromero:</t>
        </r>
        <r>
          <rPr>
            <sz val="8"/>
            <color indexed="81"/>
            <rFont val="Tahoma"/>
            <family val="2"/>
          </rPr>
          <t xml:space="preserve">
cromero:
Meta Producto 103, meta proyecto 4k5</t>
        </r>
      </text>
    </comment>
    <comment ref="O239" authorId="2" shapeId="0">
      <text>
        <r>
          <rPr>
            <b/>
            <sz val="8"/>
            <color indexed="81"/>
            <rFont val="Tahoma"/>
            <family val="2"/>
          </rPr>
          <t>cromero:</t>
        </r>
        <r>
          <rPr>
            <sz val="8"/>
            <color indexed="81"/>
            <rFont val="Tahoma"/>
            <family val="2"/>
          </rPr>
          <t xml:space="preserve">
cromero:
Meta Producto 103, meta proyecto 4k5</t>
        </r>
      </text>
    </comment>
    <comment ref="O240" authorId="2" shapeId="0">
      <text>
        <r>
          <rPr>
            <b/>
            <sz val="8"/>
            <color indexed="81"/>
            <rFont val="Tahoma"/>
            <family val="2"/>
          </rPr>
          <t>cromero:</t>
        </r>
        <r>
          <rPr>
            <sz val="8"/>
            <color indexed="81"/>
            <rFont val="Tahoma"/>
            <family val="2"/>
          </rPr>
          <t xml:space="preserve">
cromero:
Meta Producto 103, meta proyecto 4k5</t>
        </r>
      </text>
    </comment>
    <comment ref="O241" authorId="2" shapeId="0">
      <text>
        <r>
          <rPr>
            <b/>
            <sz val="8"/>
            <color indexed="81"/>
            <rFont val="Tahoma"/>
            <family val="2"/>
          </rPr>
          <t>cromero:</t>
        </r>
        <r>
          <rPr>
            <sz val="8"/>
            <color indexed="81"/>
            <rFont val="Tahoma"/>
            <family val="2"/>
          </rPr>
          <t xml:space="preserve">
cromero:
Meta Producto 103, meta proyecto 4k5</t>
        </r>
      </text>
    </comment>
    <comment ref="O242" authorId="2" shapeId="0">
      <text>
        <r>
          <rPr>
            <b/>
            <sz val="8"/>
            <color indexed="81"/>
            <rFont val="Tahoma"/>
            <family val="2"/>
          </rPr>
          <t>cromero:</t>
        </r>
        <r>
          <rPr>
            <sz val="8"/>
            <color indexed="81"/>
            <rFont val="Tahoma"/>
            <family val="2"/>
          </rPr>
          <t xml:space="preserve">
cromero:
Meta Producto 103, meta proyecto 4k5</t>
        </r>
      </text>
    </comment>
  </commentList>
</comments>
</file>

<file path=xl/comments4.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<sst xmlns="http://schemas.openxmlformats.org/spreadsheetml/2006/main" count="5018" uniqueCount="1232">
  <si>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</si>
  <si>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</si>
  <si>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</si>
  <si>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</si>
  <si>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</si>
  <si>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</si>
  <si>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</si>
  <si>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</si>
  <si>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</si>
  <si>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</si>
  <si>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</si>
  <si>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</si>
  <si>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</si>
  <si>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</si>
  <si>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</si>
  <si>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</si>
  <si>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</si>
  <si>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</si>
  <si>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</si>
  <si>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</si>
  <si>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</si>
  <si>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</si>
  <si>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</si>
  <si>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</si>
  <si>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</si>
  <si>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</si>
  <si>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</si>
  <si>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</si>
  <si>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</si>
  <si>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</si>
  <si>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</si>
  <si>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</si>
  <si>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</si>
  <si>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</si>
  <si>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</si>
  <si>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</si>
  <si>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</si>
  <si>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</si>
  <si>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</si>
  <si>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</si>
  <si>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</si>
  <si>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</si>
  <si>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</si>
  <si>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</si>
  <si>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</si>
  <si>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</si>
  <si>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</si>
  <si>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</si>
  <si>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</si>
  <si>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</si>
  <si>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</si>
  <si>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</si>
  <si>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</si>
  <si>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</si>
  <si>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</si>
  <si>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</si>
  <si>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</si>
  <si>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</si>
  <si>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</si>
  <si>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</si>
  <si>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</si>
  <si>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</si>
  <si>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</si>
  <si>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</si>
  <si>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</si>
  <si>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</si>
  <si>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</si>
  <si>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</si>
  <si>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</si>
  <si>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</si>
  <si>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</si>
  <si>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</si>
  <si>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</si>
  <si>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</si>
  <si>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</si>
  <si>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</si>
  <si>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</si>
  <si>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</si>
  <si>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</si>
  <si>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</si>
  <si>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</si>
  <si>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</si>
  <si>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</si>
  <si>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</si>
  <si>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</si>
  <si>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</si>
  <si>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</si>
  <si>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</si>
  <si>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</si>
  <si>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</si>
  <si>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</si>
  <si>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</si>
  <si>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</si>
  <si>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</si>
  <si>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</si>
  <si>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</si>
  <si>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</si>
  <si>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</si>
  <si>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</si>
  <si>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</si>
  <si>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</si>
  <si>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</si>
  <si>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</si>
  <si>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</si>
  <si>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</si>
  <si>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</si>
  <si>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</si>
  <si>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</si>
  <si>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</si>
  <si>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</si>
  <si>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</si>
  <si>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</si>
  <si>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</si>
  <si>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</si>
  <si>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</si>
  <si>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</si>
  <si>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</si>
  <si>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</si>
  <si>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</si>
  <si>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</si>
  <si>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</si>
  <si>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</si>
  <si>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</si>
  <si>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</si>
  <si>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</si>
  <si>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</si>
  <si>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</si>
  <si>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</si>
  <si>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</si>
  <si>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</si>
  <si>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</si>
  <si>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</si>
  <si>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</si>
  <si>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</si>
  <si>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</si>
  <si>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</si>
  <si>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</si>
  <si>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</si>
  <si>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</si>
  <si>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</si>
  <si>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</si>
  <si>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</si>
  <si>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</si>
  <si>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</si>
  <si>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</si>
  <si>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</si>
  <si>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</si>
  <si>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</si>
  <si>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</si>
  <si>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</si>
  <si>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</si>
  <si>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</si>
  <si>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</si>
  <si>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</si>
  <si>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</si>
  <si>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</si>
  <si>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</si>
  <si>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</si>
  <si>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</si>
  <si>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</si>
  <si>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</si>
  <si>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</si>
  <si>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</si>
  <si>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</si>
  <si>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</si>
  <si>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</si>
  <si>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</si>
  <si>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</si>
  <si>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</si>
  <si>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</si>
  <si>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</si>
  <si>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</si>
  <si>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</si>
  <si>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</si>
  <si>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</si>
  <si>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</si>
  <si>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</si>
  <si>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</si>
  <si>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</si>
  <si>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</si>
  <si>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</si>
  <si>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</si>
  <si>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</si>
  <si>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</si>
  <si>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</si>
  <si>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</si>
  <si>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</si>
  <si>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</si>
  <si>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</si>
  <si>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</si>
  <si>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</si>
  <si>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</si>
  <si>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</si>
  <si>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</si>
  <si>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</si>
  <si>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</si>
  <si>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</si>
  <si>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</si>
  <si>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</si>
  <si>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</si>
  <si>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</si>
  <si>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</si>
  <si>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</si>
  <si>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</si>
  <si>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</si>
  <si>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</si>
  <si>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</si>
  <si>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</si>
  <si>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</si>
  <si>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</si>
  <si>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</si>
  <si>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</si>
  <si>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</si>
  <si>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</si>
  <si>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</si>
  <si>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</si>
  <si>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</si>
  <si>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</si>
  <si>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</si>
  <si>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</si>
  <si>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</si>
  <si>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</si>
  <si>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</si>
  <si>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</si>
  <si>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</si>
  <si>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</si>
  <si>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</si>
  <si>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</si>
  <si>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</si>
  <si>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</si>
  <si>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</si>
  <si>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</si>
  <si>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</si>
  <si>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</si>
  <si>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</si>
  <si>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</si>
  <si>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</si>
  <si>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</si>
  <si>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</si>
  <si>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</si>
  <si>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</si>
  <si>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</si>
  <si>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</si>
  <si>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</si>
  <si>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</si>
  <si>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</si>
  <si>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</si>
  <si>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</si>
  <si>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</si>
  <si>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</si>
  <si>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</si>
  <si>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</si>
  <si>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</si>
  <si>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</si>
  <si>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</si>
  <si>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</si>
  <si>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</si>
  <si>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</si>
  <si>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</si>
  <si>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</si>
  <si>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</si>
  <si>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</si>
  <si>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</si>
  <si>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</si>
  <si>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</si>
  <si>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</si>
  <si>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</si>
  <si>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</si>
  <si>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</si>
  <si>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</si>
  <si>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</si>
  <si>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</si>
  <si>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</si>
  <si>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</si>
  <si>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</si>
  <si>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</si>
  <si>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</si>
  <si>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</si>
  <si>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</si>
  <si>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</si>
  <si>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</si>
  <si>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</si>
  <si>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</si>
  <si>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</si>
  <si>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</si>
  <si>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</si>
  <si>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</si>
  <si>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</si>
  <si>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</si>
  <si>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</si>
  <si>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</si>
  <si>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</si>
  <si>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</si>
  <si>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</si>
  <si>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</si>
  <si>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</si>
  <si>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</si>
  <si>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</si>
  <si>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</si>
  <si>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</si>
  <si>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</si>
  <si>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</si>
  <si>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</si>
  <si>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</si>
  <si>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</si>
  <si>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</si>
  <si>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</si>
  <si>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</si>
  <si>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</si>
  <si>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</si>
  <si>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</si>
  <si>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</si>
  <si>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</si>
  <si>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</si>
  <si>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</si>
  <si>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</si>
  <si>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</si>
  <si>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</si>
  <si>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</si>
  <si>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</si>
  <si>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</si>
  <si>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</si>
  <si>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</si>
  <si>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</si>
  <si>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</si>
  <si>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</si>
  <si>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</si>
  <si>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</si>
  <si>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</si>
  <si>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</si>
  <si>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</si>
  <si>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</si>
  <si>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</si>
  <si>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</si>
  <si>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</si>
  <si>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</si>
  <si>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</si>
  <si>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</si>
  <si>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</si>
  <si>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</si>
  <si>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</si>
  <si>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</si>
  <si>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</si>
  <si>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</si>
  <si>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</si>
  <si>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</si>
  <si>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</si>
  <si>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</si>
  <si>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</si>
  <si>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</si>
  <si>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</si>
  <si>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</si>
  <si>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</si>
  <si>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</si>
  <si>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</si>
  <si>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</si>
  <si>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</si>
  <si>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</si>
  <si>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</si>
  <si>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</si>
  <si>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</si>
  <si>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</si>
  <si>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</si>
  <si>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</si>
  <si>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</si>
  <si>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</si>
  <si>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</si>
  <si>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</si>
  <si>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</si>
  <si>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</si>
  <si>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</si>
  <si>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</si>
  <si>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</si>
  <si>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</si>
  <si>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</si>
  <si>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</si>
  <si>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</si>
  <si>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</si>
  <si>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</si>
  <si>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</si>
  <si>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</si>
  <si>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</si>
  <si>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</si>
  <si>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</si>
  <si>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</si>
  <si>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</si>
  <si>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</si>
  <si>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</si>
  <si>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</si>
  <si>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</si>
  <si>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</si>
  <si>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</si>
  <si>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</si>
  <si>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</si>
  <si>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</si>
  <si>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</si>
  <si>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</si>
  <si>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</si>
  <si>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</si>
  <si>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</si>
  <si>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</si>
  <si>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</si>
  <si>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</si>
  <si>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</si>
  <si>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</si>
  <si>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</si>
  <si>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</si>
  <si>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</si>
  <si>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</si>
  <si>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</si>
  <si>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</si>
  <si>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</si>
  <si>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</si>
  <si>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</si>
  <si>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</si>
  <si>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</si>
  <si>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</si>
  <si>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</si>
  <si>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</si>
  <si>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</si>
  <si>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</si>
  <si>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</si>
  <si>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</si>
  <si>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</si>
  <si>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</si>
  <si>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</si>
  <si>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</si>
  <si>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</si>
  <si>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</si>
  <si>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</si>
  <si>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</si>
  <si>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</si>
  <si>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</si>
  <si>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</si>
  <si>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</si>
  <si>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</si>
  <si>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</si>
  <si>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</si>
  <si>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</si>
  <si>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</si>
  <si>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</si>
  <si>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</si>
  <si>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</si>
  <si>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</si>
  <si>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</si>
  <si>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</si>
  <si>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</si>
  <si>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</si>
  <si>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</si>
  <si>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</si>
  <si>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</si>
  <si>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</si>
  <si>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</si>
  <si>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</si>
  <si>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</si>
  <si>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</si>
  <si>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</si>
  <si>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</si>
  <si>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</si>
  <si>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</si>
  <si>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</si>
  <si>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</si>
  <si>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</si>
  <si>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</si>
  <si>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</si>
  <si>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</si>
  <si>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</si>
  <si>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</si>
  <si>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</si>
  <si>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</si>
  <si>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</si>
  <si>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</si>
  <si>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</si>
  <si>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</si>
  <si>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</si>
  <si>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</si>
  <si>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</si>
  <si>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</si>
  <si>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</si>
  <si>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</si>
  <si>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</si>
  <si>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</si>
  <si>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</si>
  <si>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</si>
  <si>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</si>
  <si>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</si>
  <si>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</si>
  <si>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</si>
  <si>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</si>
  <si>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</si>
  <si>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</si>
  <si>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</si>
  <si>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</si>
  <si>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</si>
  <si>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</si>
  <si>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</si>
  <si>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</si>
  <si>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</si>
  <si>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</si>
  <si>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</si>
  <si>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</si>
  <si>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</si>
  <si>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</si>
  <si>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</si>
  <si>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</si>
  <si>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</si>
  <si>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</si>
  <si>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</si>
  <si>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</si>
  <si>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</si>
  <si>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</si>
  <si>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</si>
  <si>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</si>
  <si>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</si>
  <si>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</si>
  <si>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</si>
  <si>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</si>
  <si>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</si>
  <si>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</si>
  <si>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</si>
  <si>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</si>
  <si>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</si>
  <si>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</si>
  <si>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</si>
  <si>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</si>
  <si>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</si>
  <si>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</si>
  <si>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</si>
  <si>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</si>
  <si>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</si>
  <si>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</si>
  <si>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</si>
  <si>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</si>
  <si>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</si>
  <si>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</si>
  <si>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</si>
  <si>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</si>
  <si>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</si>
  <si>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</si>
  <si>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</si>
  <si>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</si>
  <si>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</si>
  <si>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</si>
  <si>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</si>
  <si>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</si>
  <si>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</si>
  <si>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</si>
  <si>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</si>
  <si>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</si>
  <si>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</si>
  <si>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</si>
  <si>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</si>
  <si>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</si>
  <si>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</si>
  <si>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</si>
  <si>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</si>
  <si>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</si>
  <si>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</si>
  <si>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</si>
  <si>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</si>
  <si>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</si>
  <si>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</si>
  <si>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</si>
  <si>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</si>
  <si>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</si>
  <si>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</si>
  <si>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</si>
  <si>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</si>
  <si>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</si>
  <si>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</si>
  <si>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</si>
  <si>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</si>
  <si>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</si>
  <si>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</si>
  <si>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</si>
  <si>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</si>
  <si>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</si>
  <si>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</si>
  <si>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</si>
  <si>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</si>
  <si>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</si>
  <si>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</si>
  <si>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</si>
  <si>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</si>
  <si>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</si>
  <si>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</si>
  <si>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</si>
  <si>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</si>
  <si>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</si>
  <si>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</si>
  <si>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</si>
  <si>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</si>
  <si>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</si>
  <si>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</si>
  <si>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</si>
  <si>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</si>
  <si>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</si>
  <si>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</si>
  <si>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</si>
  <si>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</si>
  <si>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</si>
  <si>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</si>
  <si>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</si>
  <si>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</si>
  <si>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</si>
  <si>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</si>
  <si>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</si>
  <si>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</si>
  <si>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</si>
  <si>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 xml:space="preserve"> Actas, reportes electrónicos correos e informes que reposan el archivo de la Oficina  producto de las diferentes tareas  realizadas.</t>
  </si>
  <si>
    <t>Acta de reunion</t>
  </si>
  <si>
    <t>Acta de Reunion</t>
  </si>
  <si>
    <t>acta de reunion</t>
  </si>
  <si>
    <t>N/A</t>
  </si>
  <si>
    <t>Etiquetas de fila</t>
  </si>
  <si>
    <t>Suma de AVENCE PONDERADO</t>
  </si>
  <si>
    <t>CUMPLIMIENTO ACTIVIDADES</t>
  </si>
  <si>
    <t>AVANCE PONDERADO ACUMULADO PA</t>
  </si>
  <si>
    <t>AVANCE PONDERADO PERIODO EVALUADO PA</t>
  </si>
  <si>
    <t>Suma de AVANCE PONDERADO ACUMULADO PA</t>
  </si>
  <si>
    <t>Avance acumulado en la gestión de las actividades del Plan de Acción Institucional.</t>
  </si>
  <si>
    <t>INDICADORES</t>
  </si>
  <si>
    <t>EN EJECUCIÓN</t>
  </si>
  <si>
    <t>SIN EJECUTAR</t>
  </si>
  <si>
    <t>Cuenta de Estado del Producto</t>
  </si>
  <si>
    <t>Total general</t>
  </si>
  <si>
    <t>Programado 1er trimestre</t>
  </si>
  <si>
    <t>Etiquetas de columna</t>
  </si>
  <si>
    <t>Cultura de Servicio</t>
  </si>
  <si>
    <t>PORCENTAJE</t>
  </si>
  <si>
    <t>ESCALA</t>
  </si>
  <si>
    <t>Avance</t>
  </si>
  <si>
    <t>grado</t>
  </si>
  <si>
    <t>Puntos</t>
  </si>
  <si>
    <t>x</t>
  </si>
  <si>
    <t>y</t>
  </si>
  <si>
    <t>Inicio</t>
  </si>
  <si>
    <t>Fin</t>
  </si>
  <si>
    <t>Cumplimiento Producto1er tri.</t>
  </si>
  <si>
    <t>Avance Ponderado 1er tri.</t>
  </si>
  <si>
    <t>Programado 1er tri.</t>
  </si>
  <si>
    <t>Dependencia</t>
  </si>
  <si>
    <t>MALO</t>
  </si>
  <si>
    <t>EXCELENTE</t>
  </si>
  <si>
    <t>REGULAR</t>
  </si>
  <si>
    <t>Promedio de AVENCE PONDERADO</t>
  </si>
  <si>
    <t>AVANCE 1° TRIMESTRE</t>
  </si>
  <si>
    <t>META 1° TRIMESTRE</t>
  </si>
  <si>
    <t>CUMPLIMIENTO%</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</si>
  <si>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</si>
  <si>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</si>
  <si>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</si>
  <si>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</si>
  <si>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Avance ponderado de las metas de los productos del Plan de acción Institucional.</t>
  </si>
  <si>
    <t>Cumplimiento de los productos del Plan de Acción Institucional en el periodo evaluado.</t>
  </si>
  <si>
    <t>Productos</t>
  </si>
  <si>
    <t>Actividades</t>
  </si>
  <si>
    <t>Titullo grafico</t>
  </si>
  <si>
    <t>Mostrar Productos</t>
  </si>
  <si>
    <t>Mostrar Actividades</t>
  </si>
  <si>
    <t>% alcanzado</t>
  </si>
  <si>
    <t>total</t>
  </si>
  <si>
    <t>PDF enviado por correo electrónico</t>
  </si>
  <si>
    <t>Durante el trimestre se realizaron 3 Ediciones de la Revista Bomberos, del mes de Enero, Febrero y Marzo, los cuales fueron emitidos en el mes siguiente a su finalización.</t>
  </si>
  <si>
    <t>Edición 1: 
https://mail.google.com/mail/u/0/?tab=rm#search/revista+bomberos+hoy/FMfcgxwBVWPFhgmdlSSrBzDkvKZHCVzn
Edición 2: https://mail.google.com/mail/u/0/?tab=rm#search/revista+bomberos+hoy/FMfcgxwBWKSFhKZvPmbzdDjdTLZGsPDx 
 Edición 3: 
https://mail.google.com/mail/u/0/?tab=rm#inbox/FMfcgxwBWTGfrBdgQsfgWTXnmRhNsvKj</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</si>
  <si>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</si>
  <si>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</si>
  <si>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</si>
  <si>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</si>
  <si>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</si>
  <si>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</si>
  <si>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</si>
  <si>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</si>
  <si>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</si>
  <si>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La foto de la semana</t>
  </si>
  <si>
    <t>Foto diagramada publicada en redes sociales</t>
  </si>
  <si>
    <t>50 Fotos diagramada publicada en redes sociales. A través de una fotografía mostrar el incidente o hecho que haya sido relevante durante la semana y que por sí misma genere impacto visual</t>
  </si>
  <si>
    <t>Crónica: Historias en Bomberos Bogotá</t>
  </si>
  <si>
    <t>50 Video. Contar a través de videos las historias que suceden en las estaciones o a los bomberos y que son dignas de contar</t>
  </si>
  <si>
    <t>Durante el trimestre se realizaron 13 Ediciones del Noticiero "Bomberos Hoy"</t>
  </si>
  <si>
    <t>Edición 1:
https://www.youtube.com/watch?v=UtsmGtcF-2Y&amp;t=8s
Edición 2:
https://www.youtube.com/watch?v=PX7-adsKpA8&amp;t=17s
Edición 3:
https://www.youtube.com/watch?v=KSzg2dkcweo
Edición 4:
https://www.youtube.com/watch?v=nNBhPK9vxVM&amp;t=16s
Edición 5:
https://www.youtube.com/watch?v=h-eqhk9kHEw&amp;t=107s
Edición 6:
https://www.youtube.com/watch?v=5CMkNsTsJqk&amp;t=3s
Edición 7:
https://www.youtube.com/watch?v=lFSdgcsBdA4&amp;t=497s
Edición 8:
https://www.youtube.com/watch?v=aNnItui8vR4&amp;t=2s
Edición 9:
https://www.youtube.com/watch?v=RebCpbn0eN0&amp;t=1s
Edición 10:
https://www.youtube.com/watch?v=GK8ziEl2rvo&amp;t=467s
Edición 11:
https://www.youtube.com/watch?v=xMANk8PWRA8&amp;t=516s
Edición 12:
https://www.youtube.com/watch?v=Z0QJ3QvybjQ
Edición 13:
https://www.youtube.com/watch?v=SPXJ-XQ_Uas&amp;t=106s</t>
  </si>
  <si>
    <t>Durante el trimestre se realizaron 12 Ediciones de El Hidrante periódico digital, el cual fue enviado a través de correo electrónico a la entidad.</t>
  </si>
  <si>
    <t xml:space="preserve">Edición 1:
https://mail.google.com/mail/u/0/?tab=rm#search/el+hidrante/FMfcgxwBVzpvCTRgRZfmMxVZlDbTSfsq
Edición 2:
https://mail.google.com/mail/u/0/?tab=rm#search/el+hidrante/FMfcgxwBVztWHxtTzgKNzHNTdxpHxPsv
Edición 3:
https://mail.google.com/mail/u/0/?tab=rm#search/el+hidrante/FMfcgxwBVztWJFXxntRXmwbrQxsxVLKr
Edición 4:
https://mail.google.com/mail/u/0/?tab=rm#search/el+hidrante/QgrcJHrnvDFVxxhQBgXsqLmflZgmxLdxQwV
Edición 5:
https://mail.google.com/mail/u/0/?tab=rm#search/el+hidrante/KtbxLwhCFZttsSBhNTtNKGSgnfNpXxScjV
Edición 6:
https://mail.google.com/mail/u/0/?tab=rm#search/el+hidrante/FMfcgxwBTkFRhrrbWCqVkhZKDMznVKlW
Edición 7:
https://mail.google.com/mail/u/0/?tab=rm#search/el+hidrante/FMfcgxwBVzpvCTRgRZfmMxVZlDbTSfsq
Edición 8:
https://mail.google.com/mail/u/0/?tab=rm#search/el+hidrante/FMfcgxwBVzrCfkhDxMSGBrljhGMzzJvc
Edición 9:
https://mail.google.com/mail/u/0/?tab=rm#search/el+hidrante/FMfcgxwBVztWRMWCGmMNQqWNzWsZLLbX
Edición 10:
https://mail.google.com/mail/u/0/?tab=rm#search/el+hidrante/FMfcgxwBWKbBjjprHvWkxFLdxQtSGxGc
Edición 11:
https://mail.google.com/mail/u/0/?tab=rm#inbox/FMfcgxwBWTGfrBfHnprqvWRPjSDpNbSF
Edición 12:
https://mail.google.com/mail/u/0/?tab=rm#inbox/FMfcgxwBWTGfrBdgQsfgWTXnmRhNsvKj
</t>
  </si>
  <si>
    <t>Durante el trimestre se realizaron 24 ediciones de Bomberos en Acción, los cuales fueron publicados en las Redes Sociales de la Entidad</t>
  </si>
  <si>
    <t>Edición 1:
https://www.youtube.com/watch?v=mJ13GZ-nXj0&amp;feature=youtu.be
Edición 2:
https://www.youtube.com/watch?v=H7tvSmJx7RA&amp;feature=youtu.be
Edición 3:
https://twitter.com/Pedromanosalvar/status/1107605632432115717
Edición 4:
https://twitter.com/BomberosBogota/status/1084151677308071937
Edición 5:
https://twitter.com/BomberosBogota/status/1088543506602315778
Edición 6:
https://twitter.com/BomberosBogota/status/1091742581514555392
Edición 7:
https://twitter.com/BomberosBogota/status/1096234235688640513
Edición 8:
https://twitter.com/BomberosBogota/status/1096841970822139905
Edición 9:
https://twitter.com/BomberosBogota/status/1097579075655397377
Edición 10:
https://twitter.com/BomberosBogota/status/1098601250361409536
Edición 11:
https://twitter.com/BomberosBogota/status/1100123305607086081
Edición 12:
https://twitter.com/BomberosBogota/status/1107805925916770304
Edición 13:
https://twitter.com/BomberosBogota/status/1109780420911087616
Edición 14:
https://twitter.com/BomberosBogota/status/1111316276385927168
Edición 15:
https://www.youtube.com/watch?v=JXxbqDLB0Nw&amp;feature=youtu.be
Edición 16:
https://www.youtube.com/watch?v=KeAVH6s_Nxk&amp;feature=youtu.be
Edición 17:
https://www.youtube.com/watch?v=elx9uMecX7o&amp;feature=youtu.be
Edición 18:
https://www.youtube.com/watch?v=7ZN-LBhD1Ig&amp;feature=youtu.be
Edición 19:
https://www.youtube.com/watch?v=WuSTKNZLChY&amp;feature=youtu.be
Edición 20:
https://www.youtube.com/watch?v=788l6Ow1uKo&amp;feature=youtu.be
Edición 21:
https://www.youtube.com/watch?v=SdLwzaxDutk&amp;feature=youtu.be
Edición 22:
https://www.youtube.com/watch?v=fqult14nCEA&amp;feature=youtu.be
Edición 23:
https://www.youtube.com/watch?v=m1StL0sP5Zs&amp;feature=youtu.be
Edición 24:
https://www.youtube.com/watch?v=l6kCp80IzII&amp;feature=youtu.be</t>
  </si>
  <si>
    <t>Durante el trimestre se realizaron 13 ediciones de la Foto de la Semana, la cual fue enviada a través de redes sociales los días viernes.</t>
  </si>
  <si>
    <t>Edición 1:
https://twitter.com/BomberosBogota/status/1088929350018387968
Edición 2:
https://twitter.com/BomberosBogota/status/1083855233221124096
Edición 3:
https://twitter.com/BomberosBogota/status/1086402260404441088
Edición 4:
https://twitter.com/BomberosBogota/status/1088929350018387968
Edición 5:
https://twitter.com/BomberosBogota/status/1091476952156946432
Edición 6:
https://twitter.com/BomberosBogota/status/1094220023160324097
Edición 7:
https://twitter.com/BomberosBogota/status/1096537160721809411
Edición 8:
https://twitter.com/BomberosBogota/status/1099073874694717442
Edición 9:
https://twitter.com/BomberosBogota/status/1101637686144700420
Edición 10:
https://twitter.com/BomberosBogota/status/1104147306830544896
Edición 11:
https://twitter.com/BomberosBogota/status/1106684014608506880
Edición 12:
https://twitter.com/BomberosBogota/status/1109220492899176450
Edición 13:
https://twitter.com/BomberosBogota/status/1111749038192377861</t>
  </si>
  <si>
    <t>Durante el trimestre se realizaron 19 ediciones de videos de historias de Bomberos, entre visitas, entregas y cosas que pasan al interior de cada una de las estaciones de Bomberos.</t>
  </si>
  <si>
    <t xml:space="preserve">Edición 1:
https://twitter.com/AnimalesBOG/status/1081001701879046147
Edición 2:
https://twitter.com/BomberosBogota/status/1083500017346859008
Edición 3:
https://twitter.com/BomberosBogota/status/1083683458042470400
Edición 4:
https://twitter.com/BomberosBogota/status/1084214773309427712
Edición 5:
https://twitter.com/BomberosBogota/status/1086000441375240197
Edición 6:
https://twitter.com/BomberosBogota/status/1087846324136017920
Edición 7:
https://twitter.com/BomberosBogota/status/1088142231243030528
Edición 8:
https://twitter.com/Pedromanosalvar/status/1090305846456795141
Edición 9:
https://twitter.com/BomberosBogota/status/1091347233704800256
Edición 10:
https://twitter.com/BomberosBogota/status/1091482494241816576
Edición 11:
https://twitter.com/BomberosBogota/status/1092483697662664704
Edición 12:
https://twitter.com/BomberosBogota/status/1093539024717996036
Edición 13:
https://twitter.com/BomberosBogota/status/1094930778276933632
Edición 14:
https://twitter.com/BomberosBogota/status/1095052066362413056
Edición 15:
https://twitter.com/BomberosBogota/status/1095292931584475136
Edición 16:
https://twitter.com/BomberosBogota/status/1103471891355000832
Edición 17:
https://twitter.com/BomberosBogota/status/1108824390035218432
Edición 18:
https://twitter.com/BomberosBogota/status/1110975056400838656
Edición 19:
https://twitter.com/BomberosBogota/status/1111763473611046915
</t>
  </si>
  <si>
    <t>Plan anual de auditoria vigencia 2019</t>
  </si>
  <si>
    <t>Cumplir el 100% de las actividades programadas en el Plan Anual de Auditorías para la vigencia</t>
  </si>
  <si>
    <t>La OCI  en cumplimiento del plan anual de auditorias vigencia 2019, planeó  y ejecutó 33 actividades para el primer trimestre, las cuales se cumplieron al 100% . Y actualmente se encuentra 1 en ejecución (Informe semestral Peteciones, Quejas, sugerencias y reclamos (art 76 ley 1474) - Bogotá Consolida)  y se culmina la primer semana de abril de 2019.</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</si>
  <si>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</si>
  <si>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</si>
  <si>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</si>
  <si>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Integracion de los procesos de SIG-MIPG</t>
  </si>
  <si>
    <t>Caracterizaciones de proceso publicadas</t>
  </si>
  <si>
    <t>Actualizar el 100% de las caracterizaciones de proceso de la UAECOB</t>
  </si>
  <si>
    <t>Diagramas de flujo de proceso</t>
  </si>
  <si>
    <t>Diagrama de flujo de procesos publicados</t>
  </si>
  <si>
    <t>Documentar los diagramas de flujo de proceso de acuerdo con las actualizaciones realizadas al mapa de proceso</t>
  </si>
  <si>
    <t>92. Optimizar sistemas de información implementados y optimizados</t>
  </si>
  <si>
    <t xml:space="preserve">Ventanilla única de atención ciudadano. </t>
  </si>
  <si>
    <t>Diseño, desarrollo e implementación de la nueva intranet para la UAECOB</t>
  </si>
  <si>
    <t>Realizar el diseño, desarrollo de la nueva Intranet para la UAECOB</t>
  </si>
  <si>
    <t xml:space="preserve">Transición de la Estrategia de Gobierno en linea a la implementacion de la Política de Gobierno Digital </t>
  </si>
  <si>
    <t xml:space="preserve">Diseño, Revision, estructutacion e implementacion  de la Politica de Gobierno Digital al interior de la UAECOB   </t>
  </si>
  <si>
    <t>Aplicación móvil para el sistema de información Misional Implementada</t>
  </si>
  <si>
    <t>Herramienta tecnológica para la creación y administración de cursos virtuales en la UEA implementada</t>
  </si>
  <si>
    <t>Herramienta tecnológica para la administración y gestión documental de la UAECOB Implementada.</t>
  </si>
  <si>
    <t>Levantamiento de inventario de activos de Información de Software, hardware y servicios, cuadro de caracterización documental actualizados</t>
  </si>
  <si>
    <t>Diseño, desarrollo e implementación del nuevo Sistema de Información Misional para la UAECOB</t>
  </si>
  <si>
    <t>Realizar la contratación de un proveedor para el diseño y desarrollo del Nuevo Sistema de Información Misional para la Entidad</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</si>
  <si>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</si>
  <si>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</si>
  <si>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</si>
  <si>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</si>
  <si>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Se actualizará el Portafolio de Servicios de la UAECOB con la información de 2018, así como se identificarán las nuevas líneas de servicios brindadas por la entidad</t>
  </si>
  <si>
    <t>Jornadas de articulación con la Academia</t>
  </si>
  <si>
    <t>Und</t>
  </si>
  <si>
    <t>Se realizarán en el año 4 actividades de articulación con la Academia, donde se promueve la interlocución con universidades e instituciones de educación superior y técnica sobre temas de interés relacionados con las actividades bomberiles</t>
  </si>
  <si>
    <t>Modelo de caracterización del relacionamiento de la UAECOB con sus grupos de interés</t>
  </si>
  <si>
    <t>Se entregará un modelo que describa los elementos fundamentales bajo los cuales se desarrolla la articulación de la UAECOB con sus aliados estratégicos</t>
  </si>
  <si>
    <t>Seguimiento y control de los Planes e Indicadores que Gestiona la Entidad</t>
  </si>
  <si>
    <t xml:space="preserve">Generar los Informes trimestrales con los resultados de los planes e indicadores que gestiona la Entidad </t>
  </si>
  <si>
    <t>Area de Planeación y Gestión Estrategica - OAP</t>
  </si>
  <si>
    <t>Se hizo comité directivo en donde el asesor del departamento administrativo de la funcion publica explico los componentes de MIPG</t>
  </si>
  <si>
    <t>Resolucion, actas de reunion</t>
  </si>
  <si>
    <t>Se han realizado las mesas de trabajo con los procesos para documentar las respectivas caracterizaciones</t>
  </si>
  <si>
    <t>Caracterizaciones en borrador</t>
  </si>
  <si>
    <t>Se han realizado las mesas de trabajo con los procesos para documentar las respectivos diagramas de flujo</t>
  </si>
  <si>
    <t>Diagramas de flujo en borrador</t>
  </si>
  <si>
    <t xml:space="preserve">Se actualizo la base de datos del liquidador con la estructura que va a recibir la informacion de los impuestos (ICA) consolidado del año anterior. 
</t>
  </si>
  <si>
    <t xml:space="preserve">1 , se anexa con el acta de reunion 14 03 20109.G
</t>
  </si>
  <si>
    <t xml:space="preserve"> Se encuentra actualización y configurando el  Weblogic  y al actualizacion correspondiente a las tabletas para ser puestas en prodeuccion</t>
  </si>
  <si>
    <t>1, El software desarrollado y la adecuacion del web logic</t>
  </si>
  <si>
    <t>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t>
  </si>
  <si>
    <t xml:space="preserve">1, Reunion Seguimiento virtualizacion capacitacion brigadas contra incendios.
2, Acta de reunion 2019 curso virtual SGR.
3, Correo Socializacion iniciar la etapa de alistamiento de cabecera.
4, correo 2 videos en mp4 para subtitularlos.Proyecto cursao virtual SGR.
5, Correo curso virtual brigadas.
6, Levantamiento de informacion seguimiento Enero.
7,Correo insumos pendientes SGR 
8,Prototipo del producto LMS Moodle .
9, Prueba Usuario_CMS servidor
10.Servidor Moodlewin CMS.
11, Acta de reunion Docebo 2 de abril del 2019,
12 Acta de reunion docebo 3 de Abril.
13 Acta de reunion docebo 1 de abril.
14. Acta reunion docebo 4 de abril.
</t>
  </si>
  <si>
    <t>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t>
  </si>
  <si>
    <t xml:space="preserve">1, Evidencias entregadas docebo primer pago factura No 1074
2, Cronograma ultimas capacitaciones Gestor documental control doc.
3, Correo salida a produccion control doc.
</t>
  </si>
  <si>
    <t>Se realizara seguimiento y control al area de gestion documental con el fin de concatenar la informacion restante mediante memorando</t>
  </si>
  <si>
    <t>1, La persona que manejaba este proceso no tenia contrato y no se encontraba en la entidad retoma el tema el 
2 trimestre del año en curso para darle finalidad en el mismo</t>
  </si>
  <si>
    <t>Se relizo reunion con el area de operativa con el fin de fortalecer las funcionalidades en documento entregdo el dia 13 de febrero del 2019.
Se deja un compromiso del area interesada de entregar las nuevas funcionalidades la 2 semana del 1 trimestre.</t>
  </si>
  <si>
    <t>1 , se anexa con el acta correspondiente a la reunion 20042019
2, Se envia el documento radicado Caracteristicas y funcionabilidad nuevo SIM</t>
  </si>
  <si>
    <t>se identifico y recopilo una nueva oractica para incluir en la guia y se actualizo la informnacion de las buenas practicas 2017</t>
  </si>
  <si>
    <t xml:space="preserve">Se verifica la correspondiente evidencia en la reunion reportada en el acta de verificacion </t>
  </si>
  <si>
    <t xml:space="preserve">Se avanzo en la informacion recolectada y actualizada pendiente en revision y ajustes </t>
  </si>
  <si>
    <t>La jornada de articulacion se va hacer sobre el manejo de abejas urbanas y las emergencias y se realizara el 20 de mayo</t>
  </si>
  <si>
    <t>Se identificaron los grupos de interes de la UAECOB</t>
  </si>
  <si>
    <t>Construcción de bases de datos de contratos</t>
  </si>
  <si>
    <t>Base de datos estructurada y revisada</t>
  </si>
  <si>
    <t>Creación de matriz de control y seguimiento de aprobación garantías</t>
  </si>
  <si>
    <t>Matriz control y seguimiento de aprobación de garantías</t>
  </si>
  <si>
    <t xml:space="preserve">Revisión de formatos y procedimientos de contratación </t>
  </si>
  <si>
    <t xml:space="preserve">Actas de reunión de la Jefe de la OAJ con el grupo de contratación </t>
  </si>
  <si>
    <t>Creación de protocolo para la puesta en marcha de medios alternativos de solución de conflictos</t>
  </si>
  <si>
    <t xml:space="preserve">Aplicación de protocolo para la puesta en marcha de medios alternativos de solución de conflictos. </t>
  </si>
  <si>
    <t>103. Adelantar el 100% de acciones parala prevención y mitigación del riesgo de incidentes forestales (connatos, quemas e incendios)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</si>
  <si>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</si>
  <si>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</si>
  <si>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</si>
  <si>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</si>
  <si>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Proyecto virtualización capacitación normativa aplicada a revisiones técnicas</t>
  </si>
  <si>
    <t>Documento "Proyecto virtualización capacitación normativa aplicada a revisiones técnicas"</t>
  </si>
  <si>
    <t>Guía de riesgos comunes y asociados a incendios</t>
  </si>
  <si>
    <t>Documento "Guía de riesgos comunes y asociados a incendios"</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</si>
  <si>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</si>
  <si>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</si>
  <si>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</si>
  <si>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</si>
  <si>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</si>
  <si>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Proyecto de virtualización de capacitación a brigadas contra incendio empresarial</t>
  </si>
  <si>
    <t>Elaboración del documento "Virtualización de capacitación a brigadas empresariales"</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</si>
  <si>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</si>
  <si>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</si>
  <si>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</si>
  <si>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</si>
  <si>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</si>
  <si>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</si>
  <si>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</si>
  <si>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</si>
  <si>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</si>
  <si>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</si>
  <si>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</si>
  <si>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</si>
  <si>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</si>
  <si>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</si>
  <si>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</si>
  <si>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</si>
  <si>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 xml:space="preserve">Insumo para Campaña de Prevención por incendios en el hogar </t>
  </si>
  <si>
    <t xml:space="preserve">Realizar un Insumo para una Campaña de Prevención por incendios en el hogar. Con la información Interna del equipo de Investigación de incendios </t>
  </si>
  <si>
    <t>Curso Bomberitos 
"Nicolas Quevedo Rizo"</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</si>
  <si>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</si>
  <si>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</si>
  <si>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</si>
  <si>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</si>
  <si>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</si>
  <si>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Información  estadística de las emergencias atendidas por la UAECOB.</t>
  </si>
  <si>
    <t xml:space="preserve">Publicaciones </t>
  </si>
  <si>
    <t>Publicación trimestral de la información estadística de emergencias atendidas por la  UAECOB, en la página web de la entidad. (trimestre vencido).</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</si>
  <si>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</si>
  <si>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</si>
  <si>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</si>
  <si>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</si>
  <si>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</si>
  <si>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Gestión Integral de Vehículos y Equipos</t>
  </si>
  <si>
    <t>Plan para el Fortalecimiento de la Gestión Integral de los Servicios Logísticos</t>
  </si>
  <si>
    <t xml:space="preserve">Formalizar y Actualizar el Plan  para el fortalecimiento de  la Gestion Integral de los servicios Logisticos 
</t>
  </si>
  <si>
    <t>Subdireccion Logistica</t>
  </si>
  <si>
    <t xml:space="preserve">
Plan de Mantenimiento Preventivo y Correctivo de Parque Automotor 
</t>
  </si>
  <si>
    <t xml:space="preserve">Documentar  Plan de Mantenimiento Preventivo y Correctivo de Parque Automotor 
</t>
  </si>
  <si>
    <t xml:space="preserve">
Plan de Mantenimiento Preventivo y Correctivo de  Equipo Menor
</t>
  </si>
  <si>
    <t xml:space="preserve">
Documentar Plan de Mantenimiento Preventivo y Correctivo de Equipo Menor 
</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</si>
  <si>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</si>
  <si>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</si>
  <si>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</si>
  <si>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Sensibilización en el  consumo de papel responsable en las 17 Estaciones y el Edificio Comando de la UAECOB</t>
  </si>
  <si>
    <t>Realizar Seguimiento a la implementación del PIGA</t>
  </si>
  <si>
    <t>Visitas</t>
  </si>
  <si>
    <t>Se realizará una visita trimestral a cada estación, para hacer seguimiento a la implementación del PIGA</t>
  </si>
  <si>
    <t>Realizar charlas comunicativas a los servidores públicos y/o contratistas del Edificio comando, en lo relacionado a las funciones del Defensor de la Ciudadanía de la UAECOB, para generar importancia frente a la oportunidad y coherencia de los requerimientos ciudadanos</t>
  </si>
  <si>
    <t>Fortalecer la figura del Defensor del Ciudadano al interior de la entidad, divulgando  las funciones y responsabilidades ente los usurios que solicitan trámites o servicios en realizando 4 charlas durante el año</t>
  </si>
  <si>
    <t>Servicio a la Ciudadanía - Cesar Augusto Zea Arévalo</t>
  </si>
  <si>
    <t>Realizar durante la vigencia 2019, cinco (05) capacitaciones dirigidas a los funcionarios de la UAECOB, las cuales se adelantaran por compañías.</t>
  </si>
  <si>
    <t xml:space="preserve">
Efectuar cuatro (4) capacitaciones en medición posterior bajo el nuevo marco normativo contable, en el año 2019.</t>
  </si>
  <si>
    <t>Auditores internos entrenados</t>
  </si>
  <si>
    <t>100% de los auditores formados en la Entidad, tengan entrenamiento de mínimo cuatro (4) horas de auditorias SIG</t>
  </si>
  <si>
    <t>Coordinador de Sistema Integrado de Gestión - Jenny Alexandra Peña Padilla</t>
  </si>
  <si>
    <t>Cambio de la Cultura del Sistema Integrado de Gestión- MIPG</t>
  </si>
  <si>
    <t>Conseguir una eficacia de capacitación del 80 % del personal administrativo y operativo</t>
  </si>
  <si>
    <t>Certificación ISO 9001-2015</t>
  </si>
  <si>
    <t>Cumplir al 100% del cronograma del Proyecto</t>
  </si>
  <si>
    <t xml:space="preserve">117. Construcción y puesta en marcha una (1) academia bomberil de Bogotá </t>
  </si>
  <si>
    <t>Elaboración de los Estudios y diseños para la obtención de la Licencia de Construcción en modalidad de Ampliación y Adecuación de la Estación de Bomberos de Marichuela - B10.</t>
  </si>
  <si>
    <t>Ejecutar el Plan de Mantenimiento de la infraestructura física de las 17 estaciones de bomberos.</t>
  </si>
  <si>
    <t>118. Aumentar en 2 las estaciones de Bomberos en Bogotá</t>
  </si>
  <si>
    <t>Gestionar ante el DADEP la entrega de un predio para la implementación de una (1) estación de bomberos</t>
  </si>
  <si>
    <t>119. Implementar (1) estación satélite forestal de bomberos sujeta al proyecto del sendero ambiental en los cerros orientales</t>
  </si>
  <si>
    <t>Realizar la supervisión del 80% de avance de obra para la Construcción de la Estación de Bomberos de Bellavista - B9.</t>
  </si>
  <si>
    <t>Implementar una Biblioteca virtual para la Unidad administrativa especial cuerpo oficial de bomberos Bogotá.</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</si>
  <si>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</si>
  <si>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</si>
  <si>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</si>
  <si>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</si>
  <si>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</si>
  <si>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</si>
  <si>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115. Crear (1) escuela de formación y capacitación de bomberos</t>
  </si>
  <si>
    <t>Realizar seguimiento a la implementación del subsistema de Seguridad y Salud en el Trabajo</t>
  </si>
  <si>
    <t>Implementar el Subsistema de Gestión en Seguridad y Salud en el Trabajo, cumpliendo la normatividad vigente</t>
  </si>
  <si>
    <t>Realizar las acciones necesarias para la Formalización de la Escuela de Formación Bomberil de la UAECOB ante las autoridades competentes</t>
  </si>
  <si>
    <t xml:space="preserve">Formalización de la Escuela de Formación Bomberil </t>
  </si>
  <si>
    <t>Subdirección Operativa</t>
  </si>
  <si>
    <t>Adquirir elementos de protección personal (E.P.P.) para la atención de incendios y operaciones de búsqueda y rescate</t>
  </si>
  <si>
    <t>Adquirir elementos de protección personal (E.P.P.) para la atención de incendios y operaciones de búsqueda y rescate.</t>
  </si>
  <si>
    <t>CONTROL DE CAMBIO: (Versión No. 11)</t>
  </si>
  <si>
    <t>2. Cada uno de los libros contiene una nueva estructura para su formulación y Seguimiento.</t>
  </si>
  <si>
    <t>3. El Instructivo contiene la metodología para la formulación, seguimiento y evaluación al Plan de Acción y a la Matriz Plan de Desarrollo.</t>
  </si>
  <si>
    <t>1. Se realizó la actualización del formato, el cual se divide en tres (3) libros de Excel; Plan de Acción 2019 Producto, Plan de Acción 2019 Actividades, y Plan de Desarrollo 2019 Matriz</t>
  </si>
  <si>
    <t>Se elaboró y se actualizó Matriz de contratación de la vigencia 2019 con datos como: objeto, valor, plazo, fecha de suscripción, adiciones, prorrogas, terminaciones anticipadas, Cesiones, con el fin de llevar un control y seguimiento adecuado de la UAECOB</t>
  </si>
  <si>
    <t>Matriz ubicada en carpeta digital 2019 Base de contratación</t>
  </si>
  <si>
    <t xml:space="preserve">Se elaboró  Matriz control y seguimiento de aprobación de garantías con el fin de realizar un seguimiento oportuno y efectivo a la constitución de las mismas por parte de los contratistas </t>
  </si>
  <si>
    <t>Matriz ubicada en el PC de Profesional Especializado</t>
  </si>
  <si>
    <t>Se está revisando el marco normativo y las condiciones de seguridad humana y sistemas de protección contra incendios.</t>
  </si>
  <si>
    <t>correo electronico y documento anexo</t>
  </si>
  <si>
    <t>Mediante Correo electrónico del 12/02/2019 se envía a la oficina asesora de planeación el informe diagnostico y necesidades para el desarrollo de plataformas virtuales.</t>
  </si>
  <si>
    <t>Se realizo mesa de trabajo el 22 de enero de 2019, el 24 de enero de 2019 y 28 de enero de 2019 en las cuales se establecieron criterios para el desarrollo del nuevo sistema de información misional.</t>
  </si>
  <si>
    <t>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t>
  </si>
  <si>
    <t>Se actualizo el documento de la estrategia de Cambio Climático  y se entrego para revisión a la coordinación del proceso de Reducción del Riesgo mediante entrega de informe.</t>
  </si>
  <si>
    <t xml:space="preserve">Se realizó reunión con el Sargento Jefe del Grupo con el fin de solicitar información a la espera de otra reunión con de recopilar la información. </t>
  </si>
  <si>
    <t xml:space="preserve">Acta de reunión </t>
  </si>
  <si>
    <t>Se divulgo campaña GLP por medio de las redes sociales de la entidad. Se solicito información a los gestores con el fin de consolidar las diferentes campañas.</t>
  </si>
  <si>
    <t>Se evidencia acta de reunión del 14 de Marzo de 2019 con el personal uniformado Comandante Tito Forero en la cual se establecen los lineamientos de la estrategia para la gestión del riesgo por incendios forestales en la localidad de Sumapaz.</t>
  </si>
  <si>
    <t>Se evidencia acta de reunión del día 17 de Enero de 2019 en la cual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</si>
  <si>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Actas  de reunion y etsadisticas</t>
  </si>
  <si>
    <t>Esta actividad se realizara en el segundo trimestre de la presente vigencia.</t>
  </si>
  <si>
    <t>No aplica para el primer trimestre</t>
  </si>
  <si>
    <t>El equipo de la Central de Comunicaciones de la Subdirección Operativa, realizó reuniones para programar las actividades de la actualización del Arbol de Servicios a las estaciones.    Se evidencian actas del  25 de marzo de 2019.</t>
  </si>
  <si>
    <t>Actas de reunión del 25 de marzo de 2019, por los integrantes de la Central de Comunicaciones, con actividades de programación para la realización de la actividad de socialización a las diecisiete (17) estaciones.</t>
  </si>
  <si>
    <t>Completar las actividades que se tenían programadas, para el segundo reporte del plan de acción</t>
  </si>
  <si>
    <t>Esta actividad se completara con la publicación del documento en la web durante la segunda semana del segundo trimestre del año ya que se tiene programado mes vencido.</t>
  </si>
  <si>
    <t xml:space="preserve">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Se realizo presentacion resumen del Plan para el Fortalecimiento de la Gestión Integral de los Servicios Logísticos para socializarla  al Subdirector del area y en espera de su ajuste y aprobación. </t>
  </si>
  <si>
    <t xml:space="preserve">
Presentacion resumen del Plan para el Fortalecimiento de la Gestión Integral de los Servicios Logísticos y Documento Archivo excel ubicado en PC de la Profesional Adriana Salom en la ruta:
C:\ASV\LOGISTICA\PlanEstrategicOperativo\PlanVer</t>
  </si>
  <si>
    <t xml:space="preserve">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t>
  </si>
  <si>
    <t>Desarrollo Base de datos seguimiento y control de Mantenimiento del Parque Automotor ubicado en PC del Profesional Andres Quintero en la ruta:: 
C:\Users\equintero\Desktop\REPORTES PLAN DE ACCION 2019 , plan de mantenimiento P.A 
Inventario  Hojas de Vidas del Parque Automotor  ubicado en PC de  responsable del archivo Cruz Maria  Mosquera en la ruta:
C:\Users\Cmosquera\Pictures\Contacts\Favorites\TODO LO DE PARQUE AUT 2019/ INVENTARIO CRUZ MARIA  DOCUMENTAL parque automotor
Base de datos Historicos de Mantenimientos preventivos y correctivos del Parque Automotor ubicado en la PC del profesional Hernan Espitia en la ruta:
C:\Users\Hgespitia\Documents\Mis documentos\REGISTRO HISTORICO MANTENIMIENTOS P.A</t>
  </si>
  <si>
    <t>Se inicio la revision de las fichas existentes de los elementos de Equipo Menor  de mayor rotacion en este grupo, se esta seleccionando toda la relacion de los equipos para asi determinar los componentes del Plan:  
1 - Que es lo que existe en fisico en la UAECOB, para esto se tiene la relacion de elementos mediante la creacion de una base de datos, que lleve el control de los elementos y posterior a esto estructurar con base a marca y tipo de elemento la generacion de la ficha de mantenimiento u hoja de vida del mismo   
2- Se propone migrar al modelo estipulado por GESTION DOCUMENTAL, las hojas de vidas llevadas en B3, las cuales no son las estipuladas para este fin. 
3- Determinar que equipo menor requiere mantenimiento, tipo de mantenimiento, tiempos.</t>
  </si>
  <si>
    <t>Base de Datos de Equipo Menor de mayor rotacion
ubicada en la PC del Profesional Andres Quintero en la ruta:
C:\Users\equintero\Desktop\REPORTES PLAN DE ACCION 2019
equipo menor 1</t>
  </si>
  <si>
    <t xml:space="preserve">Se elaboró el formato para la Encuesta </t>
  </si>
  <si>
    <t>Se adjunta el archivo (Excel) de la Encuesta</t>
  </si>
  <si>
    <t xml:space="preserve">En cordinación con la Oficina Asesora de Comunicación, se estan articulando el fortalecimiento de la campaña de ahorro de papel en la dependencias  para lo cual se estableció  la  campaña  a través de  fondos de pantalla  y  correo insritucional.
Se realizarón jornadas de sensibilización  y capacitación en cada una de las  17 Estaciones y el Edificio Comando de la UAECOB en el mes de marzo de 2019 de los temas de ahorro de papel en cumplimiento de la politica cero papel.
</t>
  </si>
  <si>
    <t>Actas de cada estación
Actas de reunión Febrero 20 y Marzo 21, con Oficina Asesora de Comunicacines
Correos con campaña
C:\Users\Ycadena\Documents\INSTITUCIONAL\Plan de Acción- Plan de Desarrollo\Primer Seguimiento 2019\Ambiental\Producto 2</t>
  </si>
  <si>
    <t>Se desarrollo el contenido de la visita de seguimiento y la planeación de las visitas</t>
  </si>
  <si>
    <t>Cronograma de visitas y contenido de la visita
C:\Users\Ycadena\Documents\INSTITUCIONAL\Plan de Acción- Plan de Desarrollo\Primer Seguimiento 2019\Ambiental</t>
  </si>
  <si>
    <t>Se realizaron dos capcaitaciones refentes a la inducción en temas de prevención en asuntos discplinarios, una se realizo el 15/02/2019 y la otra el 05/03/2019 a las 8 de la mañana en los auditorios del Edificio Comando.</t>
  </si>
  <si>
    <t>C:\Users\Ycadena\Documents\INSTITUCIONAL\Plan de Acción- Plan de Desarrollo\Primer Seguimiento 2019\Disciplinarios</t>
  </si>
  <si>
    <t>Continuar dictando las capacitaciones según lo establecido.</t>
  </si>
  <si>
    <t>El 18 de Marzo de 2019, el interventor del contrato No. 401 de 2018 cuyo objeto es "Estudios, diseños y demás trámites para la obtención de la Licencia de Construcción para la ampliación y reforzamiento estructural de la Estación de Bomberos Marichuela" certifica el cumplimiento del 30% de Avance de ejecución.</t>
  </si>
  <si>
    <t>Certificación de Cumplimiento por parte del Interventor del contrato de Consultoría No. 401 de 2018.</t>
  </si>
  <si>
    <t>*Estación de Bomberos Bicentenario: Se funde la placa en concreto de la tarima, se instala el piso vinilico autoportante y pintura general de la Capilla.
*Estación de Bomberos de Bellavista: Construcción de estructura metálica para cubierta en el pasillo costado sur y en el gimnasio.
*Estación de Bomberos de Puente Aranda: Estucado y pintura general de la estación, reparación de grifería y accesorios sanitarios .
*Estación de Bomberos de Fontibón: Reparación general del sistema electrico, cambio general de las luminarias.
*Estación de Bomberos Kennedy: Mantenimiento correctivo de la caldera de la Piscina de la estación.</t>
  </si>
  <si>
    <t>Trabajos realizados en las instalaciones de las Estaciones mencionadas.</t>
  </si>
  <si>
    <t>* El 19 de Febrero de 2019 Se entrega derecho de petición ante la Unidad Administrativa Especial de Catastro Distrital con el fin de consultar el Valor Final para compra de predio, cuyo Radicado es No. 2019EE1104.
* El 20 de Marzo de 2019 se radica ante la Unidad Administrativa Especial de Catastro Distrital solicitud de Cotización para realizar un Avalúo Comercial para el predio de interés, cuyo radicado es No. 2019ER6173.
* El 28 de Marzo de 2019 se recibe de la Unidad Administrativa Especial de Catastro Distrital, Respuesta al Derecho de Petición del 19 de Febrero de 2019.</t>
  </si>
  <si>
    <t>* Oficio de radicado 2019EE1104
* Oficio de radicado 2019ER6173
Oficio de radicado 2019EE11439</t>
  </si>
  <si>
    <r>
      <t xml:space="preserve">El 4 de Marzo de 2019 se radicó ante la Oficina Asesora Jurídica la solicitud de revisión del proceso de contratación cuyo objeto es: "Interventoría Técnica, Administrativa, Financiera, contable, Jurídica y ambiental a: </t>
    </r>
    <r>
      <rPr>
        <u/>
        <sz val="12"/>
        <rFont val="Calibri"/>
        <family val="2"/>
        <scheme val="minor"/>
      </rPr>
      <t>i -</t>
    </r>
    <r>
      <rPr>
        <sz val="12"/>
        <rFont val="Calibri"/>
        <family val="2"/>
        <scheme val="minor"/>
      </rPr>
      <t xml:space="preserve"> </t>
    </r>
    <r>
      <rPr>
        <u/>
        <sz val="12"/>
        <rFont val="Calibri"/>
        <family val="2"/>
        <scheme val="minor"/>
      </rPr>
      <t>Construcción de la Estación de Bomberos de Bellavista</t>
    </r>
    <r>
      <rPr>
        <sz val="12"/>
        <rFont val="Calibri"/>
        <family val="2"/>
        <scheme val="minor"/>
      </rPr>
      <t>.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r>
  </si>
  <si>
    <t>Memorando de radicado No. 2019IE4334.</t>
  </si>
  <si>
    <r>
      <t xml:space="preserve">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t>
    </r>
    <r>
      <rPr>
        <u/>
        <sz val="12"/>
        <rFont val="Calibri"/>
        <family val="2"/>
        <scheme val="minor"/>
      </rPr>
      <t>iii - Estudios, diseños y obras de la estación de Bomberos las Ferias</t>
    </r>
    <r>
      <rPr>
        <sz val="12"/>
        <rFont val="Calibri"/>
        <family val="2"/>
        <scheme val="minor"/>
      </rPr>
      <t>". Proceso que se encuentra en la plataforma de SECOP II, mediante número UAECOB-CMA-001-2019 desde el 15 de marzo de 2019.</t>
    </r>
  </si>
  <si>
    <t xml:space="preserve">Se realizó mesa de trabajo con empresa especializada en la elaboracion de herramientas virtuales, con el fin de dar a conocer las necesidades que tiene la UAECOB correspondiente a la creacion de la Biblioteca Virtual para la entidad. </t>
  </si>
  <si>
    <t>Para cumplir el 100% del producto en el segundo trimestre como esta establecido es necesario establecer mesa de trabajo con el area de Tecnologia</t>
  </si>
  <si>
    <t>No fue posible establecer mesas de trabajo con comandantes y subcomandantes para evaluar el alcance normativo y demás componentes del programa.</t>
  </si>
  <si>
    <t xml:space="preserve">Realizar las respectiva gestion para llevar a cabo la mesa de trabajo. </t>
  </si>
  <si>
    <t>Se realizo una reunion con el personal administrativo de la academia el dia 26 de marzo con el fin de definir quiénes serán los participantes del plan de reentrenamiento, como se realizaría la convocatoria y los respectivos compromisos para la ejecucion de los mismos</t>
  </si>
  <si>
    <t>Se radico en la alcaldia bajo numero 2019EE1885 solicitud de concepto favorable Desarrollo De obra, documento necesario para la expedicion de la Licencia de Funcionamiento</t>
  </si>
  <si>
    <t>Para cumplir el 100% del producto en el segundo trimestre como esta establecido es necesario solicitar la licencia de funcionamiento con la secretaria de educacion</t>
  </si>
  <si>
    <t>Se elaboró protocolo para la puesta en marcha de medios alternativos de solución de conflictos y esta en revisión de la Jefe Oficina Asesora jurídica</t>
  </si>
  <si>
    <t xml:space="preserve">Protocolo  ubicado en el PC de la Jefe de la Oficina Asesora Jurídica </t>
  </si>
  <si>
    <t>Se realizo la estructura del documento correspondiente a la guía de riesgos comunes y asociados de incendios por parte del ingeniero desarrollador y enviado a la coordinación de conocimiento del riesgo para su revisión el día 22 de Febrero de 19</t>
  </si>
  <si>
    <t>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t>
  </si>
  <si>
    <t>acta de reunion , cronograma y docuementos diagnosticos</t>
  </si>
  <si>
    <t xml:space="preserve">Se realizó recopilación de información, se realizó nuevas estadísticas de los años 2016 al 2018. Se realizó documento explicando las estadísticas </t>
  </si>
  <si>
    <t xml:space="preserve">Documento word, Documento Excel </t>
  </si>
  <si>
    <t xml:space="preserve">22 de enero, 25 de Enero, 13 de Febrero, 19 de Febrero y 27 de Febrero de 2019 se llevaron a cabo 5 reuniones en las que se reestructuraron los programas y curso Nicolás Quevedo Rizo creando un manual que le permita al personal uniformados tener conocimiento de la metodología del Club Bomberitos.  </t>
  </si>
  <si>
    <t>actas de reunion y material estructurado de los progamas</t>
  </si>
  <si>
    <t>Se Realiza la mesa de trabajo del diagnostico de la implementación del proyecto en la fase 1 , con el personal designado para la ejecución del proyecto en la fase 1  en el mes de enero (acta de Reunion9 y se concluyen las mejoras a desarrollar en la implementación de la fase 2</t>
  </si>
  <si>
    <t>El equipo de la Central de Comunicaciones de la Subdirección Operativa, realizó reuniones para programar las actividades de la realización del Simulacro.    Se evidencian actas del  21 de marzo de 2019.</t>
  </si>
  <si>
    <t>Actas de reunión del 21  de marzo de 2019, por los integrantes de la Central de Comunicaciones, con actividades de programación para la realización de la actividad de socialización a las diecisiete (17) estaciones.</t>
  </si>
  <si>
    <t>Se realizó mesa de trabajo en cada puesto en algunas de las dependencias informando la importancia y relevancia en referencia al dar a conocer la figura del Defensor del Ciudadano.</t>
  </si>
  <si>
    <t xml:space="preserve">C:\Users\Ycadena\Documents\INSTITUCIONAL\Plan de Acción- Plan de Desarrollo\Primer Seguimiento 2019\Atención al Ciudadano
</t>
  </si>
  <si>
    <t xml:space="preserve">Se elaboró el  plan de trabajo para las capacitaciones, enfocado a: Manejo de elementos de propiedad planta y equipo e intangibles.
Presentación del manual de políticas contables definitivas.
Cálculo beneficios a empleados a corto y largo plazo.
Criterios en la actualización de los elementos de propiedad planta y equipo e intangibles en cuanto a las vidas útiles y para el cálculo del deterioro.
El inicio de las capacitaciones esta planeado para el 24 de abril.
</t>
  </si>
  <si>
    <t>Cronograma de capacitaciones.
C:\Users\Ycadena\Documents\INSTITUCIONAL\Plan de Acción- Plan de Desarrollo\Primer Seguimiento 2019\Financiera</t>
  </si>
  <si>
    <t>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t>
  </si>
  <si>
    <t>Ver anexo correos, Plan anual de auditorias y acta de reunión de enero 21 de 2019, en poder de CI (C:\Users\Ycadena\Documents\INSTITUCIONAL\Plan de Acción- Plan de Desarrollo\Primer Seguimiento 2019\SIG\Evidencia Plan de Accion 1er trimestre SIG\Producto 1)</t>
  </si>
  <si>
    <t>Se ejecutaron mesas de trabajo para definir el plan de ajuste de MIPG y las necesidades de los procesos respecto a las dimencisones y políticas. 
Se definió el plan de ajuste MIPG para la entidaden donde se establecieron 3 actividades a ser ejecutadas por el SIG.
Se realizaron mesas de trabajo para definir la estrategía de socialización MIPG.
Se obtuvo capacitación con la ESAP,  la cual se ejecutará los días 11 de abril y  7 y 14 de mayo.
Se envió invitación para participar de la capacitación a los auditories internos de la entidad y referentes de los procesos.</t>
  </si>
  <si>
    <t xml:space="preserve">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(C:\Users\Ycadena\Documents\INSTITUCIONAL\Plan de Acción- Plan de Desarrollo\Primer Seguimiento 2019\SIG\Evidencia Plan de Accion 1er trimestre SIG\Producto 2)
</t>
  </si>
  <si>
    <t>Se llevó a cabo la verificación de los requisitos ISO 9001 vs, las políticas y dimensiones de MIPG, en donde se evaluaron los documentos de la ruta de la caldiad y el estado de cumplimiento respecto a las normas.</t>
  </si>
  <si>
    <t>Ver anexo Matriz 9001,  matriz de responsabilidades ISO 9001, cronograma certificación, Alineación políticas vs procesos (C:\Users\Ycadena\Documents\INSTITUCIONAL\Plan de Acción- Plan de Desarrollo\Primer Seguimiento 2019\SIG\Evidencia Plan de Accion 1er trimestre SIG\Producto 3)</t>
  </si>
  <si>
    <t>En concondancia del Decreto 312 de 2019, se proyectó documento para aprobación del COPASST. En mesas de trabajo fue aprobado el plan que incluyó actividades de interés para prevenir lesiones y enfermedades en servidores y contratistas. Posteriormente el documento del plan de trabajo en SYST  2019, fué  aprobado y firmado por el  Subdirector de Gesttión Humana y el Director de la UAECOB.</t>
  </si>
  <si>
    <t>Documento de plan de trabajo SYST 2019 firmado por el Director. Carpeta digiltal responsable SYST.</t>
  </si>
  <si>
    <t xml:space="preserve">Se cumplio conla meta establecida </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</si>
  <si>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</si>
  <si>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</si>
  <si>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</si>
  <si>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</si>
  <si>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</si>
  <si>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</si>
  <si>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</si>
  <si>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</si>
  <si>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</si>
  <si>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</si>
  <si>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</si>
  <si>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t>
  </si>
  <si>
    <t>Realizar las diferentes actividades aprobadas y programadas en el Plan Anual de Auditorías para la vigencia 2019</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</si>
  <si>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</si>
  <si>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</si>
  <si>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</si>
  <si>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31/09/2019</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</si>
  <si>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</si>
  <si>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Realizar estrategia de socialización del MIPG</t>
  </si>
  <si>
    <t>Mejora continua</t>
  </si>
  <si>
    <t>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t>
  </si>
  <si>
    <t>Elaborar el  documento de integración del MIPG y el SIG - UAECOB</t>
  </si>
  <si>
    <t>Proyectar  resolución de creación del Comité Institucional de Gestión y Desempeño de la UAECOB, así como su aprobación.</t>
  </si>
  <si>
    <t>Solicitar a los líderes de cada una de las politicas de MIPG la conformación de los equipos técnicos de gestión y desempeño.</t>
  </si>
  <si>
    <t>Elaborar el documento con lineamientos para los equipos técnicos de gestión y desempeño</t>
  </si>
  <si>
    <t>Convocar 4 Sesiones Comité Institucional de Gestión y Desempeño</t>
  </si>
  <si>
    <t>Consolidar y reportar la información solicitada por el FURAG</t>
  </si>
  <si>
    <t>Se consolida y reporta la información solicitada por el FURAG</t>
  </si>
  <si>
    <t>Coordinar la realización de  los 16 autodiagnósticos para cada una de las políticas  en dos momentos distribuidos en los dos semestres del año</t>
  </si>
  <si>
    <t>Solicitar a los lideres de cada una de las politicas de MIPG la elaboración del Plan de Acción de la política de su competencia</t>
  </si>
  <si>
    <t>Documentar  las Caracterizaciones de los procesos: Gestión Estratégica, Gestión de Comunicaciones y Gestión Integrada. Gestión Administrativa, Gestión Tecnológica, Gestión Financiera.</t>
  </si>
  <si>
    <t>Documentar  las  Caracterización de los procesos: Gestión del Parque Automotor, Gestión de Infraestructura, Gestión Jurídica,  Gestión para la Búsqueda y Rescate, Gestión de Asuntos Disciplinarios, Gestión Logística.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</si>
  <si>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</si>
  <si>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</si>
  <si>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</si>
  <si>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</si>
  <si>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 xml:space="preserve">Entrega por parte del consorcio de los servicios desarrollados </t>
  </si>
  <si>
    <t>Pruebas y ajustes de los servicios desarrolados</t>
  </si>
  <si>
    <t>Publicacion en la pagina web</t>
  </si>
  <si>
    <t>Diseño de la Intranet</t>
  </si>
  <si>
    <t>Juan Carlos Camacho</t>
  </si>
  <si>
    <t>Desarrollo de la Intranet</t>
  </si>
  <si>
    <t>Implementación y funcionamiento</t>
  </si>
  <si>
    <t>Socializacion al interior de la Entidad</t>
  </si>
  <si>
    <t>Revisión de la actividades de Gobierno En linea</t>
  </si>
  <si>
    <t>Diseño de las nuevas actividades de Gobierno Digital</t>
  </si>
  <si>
    <t>Seguimiento de las actividades de Gobierno Digital</t>
  </si>
  <si>
    <t>Iván Medina</t>
  </si>
  <si>
    <t>Puesta en producción de la solución desarrollada</t>
  </si>
  <si>
    <t>Andrés Veloza Garibello</t>
  </si>
  <si>
    <t>Levantamiento de información de funcionabilidad y características por area</t>
  </si>
  <si>
    <t>Andrea Acosta Madrid - Luis Alberto Carmona</t>
  </si>
  <si>
    <t>Estructuración y presentación y radicación de los estudios previos</t>
  </si>
  <si>
    <t>Seguimiento estapa precontractual</t>
  </si>
  <si>
    <t>Seguimiento etapa contractual</t>
  </si>
  <si>
    <t>Revisar y recopilar la información de las buenas prácticas identificadas</t>
  </si>
  <si>
    <t xml:space="preserve">Cooperacion </t>
  </si>
  <si>
    <t>Se actualizará la guía de Buenas Prácticas UAECOB con la información de 2018, así como se identificarán las nuevas líneas de servicios brindadas por la entidad</t>
  </si>
  <si>
    <t>Realizar una actividad de articulación con la academia correspondientes al 1er trimestre, gestionando la participación de al menos una institución, seleccionando el tema y realizar convocatoria.</t>
  </si>
  <si>
    <t>Realizar una actividad de articulación con la academia correspondientes al 2do trimestre, gestionando la participación de al menos una institución, seleccionando el tema y realizar convocatoria.</t>
  </si>
  <si>
    <t>Identificación Grupos de Interés de la UAECOB</t>
  </si>
  <si>
    <t xml:space="preserve">Recopilación y revisión de la información </t>
  </si>
  <si>
    <t xml:space="preserve">Diseño del modelo </t>
  </si>
  <si>
    <t>Publicación y socialización del modelo</t>
  </si>
  <si>
    <t>Generar los informes que contenta los resultados de (Plan de Acción, Informe Proyectos de Inversión (Metas y Presupuesto), Plan de Participación Ciudadana, Plan Anticorrupción y Tablero de Indicadores), correspondiente a la gestión del 1er trimestre.</t>
  </si>
  <si>
    <t>Generar los informes que contenta los resultados de (Plan de Acción, Informe Proyectos de Inversión (Metas y Presupuesto) , Plan de Participación Ciudadana, Plan Anticorrupción y Tablero de Indicadores), correspondiente a la gestión del 2do trimestre.</t>
  </si>
  <si>
    <t>Generar los informes que contenta los resultados de (Plan de Acción, Informe Proyectos de Inversión (Metas y Presupuesto), Plan de Participación Ciudadana, Plan Anticorrupción y Tablero de Indicadores), correspondiente a la gestión del 3er trimestre.</t>
  </si>
  <si>
    <t>Generar los informes que contenta los resultados de (Plan de Acción, Informe Proyectos de Inversión (Metas y Presupuesto) , Plan de  Participación Ciudadana, Plan Anticorrupción y Tablero de Indicadores), correspondiente a la gestión del 4to trimestre.</t>
  </si>
  <si>
    <t xml:space="preserve">Construcción de bases de datos de contratos </t>
  </si>
  <si>
    <t>Elaboración de matriz contractual</t>
  </si>
  <si>
    <t>Oficina Asesora Jurídica</t>
  </si>
  <si>
    <t>Se realizó la primera actividad, elaborando la matriz contractual con corte a 31 de marzo de 2019</t>
  </si>
  <si>
    <t>Actualización de matriz contractual</t>
  </si>
  <si>
    <t>Se realizó la segunda actividad, actualizando matriz contractual con corte a 31 de marzo de 2019</t>
  </si>
  <si>
    <t>Elaboración de matriz de control y seguimiento de aprobación de garantías</t>
  </si>
  <si>
    <t>Se realizó la primera actividad, elaborando la matriz  de control y seguimiento de aprobación de garantías</t>
  </si>
  <si>
    <t>Actualización de matriz</t>
  </si>
  <si>
    <t>Se realizó la segunda actividad, actualizando matriz matriz  de control y seguimiento de aprobación de garantías</t>
  </si>
  <si>
    <t>Dos (2) mesas de trabajo  con el grupo de contratación al mes</t>
  </si>
  <si>
    <t>Acta de reunión</t>
  </si>
  <si>
    <t xml:space="preserve">Creación de protocolo para la puesta en marcha de medios alternativos de solución de conflictos. </t>
  </si>
  <si>
    <t xml:space="preserve">Publicar el protocolo para la puesta en marcha de medios alternativos de solución de conflictos. </t>
  </si>
  <si>
    <t>Se elaboró protocolo para revisión con un avance del 30%, teniendo en cuenta que el procto final es para el siguiente trimestre</t>
  </si>
  <si>
    <t>Sensibilizar al personal de planta  y contratistas sobre la utilización del protocolo creado</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</si>
  <si>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</si>
  <si>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</si>
  <si>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</si>
  <si>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</si>
  <si>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</si>
  <si>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</si>
  <si>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</si>
  <si>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Formulación del Proyecto virtualización capacitación normativa aplicada a revisiones técnicas</t>
  </si>
  <si>
    <t>Estructura del Documento Guía</t>
  </si>
  <si>
    <t>Formulación de la guía de riesgos comunes y asociados a incendios</t>
  </si>
  <si>
    <t>Publicación de la Guía  de riesgos comunes y asociados a incendios</t>
  </si>
  <si>
    <t>REDUCCION DEL RIESGO</t>
  </si>
  <si>
    <t>Mesas de trabajo con la oficina asesora d planeación</t>
  </si>
  <si>
    <t>Revisión de módulos de capacitación Comunitaria</t>
  </si>
  <si>
    <t>Actualización de los módulos de capacitación comunitaria</t>
  </si>
  <si>
    <t>Aprobación de los módulos de capacitación comunitaria</t>
  </si>
  <si>
    <t>Publicación de los módulos de capacitación comunitaria</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</si>
  <si>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</si>
  <si>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</si>
  <si>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</si>
  <si>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</si>
  <si>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</si>
  <si>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</si>
  <si>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</si>
  <si>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 xml:space="preserve">17 estaciones con personal capacitado en pedagogia para desarrollo de las actividades del club Bomberitos </t>
  </si>
  <si>
    <t xml:space="preserve">1. Planificación de las actividades de prevención </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</si>
  <si>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</si>
  <si>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</si>
  <si>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</si>
  <si>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</si>
  <si>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</si>
  <si>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</si>
  <si>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</si>
  <si>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</si>
  <si>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</si>
  <si>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</si>
  <si>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</si>
  <si>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</si>
  <si>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Levantamiento de información para la cartografía social</t>
  </si>
  <si>
    <t>consolidación, validación y divulgación de la cartografía social</t>
  </si>
  <si>
    <t>Identificación y selección de la o las campañas a divulgar</t>
  </si>
  <si>
    <t>Consolidación del material didáctico de apoyo para la divulgación de la estrategia</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</si>
  <si>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</si>
  <si>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</si>
  <si>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</si>
  <si>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</si>
  <si>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</si>
  <si>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 Definir Tema para el insumo basados en la revisión de la estadística de investigación de incendios..</t>
  </si>
  <si>
    <t>2. Recolectar los datos basándose en la información existente en el equipo de investigación de incendios para generar el documento.</t>
  </si>
  <si>
    <t>Se evidencia acta de reunión del 19 de marzo de 2019 en la cual se presenta avance de la recolección de los datos que sirven como insumo para presentar una campaña de prevención.</t>
  </si>
  <si>
    <t>3. Realizar un documento con la información necesaria para generar una campaña de prevención por incendios en el hogar.</t>
  </si>
  <si>
    <t>4. Radicar el documento al subdirector de gestión del riesgo.</t>
  </si>
  <si>
    <t>cursos</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</si>
  <si>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</si>
  <si>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</si>
  <si>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</si>
  <si>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</si>
  <si>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El equipo de la Central de Comunicaciones de la Subdirección Operativa, realizó reunión para programar las actividades de ajuste del árbol de servicios.    
Acta del  25 de marzo de 2019.</t>
  </si>
  <si>
    <t>Ajustes y/o actualización del árbol de servicios</t>
  </si>
  <si>
    <t>Publicación en ruta de calidad</t>
  </si>
  <si>
    <t>Socialización</t>
  </si>
  <si>
    <t>Informe de socialización</t>
  </si>
  <si>
    <t>15/112019</t>
  </si>
  <si>
    <t>Publicaciones</t>
  </si>
  <si>
    <t>Publicación trimestral de la información estadística de emergencias atendidas por la  UAECOB, en la página web de la entidad.  
(trimestre vencido)</t>
  </si>
  <si>
    <t>Preparación y análisis de la información enviada por la C.C.C.</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</si>
  <si>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</si>
  <si>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</si>
  <si>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</si>
  <si>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</si>
  <si>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</si>
  <si>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El equipo de la Central de Comunicaciones de la Subdirección Operativa, realizó reunión para programar las actividades del simulacro de comunicaciones.
    Se evidencia acta del  21 de marzo de 2019.</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</si>
  <si>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</si>
  <si>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</si>
  <si>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</si>
  <si>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</si>
  <si>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</si>
  <si>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</si>
  <si>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Revisión física y prueba funcional de los hidrantes para determinar el estado</t>
  </si>
  <si>
    <t xml:space="preserve">
Diligenciamiento de formatos según los evidenciado en las actividades 2 y 3.</t>
  </si>
  <si>
    <t xml:space="preserve">
Resultado estadístico</t>
  </si>
  <si>
    <t>Potcentaje</t>
  </si>
  <si>
    <t xml:space="preserve">Formalizar y Actualizar el Plan  para el fortalecimiento de  la Gestion Integral de los servicios Logisticos </t>
  </si>
  <si>
    <t>Subdirección Logística</t>
  </si>
  <si>
    <t xml:space="preserve">Formalizar  el Plan  para el fortalecimiento de  la Gestion Integral de los servicios Logisticos </t>
  </si>
  <si>
    <t xml:space="preserve">Se realiza la primer actividad en donde 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y se realizo presentacion resumen del Plan para el Fortalecimiento de la Gestión Integral de los Servicios Logísticos con el fin de socializarla  al Subdirector del area y en espera de su ajuste y aprobación. </t>
  </si>
  <si>
    <t xml:space="preserve">Actualizar el Plan  para el fortalecimiento de  la Gestion Integral de los servicios Logisticos </t>
  </si>
  <si>
    <t xml:space="preserve">Verificacion Fichas Técnicas de Parque Automotor </t>
  </si>
  <si>
    <t xml:space="preserve">Se ejecuta la primer actividad , 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t>
  </si>
  <si>
    <t>Revisar el  100% y Alinear el 45% de las Hojas de vidas de Parque Automotor de acuerdo al procedimiento de Gestion Documental de la entidad.</t>
  </si>
  <si>
    <t xml:space="preserve">Documentar Plan de Mantenimiento Preventivo y Correctivo de  Parque Automotor </t>
  </si>
  <si>
    <t>Verificacion Fichas Técnicas de Equipo Menor</t>
  </si>
  <si>
    <t>Se inicio la revision de las fichas existentes de los elementos de Equipo Menor  de mayor rotacion en este grupo, se esta seleccionando toda la relacion de los equipos para asi determinar los componentes del Plan. Se desarrollo base de datos  de Equipo menor</t>
  </si>
  <si>
    <t>Revisar el 100 % y Alinear el 15% de las Hojas de vidas de Equipo Menor de acuerdo al procedimiento de Gestion Documental de la entidad.</t>
  </si>
  <si>
    <t>Documentar el Plan de Mantenimiento Preventivo y Correctivo de Equipo Menor</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</si>
  <si>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</si>
  <si>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</si>
  <si>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</si>
  <si>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</si>
  <si>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En cordinación con la Oficina Asesora de Comunicación, se estan articulando el fortalecimiento de la campaña de ahorro de papel en la dependencias  para lo cual se estableció  la  campaña  a través de  fondos de pantalla  y  correo insritucional.</t>
  </si>
  <si>
    <t>Realizar Jornadas de sensibilización  y capacitación en cada una de las  17 Estaciones y el Edificio Comando de la UAECOB</t>
  </si>
  <si>
    <t>Se realizarón jornadas de sensibilización  y capacitación en cada una de las  17 Estaciones y el Edificio Comando de la UAECOB en el mes de marzo de 2019 de los temas de ahorro de papel en cumplimiento de la politica cero papel.</t>
  </si>
  <si>
    <t>visitas</t>
  </si>
  <si>
    <t>Desarrollar el contenido de la visita de seguimiento y la planeación de las visitas.</t>
  </si>
  <si>
    <t>Servicio a la Ciudadanía - Cesar Augusto Zea Arevalo</t>
  </si>
  <si>
    <t>Se desarrolló el cuerpo del  formato con el cual se va a  verificar el sguimiento a la implementación del PIGA , así como la programación   en cuanta a fechas de las visitas.</t>
  </si>
  <si>
    <t>Realizar una visita trimestral a cada estación, para hacer seguimiento a la implementación del PIGA</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</si>
  <si>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</si>
  <si>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En el año se realizarán 4 publicaciones, en las cuales se destacará la  información más importante realizada durante el mes en curso, para de esta forma mantener actualizado al personal de la UAECOB.</t>
  </si>
  <si>
    <t>Preparación del material para realizar las socializaciones</t>
  </si>
  <si>
    <t>Se realizó en primera medida la presentación Institucional para dar a conocer una de las funciones del defensor del Ciudadano, en cuanto al desarrollo y gestión durante el periodo</t>
  </si>
  <si>
    <t>Se desarrollo acta de reunión en puesto de trabajo en el edificio comando en relación a las funciones del Defensor de la Ciudadanía,  y verificación del proceso de los requerimientos de la Entida.</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</si>
  <si>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</si>
  <si>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</si>
  <si>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</si>
  <si>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 xml:space="preserve">Se elaboró el  plan de trabajo para las capacitaciones, enfocado a: Manejo de elementos de propiedad planta y equipo e intangibles.
Presentación del manual de políticas contables definitivas.
Cálculo beneficios a empleados a corto y largo plazo.
Criterios en la actualización de los elementos de propiedad planta y equipo e intangibles en cuanto a las vidas útiles y para el cálculo del deterioro.
</t>
  </si>
  <si>
    <t>Programar las auditorias del SIG en el plan anual de auditorias de la entidad</t>
  </si>
  <si>
    <t>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
Ver anexo correos, Plan anual de auditorias y acta de reunión de enero 21 de 2019, en poder de CI.</t>
  </si>
  <si>
    <t>Realizar la actualización del procedimiento de auditorias internas</t>
  </si>
  <si>
    <t>Se evidencia la publicación del procedimiento en la Ruta de la Calidad</t>
  </si>
  <si>
    <t>Realizar reuniones de preparación y socialización con los auditores internos de la entidad</t>
  </si>
  <si>
    <t>Realizar el plan de auditorias individuales por proceso con los auditores e incluir observadores</t>
  </si>
  <si>
    <t>Cambio de la Cultura del Sistema Integrado de Gestión - MIPG</t>
  </si>
  <si>
    <t>Ejecutar las 3 actividades del plan de adecución de MIPG en la entidad asignadas a la subdirección de gestión corporativa</t>
  </si>
  <si>
    <t xml:space="preserve">Se ejecutaron mesas de trabajo para definir el plan de ajuste de MIPG y las necesidades de los procesos respecto a las dimencisones y políticas. 
Se definió el plan de ajuste MIPG para la entidaden donde se establecieron 3 actividades a ser ejecutadas por el SIG.
Se realizaron mesas de trabajo para definir la estrategía de socialización MIPG.
Se obtuvo capacitación con la ESAP,  la cual se ejecutará los días 11 de abril y  7 y 14 de mayo.
Se envió invitación para participar de la capacitación a los auditories internos de la entidad y referentes de los procesos.
-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t>
  </si>
  <si>
    <t>Realizar dos (2) Capacitaciones Sistemas de Gestión - MIPG</t>
  </si>
  <si>
    <t>Identificar el estado del Sistema de Gestión de Calidad</t>
  </si>
  <si>
    <t>Se llevó a cabo la verificación de los requisitos ISO 9001 vs, las políticas y dimensiones de MIPG, en donde se evaluaron los documentos de la ruta de la caldiad y el estado de cumplimiento respecto a las normas.
- Ver anexo Matriz 9001,  matriz de responsabilidades ISO 9001, cronograma certificación, Alineación políticas vs procesos</t>
  </si>
  <si>
    <t>Definir el plan estratégico, Identificar riesgos y oportunidades</t>
  </si>
  <si>
    <t>Documentación o reingeniería de  procesos</t>
  </si>
  <si>
    <t>Auditoría interna</t>
  </si>
  <si>
    <t>Realizar la revisión por la dirección</t>
  </si>
  <si>
    <t>Auditoría de certificación</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</si>
  <si>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</si>
  <si>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</si>
  <si>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</si>
  <si>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</si>
  <si>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Porcentase</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</si>
  <si>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</si>
  <si>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</si>
  <si>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</si>
  <si>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</si>
  <si>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</si>
  <si>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</si>
  <si>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</si>
  <si>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</si>
  <si>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</si>
  <si>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</si>
  <si>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</si>
  <si>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</si>
  <si>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</si>
  <si>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</si>
  <si>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</si>
  <si>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</si>
  <si>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</si>
  <si>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</si>
  <si>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</si>
  <si>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</si>
  <si>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</si>
  <si>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</si>
  <si>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</si>
  <si>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</si>
  <si>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</si>
  <si>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</si>
  <si>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Definir el plan de trabajo en SYST y enviarlo para firma de la Dirección</t>
  </si>
  <si>
    <t>Documento del plan de trabajo en SYST para 2019, aprobado por el COPASST y firmado por el  Subdirector de Gesttión Humana y el Director de la UAECOB.</t>
  </si>
  <si>
    <t>Solicitar la actualización de la política y objetivos del SGSYST</t>
  </si>
  <si>
    <t>Establecer mecanismos para la rendición de cuentas</t>
  </si>
  <si>
    <t>Realizar la autoevaluación según los estándares mínimos</t>
  </si>
  <si>
    <t>Obtener la licencia de  funcionamiento de la Escuela ante la Secretaria Distrital de Educación.</t>
  </si>
  <si>
    <t>Realizar la gestión con el fin de suscribir convenios interadministrativos que permitan asegurar los escenarios de la Escuela de Formacion Bomberil</t>
  </si>
  <si>
    <t>Elaboración de ficha técnica</t>
  </si>
  <si>
    <t xml:space="preserve">Elaboración  y entrega de documentos precontractuales radicados en la Oficina Asesora Jurídica de la entidad. </t>
  </si>
  <si>
    <t>Verificar la expedición del compromiso presupuestal respectivo</t>
  </si>
  <si>
    <t>(Todas)</t>
  </si>
  <si>
    <t>En Ejecución</t>
  </si>
  <si>
    <t>Se elaboró el formato para la encuesta  para elaborar el diagnostico integral de archivo.</t>
  </si>
  <si>
    <t>No se ha avanzado en esta actividad</t>
  </si>
  <si>
    <t>Se realizó mesas de trabajo el 22, el 24 y 28 de enero de 2019, en las cuales se establecieron criterios para el desarrollo del nuevo sistema de información misional.</t>
  </si>
  <si>
    <t>Se realizó reunión el 24 de enero del presente año en la cual se priorizo las necesidades y se estableció el fortalecimiento de características y funciones del SIM.</t>
  </si>
  <si>
    <t>Se realizó mesas de trabajo el 28 de enero de 2019 en las cuales se establecieron criterios para el desarrollo del nuevo sistema de información misional con el área de tecnología.</t>
  </si>
  <si>
    <t xml:space="preserve"> Se solicitó información a los gestores, con el fin de consolidar las diferentes campañas y se divulgo la campaña Gas licuado de Petróleo-GLP por medio de las redes sociales de la entidad. </t>
  </si>
  <si>
    <t xml:space="preserve">Se está revisando el marco normativo y las condiciones de seguridad humana y sistemas de protección contra incendios. Adelantando el documento de analisi s frente a aglomeraciones permanentes </t>
  </si>
  <si>
    <t>Mediante Correo electrónico del 12/02/2019 se envía a la oficina asesora de planeación el informe diagnóstico y necesidades para el desarrollo de plataformas virtuales.</t>
  </si>
  <si>
    <t xml:space="preserve">El 22 y 25 de enero y el 13, 19 y 27 de febrero de 2019 se llevaron a cabo 5 reuniones en las que se reestructuraron los programas y curso Nicolás Quevedo Rizo creando un manual que le permita al personal de uniformados tener conocimiento de la metodología del Club Bomberitos.  </t>
  </si>
  <si>
    <t>Se elaboro el material didáctica para la campaña de Gas licuado de Petróleo-GLP</t>
  </si>
  <si>
    <t>A través de acta de reunión del 14 de marzo de 2019 con el personal uniformado y el Comandante Tito Forero,  se establecieron los lineamientos de la estrategia para la gestión del riesgo por incendios forestales en la localidad de Sumapaz.</t>
  </si>
  <si>
    <t>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</si>
  <si>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Está pendiente la convocatoria al primer comité institucional</t>
  </si>
  <si>
    <t>Se identifico y recopilo una nueva oractica para incluir en la guia y se actualizo la informnacion de las buenas practicas 2017</t>
  </si>
  <si>
    <t xml:space="preserve">Se generan los informes respectivos </t>
  </si>
  <si>
    <t>Durante el trimestre se realizaron 3 Ediciones de la Revista Bomberos, del mes de enero, febrero y marzo, los cuales fueron emitidos en el mes siguiente a su finalización.</t>
  </si>
  <si>
    <t xml:space="preserve">La OCI en cumplimiento del plan anual de auditorías vigencia 2019, planeó y ejecutó 29 actividades así:
-16 seguimientos (SIDEAP, PAAC, Plan de mejoramiento, cumplimiento Directivas, entre otros)
- 1 CCCI (secretaría técnica)
-  7 Informes de Ley (CI Contable, austeridad, evaluación por dependencias, entre otros)
- 1 reporte Furag
-  3 actividades para fortalecer el autocontrol
- 4 actividades respuestas a Entes de Control y requerimientos de partes interesadas
Se encuentran 4 actividades en ejecución dentro de los términos programados en el Plan Anual de Auditorías cuyo vencimiento es en 2 trimestre de la vigencia, estas actividades se encuentran en el análisis de evidencias para la formulación de hallazgos u observaciones
</t>
  </si>
  <si>
    <t>Se documentó la integración de los procesos de la UAECOB con el MIPG en una matriz de Excel</t>
  </si>
  <si>
    <t>Se proyectó la resolución con los ajustes propios a la realidad de la entidad y se gestionó la firma de los responsables de cada área.  Está pendiente la firma de la OAJ y Dirección.</t>
  </si>
  <si>
    <t>Se han realizado las mesas de trabajo con los procesos para documentar las respectivas caracterizaciones de gestión de comunicaciones, gestión estratégica, gestión integrada y gestión administrativa</t>
  </si>
  <si>
    <t>Se han realizado las mesas de trabajo con los procesos para documentar las respectivas caracterizaciones de gestión del parque automotor, gestión de infraestructura, gestión jurídica, gestión de búsqueda y rescate, gestión de asuntos disciplinarios y gestión logística</t>
  </si>
  <si>
    <t>Se han realizado las mesas de trabajo con los procesos de Gestión Estratégica, Gestión Humana, Gestión de las Comunicaciones, Gestión de Infraestructura,  Gestión Administrativa, Gestión Tecnológica, Gestión Financiera. para documentar las respectivos diagramas de flujo</t>
  </si>
  <si>
    <t>Se han realizado las mesas de trabajo con los procesos Gestión del Parque Automotor, Asuntos Disciplinarios, Gestión de Asuntos Jurídicos, Gestión para la Búsqueda y Rescate, Gestión MATPEL,  Gestión de Incendios, Reducción del Riesgo para documentar las respectivos diagramas de flujo</t>
  </si>
  <si>
    <t xml:space="preserve">Se actualizo la base de datos del liquidador con la estructura que va a recibir la información de los impuestos (ICA) consolidado del año anterior.
</t>
  </si>
  <si>
    <t>Se hizo las adecuaciones en el servidor http://172.16.92.27, se instala los siguientes componentes: PHP, MYSQL, APACHE y las correspondientes extensiones para el funcionamiento de Drupal como sistema de CMS de la Intranet de UAECOB</t>
  </si>
  <si>
    <t>Se revisaron las actividades realizadas en Gobierno En línea y con el fin de ajustar a las nuevas actividades para la implementación de Gobierno Digital se realiza la autoevaluación con la herramienta de la Alta Consejería</t>
  </si>
  <si>
    <t>SEMAFORO</t>
  </si>
  <si>
    <t>RANGO</t>
  </si>
  <si>
    <t>DESEMPEÑO</t>
  </si>
  <si>
    <t>ROJO</t>
  </si>
  <si>
    <t xml:space="preserve">Ejecución entre 0% y 60% </t>
  </si>
  <si>
    <t>AMARILLO</t>
  </si>
  <si>
    <t>Ejecución entre 61% y 80%</t>
  </si>
  <si>
    <r>
      <t>VERDE</t>
    </r>
    <r>
      <rPr>
        <sz val="12"/>
        <color rgb="FF00B050"/>
        <rFont val="Calibri"/>
        <family val="2"/>
      </rPr>
      <t>:</t>
    </r>
  </si>
  <si>
    <t>Ejecución entre 81% y 94%</t>
  </si>
  <si>
    <t>Ejecución entre 95% y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</si>
</sst>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C0A]d\-mmm\-yy;@"/>
    <numFmt numFmtId="168" formatCode="_-* #,##0_-;\-* #,##0_-;_-* &quot;-&quot;??_-;_-@_-"/>
  </numFmts>
  <fonts count="70"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8"/>
      <color rgb="FF000000"/>
      <name val="Segoe UI"/>
      <family val="2"/>
    </font>
    <font>
      <sz val="11"/>
      <color theme="1"/>
      <name val="Broadway"/>
      <family val="5"/>
    </font>
    <font>
      <sz val="13"/>
      <name val="Calibri"/>
      <family val="2"/>
    </font>
    <font>
      <u/>
      <sz val="12"/>
      <name val="Calibri"/>
      <family val="2"/>
      <scheme val="minor"/>
    </font>
    <font>
      <sz val="12"/>
      <color rgb="FF000000"/>
      <name val="Calibri"/>
      <family val="2"/>
    </font>
    <font>
      <sz val="11"/>
      <color rgb="FF000000"/>
      <name val="Calibri"/>
      <family val="2"/>
      <scheme val="minor"/>
    </font>
    <font>
      <sz val="13"/>
      <name val="Calibri"/>
      <family val="2"/>
      <scheme val="minor"/>
    </font>
    <font>
      <sz val="16"/>
      <color theme="0"/>
      <name val="Calibri"/>
      <family val="2"/>
      <scheme val="minor"/>
    </font>
    <font>
      <b/>
      <sz val="8"/>
      <color indexed="81"/>
      <name val="Tahoma"/>
      <family val="2"/>
    </font>
    <font>
      <sz val="8"/>
      <color indexed="81"/>
      <name val="Tahoma"/>
      <family val="2"/>
    </font>
    <font>
      <b/>
      <sz val="12"/>
      <color rgb="FFFF0000"/>
      <name val="Calibri"/>
      <family val="2"/>
    </font>
    <font>
      <b/>
      <sz val="12"/>
      <color rgb="FFFFFF00"/>
      <name val="Calibri"/>
      <family val="2"/>
    </font>
    <font>
      <b/>
      <sz val="12"/>
      <color rgb="FF00B050"/>
      <name val="Calibri"/>
      <family val="2"/>
    </font>
    <font>
      <sz val="12"/>
      <color rgb="FF00B050"/>
      <name val="Calibri"/>
      <family val="2"/>
    </font>
    <font>
      <sz val="12"/>
      <color rgb="FFFFFFFF"/>
      <name val="Calibri"/>
      <family val="2"/>
    </font>
    <font>
      <b/>
      <sz val="12"/>
      <color rgb="FF000000"/>
      <name val="Calibri"/>
      <family val="2"/>
    </font>
  </fonts>
  <fills count="34">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7"/>
        <bgColor indexed="64"/>
      </patternFill>
    </fill>
    <fill>
      <patternFill patternType="solid">
        <fgColor rgb="FFFFFFFF"/>
        <bgColor indexed="64"/>
      </patternFill>
    </fill>
    <fill>
      <patternFill patternType="solid">
        <fgColor theme="0" tint="-0.14999847407452621"/>
        <bgColor indexed="64"/>
      </patternFill>
    </fill>
    <fill>
      <patternFill patternType="solid">
        <fgColor rgb="FF2F75B5"/>
        <bgColor indexed="64"/>
      </patternFill>
    </fill>
  </fills>
  <borders count="88">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style="thin">
        <color indexed="64"/>
      </right>
      <top/>
      <bottom/>
      <diagonal/>
    </border>
    <border>
      <left style="thin">
        <color indexed="64"/>
      </left>
      <right style="thin">
        <color indexed="64"/>
      </right>
      <top style="thin">
        <color indexed="64"/>
      </top>
      <bottom style="medium">
        <color theme="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theme="1"/>
      </bottom>
      <diagonal/>
    </border>
    <border>
      <left style="medium">
        <color indexed="64"/>
      </left>
      <right/>
      <top style="medium">
        <color indexed="64"/>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theme="1"/>
      </bottom>
      <diagonal/>
    </border>
    <border>
      <left style="double">
        <color indexed="64"/>
      </left>
      <right style="medium">
        <color auto="1"/>
      </right>
      <top style="medium">
        <color auto="1"/>
      </top>
      <bottom/>
      <diagonal/>
    </border>
    <border>
      <left/>
      <right/>
      <top style="thin">
        <color indexed="64"/>
      </top>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cellStyleXfs>
  <cellXfs count="1005">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164" fontId="34" fillId="0" borderId="24" xfId="6" applyFont="1" applyFill="1" applyBorder="1" applyAlignment="1">
      <alignment vertical="center" wrapText="1"/>
    </xf>
    <xf numFmtId="166"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164"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164" fontId="32" fillId="0" borderId="24" xfId="6" applyFont="1" applyFill="1" applyBorder="1" applyAlignment="1">
      <alignment vertical="center" wrapText="1"/>
    </xf>
    <xf numFmtId="166"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0" fontId="0" fillId="0" borderId="0" xfId="0" pivotButton="1"/>
    <xf numFmtId="0" fontId="0" fillId="0" borderId="0" xfId="0" applyAlignment="1">
      <alignment horizontal="left"/>
    </xf>
    <xf numFmtId="9" fontId="0" fillId="0" borderId="0" xfId="0" applyNumberFormat="1"/>
    <xf numFmtId="0" fontId="5" fillId="5" borderId="45" xfId="0" applyFont="1" applyFill="1" applyBorder="1" applyAlignment="1">
      <alignment horizontal="center" vertical="center" wrapText="1"/>
    </xf>
    <xf numFmtId="165" fontId="0" fillId="0" borderId="0" xfId="0" applyNumberFormat="1"/>
    <xf numFmtId="9" fontId="27" fillId="0" borderId="0" xfId="0" applyNumberFormat="1" applyFont="1" applyAlignment="1">
      <alignment horizontal="center" vertical="center"/>
    </xf>
    <xf numFmtId="0" fontId="3" fillId="17" borderId="10" xfId="0" applyFont="1" applyFill="1" applyBorder="1" applyAlignment="1">
      <alignment horizontal="center" vertical="center" wrapText="1"/>
    </xf>
    <xf numFmtId="0" fontId="27" fillId="0" borderId="0" xfId="0" applyFont="1" applyAlignment="1">
      <alignment horizontal="left" vertical="center" wrapText="1"/>
    </xf>
    <xf numFmtId="0" fontId="0" fillId="0" borderId="0" xfId="0" applyAlignment="1">
      <alignment vertical="center"/>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0" fontId="0" fillId="0" borderId="70" xfId="0" applyBorder="1" applyAlignment="1">
      <alignment horizontal="left" vertical="center" wrapText="1"/>
    </xf>
    <xf numFmtId="9" fontId="0" fillId="0" borderId="70" xfId="0" applyNumberFormat="1" applyBorder="1" applyAlignment="1">
      <alignment horizontal="center" vertical="center" wrapText="1"/>
    </xf>
    <xf numFmtId="0" fontId="0" fillId="0" borderId="70" xfId="0" pivotButton="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27" fillId="0" borderId="71" xfId="0" applyFont="1" applyBorder="1" applyAlignment="1">
      <alignment horizontal="center" vertical="center" wrapText="1"/>
    </xf>
    <xf numFmtId="0" fontId="0" fillId="0" borderId="0" xfId="0" applyAlignment="1">
      <alignment horizontal="left" inden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0" borderId="56" xfId="0" applyFont="1" applyFill="1" applyBorder="1" applyAlignment="1">
      <alignment horizontal="left" vertical="center" wrapText="1"/>
    </xf>
    <xf numFmtId="0" fontId="0" fillId="6" borderId="0" xfId="0" applyFill="1"/>
    <xf numFmtId="9" fontId="0" fillId="0" borderId="0" xfId="1" applyFont="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5" fillId="25" borderId="73" xfId="0" applyFont="1" applyFill="1" applyBorder="1" applyAlignment="1">
      <alignment vertical="center" wrapText="1"/>
    </xf>
    <xf numFmtId="0" fontId="55" fillId="27"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0" fillId="0" borderId="55" xfId="0" applyBorder="1" applyAlignment="1">
      <alignment horizontal="center" vertical="center" wrapText="1"/>
    </xf>
    <xf numFmtId="0" fontId="0" fillId="0" borderId="67" xfId="0" applyBorder="1" applyAlignment="1">
      <alignment horizontal="center" vertical="center" wrapText="1"/>
    </xf>
    <xf numFmtId="0" fontId="0" fillId="0" borderId="64" xfId="0" applyBorder="1" applyAlignment="1">
      <alignment horizontal="center" vertical="center" wrapText="1"/>
    </xf>
    <xf numFmtId="9" fontId="0" fillId="0" borderId="24" xfId="0" applyNumberFormat="1" applyFill="1" applyBorder="1" applyAlignment="1">
      <alignment horizontal="center" vertical="center"/>
    </xf>
    <xf numFmtId="0" fontId="47"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10" fontId="6" fillId="0" borderId="24" xfId="1"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0" fontId="10" fillId="28" borderId="39"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6" fillId="28" borderId="12" xfId="0" applyFont="1" applyFill="1" applyBorder="1" applyAlignment="1">
      <alignment vertical="center" wrapText="1"/>
    </xf>
    <xf numFmtId="0" fontId="19" fillId="28" borderId="24" xfId="0" applyFont="1" applyFill="1" applyBorder="1" applyAlignment="1">
      <alignment vertical="center" wrapText="1"/>
    </xf>
    <xf numFmtId="0" fontId="6" fillId="28" borderId="12" xfId="0" applyFont="1" applyFill="1" applyBorder="1" applyAlignment="1">
      <alignment horizontal="center" vertical="center" wrapText="1"/>
    </xf>
    <xf numFmtId="0" fontId="6" fillId="28" borderId="14" xfId="0" applyFont="1" applyFill="1" applyBorder="1" applyAlignment="1">
      <alignment horizontal="center" vertical="center" wrapText="1"/>
    </xf>
    <xf numFmtId="9" fontId="6" fillId="28" borderId="12" xfId="1" applyNumberFormat="1" applyFont="1" applyFill="1" applyBorder="1" applyAlignment="1">
      <alignment horizontal="center" vertical="center" wrapText="1"/>
    </xf>
    <xf numFmtId="1" fontId="6" fillId="28" borderId="12" xfId="1" applyNumberFormat="1"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2" xfId="1" applyNumberFormat="1" applyFont="1" applyBorder="1" applyAlignment="1">
      <alignment horizontal="center" vertical="center" wrapText="1"/>
    </xf>
    <xf numFmtId="1" fontId="6" fillId="0" borderId="12" xfId="1" applyNumberFormat="1" applyFont="1" applyBorder="1" applyAlignment="1">
      <alignment horizontal="center" vertical="center" wrapText="1"/>
    </xf>
    <xf numFmtId="1" fontId="6" fillId="0" borderId="24" xfId="1" applyNumberFormat="1" applyFont="1" applyBorder="1" applyAlignment="1">
      <alignment horizontal="center" vertical="center" wrapText="1"/>
    </xf>
    <xf numFmtId="9" fontId="6" fillId="0" borderId="24" xfId="1" applyNumberFormat="1" applyFont="1" applyBorder="1" applyAlignment="1">
      <alignment horizontal="center" vertical="center" wrapText="1"/>
    </xf>
    <xf numFmtId="0" fontId="6" fillId="28" borderId="24" xfId="0" applyFont="1" applyFill="1" applyBorder="1" applyAlignment="1">
      <alignment horizontal="center" vertical="center" wrapText="1"/>
    </xf>
    <xf numFmtId="1" fontId="6" fillId="28" borderId="24" xfId="1" applyNumberFormat="1" applyFont="1" applyFill="1" applyBorder="1" applyAlignment="1">
      <alignment horizontal="center" vertical="center" wrapText="1"/>
    </xf>
    <xf numFmtId="9" fontId="6" fillId="28" borderId="24" xfId="1" applyNumberFormat="1" applyFont="1" applyFill="1" applyBorder="1" applyAlignment="1">
      <alignment horizontal="center" vertical="center" wrapText="1"/>
    </xf>
    <xf numFmtId="10" fontId="6" fillId="28" borderId="24" xfId="1" applyNumberFormat="1" applyFont="1" applyFill="1" applyBorder="1" applyAlignment="1">
      <alignment horizontal="center" vertical="center" wrapText="1"/>
    </xf>
    <xf numFmtId="10" fontId="6" fillId="0" borderId="24" xfId="1" applyNumberFormat="1" applyFont="1" applyBorder="1" applyAlignment="1">
      <alignment horizontal="center" vertical="center" wrapText="1"/>
    </xf>
    <xf numFmtId="0" fontId="6" fillId="14" borderId="25" xfId="0" applyFont="1" applyFill="1" applyBorder="1" applyAlignment="1">
      <alignment horizontal="center" vertical="center" wrapText="1"/>
    </xf>
    <xf numFmtId="1" fontId="6" fillId="0" borderId="17" xfId="1" applyNumberFormat="1" applyFont="1" applyBorder="1" applyAlignment="1">
      <alignment horizontal="center" vertical="center" wrapText="1"/>
    </xf>
    <xf numFmtId="9" fontId="6" fillId="0" borderId="17" xfId="1" applyNumberFormat="1" applyFont="1" applyBorder="1" applyAlignment="1">
      <alignment horizontal="center" vertical="center" wrapText="1"/>
    </xf>
    <xf numFmtId="0" fontId="6" fillId="14" borderId="14" xfId="0" applyFont="1" applyFill="1" applyBorder="1" applyAlignment="1">
      <alignment horizontal="center" vertical="center" wrapText="1"/>
    </xf>
    <xf numFmtId="0" fontId="6" fillId="28" borderId="36" xfId="0" applyFont="1" applyFill="1" applyBorder="1" applyAlignment="1">
      <alignment horizontal="center" vertical="center" wrapText="1"/>
    </xf>
    <xf numFmtId="0" fontId="6" fillId="0" borderId="36" xfId="0" applyFont="1" applyBorder="1" applyAlignment="1">
      <alignment horizontal="center" vertical="center" wrapText="1"/>
    </xf>
    <xf numFmtId="1" fontId="6" fillId="28" borderId="17" xfId="1" applyNumberFormat="1" applyFont="1" applyFill="1" applyBorder="1" applyAlignment="1">
      <alignment horizontal="center" vertical="center" wrapText="1"/>
    </xf>
    <xf numFmtId="9" fontId="6" fillId="28" borderId="17" xfId="1" applyNumberFormat="1"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2" xfId="1" applyNumberFormat="1" applyFont="1" applyBorder="1" applyAlignment="1">
      <alignment horizontal="center" vertical="center" wrapText="1"/>
    </xf>
    <xf numFmtId="0" fontId="6" fillId="28" borderId="14" xfId="0" applyFont="1" applyFill="1" applyBorder="1" applyAlignment="1">
      <alignment horizontal="left" vertical="center" wrapText="1"/>
    </xf>
    <xf numFmtId="10" fontId="6" fillId="28" borderId="12" xfId="1" applyNumberFormat="1" applyFont="1" applyFill="1" applyBorder="1" applyAlignment="1">
      <alignment horizontal="center" vertical="center" wrapText="1"/>
    </xf>
    <xf numFmtId="0" fontId="6" fillId="14" borderId="14" xfId="0" applyFont="1" applyFill="1" applyBorder="1" applyAlignment="1">
      <alignment horizontal="left" vertical="center" wrapText="1"/>
    </xf>
    <xf numFmtId="9" fontId="6" fillId="0" borderId="12" xfId="1" applyNumberFormat="1" applyFont="1" applyBorder="1" applyAlignment="1">
      <alignment horizontal="left" vertical="center" wrapText="1"/>
    </xf>
    <xf numFmtId="0" fontId="6" fillId="28" borderId="24" xfId="0" applyFont="1" applyFill="1" applyBorder="1" applyAlignment="1">
      <alignment vertical="center" wrapText="1"/>
    </xf>
    <xf numFmtId="0" fontId="6" fillId="28" borderId="24" xfId="0" applyFont="1" applyFill="1" applyBorder="1" applyAlignment="1">
      <alignment horizontal="left" vertical="center" wrapText="1"/>
    </xf>
    <xf numFmtId="0" fontId="10" fillId="28" borderId="12" xfId="0" applyFont="1" applyFill="1" applyBorder="1" applyAlignment="1">
      <alignment vertical="center" wrapText="1"/>
    </xf>
    <xf numFmtId="0" fontId="6" fillId="0" borderId="25" xfId="0" applyFont="1" applyBorder="1" applyAlignment="1">
      <alignment horizontal="center" vertical="center" wrapText="1"/>
    </xf>
    <xf numFmtId="0" fontId="6" fillId="14" borderId="74" xfId="0" applyFont="1" applyFill="1" applyBorder="1" applyAlignment="1">
      <alignment horizontal="center" vertical="center" wrapText="1"/>
    </xf>
    <xf numFmtId="9" fontId="6" fillId="28" borderId="56" xfId="1" applyNumberFormat="1" applyFont="1" applyFill="1" applyBorder="1" applyAlignment="1">
      <alignment horizontal="center" vertical="center" wrapText="1"/>
    </xf>
    <xf numFmtId="0" fontId="6" fillId="14" borderId="12" xfId="0" applyFont="1" applyFill="1" applyBorder="1" applyAlignment="1">
      <alignment horizontal="center" vertical="center" wrapText="1"/>
    </xf>
    <xf numFmtId="9" fontId="2" fillId="0" borderId="24" xfId="0" applyNumberFormat="1" applyFont="1" applyBorder="1" applyAlignment="1">
      <alignment horizontal="center" vertical="center" wrapText="1"/>
    </xf>
    <xf numFmtId="9" fontId="2" fillId="28" borderId="24" xfId="0" applyNumberFormat="1" applyFont="1" applyFill="1" applyBorder="1" applyAlignment="1">
      <alignment horizontal="center" vertical="center" wrapText="1"/>
    </xf>
    <xf numFmtId="0" fontId="0" fillId="0" borderId="24" xfId="0" applyFont="1" applyBorder="1" applyAlignment="1">
      <alignment vertical="center" wrapText="1"/>
    </xf>
    <xf numFmtId="0" fontId="10" fillId="0" borderId="12" xfId="0" applyFont="1" applyBorder="1" applyAlignment="1">
      <alignment horizontal="center" vertical="center" wrapText="1"/>
    </xf>
    <xf numFmtId="0" fontId="0" fillId="28" borderId="24" xfId="0" applyFont="1" applyFill="1" applyBorder="1" applyAlignment="1">
      <alignment vertical="center" wrapText="1"/>
    </xf>
    <xf numFmtId="0" fontId="10" fillId="28" borderId="12" xfId="0" applyFont="1" applyFill="1" applyBorder="1" applyAlignment="1">
      <alignment horizontal="center" vertical="center" wrapText="1"/>
    </xf>
    <xf numFmtId="0" fontId="6" fillId="14" borderId="77" xfId="0" applyFont="1" applyFill="1" applyBorder="1" applyAlignment="1">
      <alignment horizontal="center" vertical="center" wrapText="1"/>
    </xf>
    <xf numFmtId="9" fontId="6" fillId="28" borderId="64" xfId="1" applyNumberFormat="1" applyFont="1" applyFill="1" applyBorder="1" applyAlignment="1">
      <alignment horizontal="center" vertical="center" wrapText="1"/>
    </xf>
    <xf numFmtId="0" fontId="6" fillId="0" borderId="77" xfId="0" applyFont="1" applyBorder="1" applyAlignment="1">
      <alignment horizontal="center" vertical="center" wrapText="1"/>
    </xf>
    <xf numFmtId="9" fontId="6" fillId="0" borderId="64" xfId="1" applyNumberFormat="1" applyFont="1" applyBorder="1" applyAlignment="1">
      <alignment horizontal="center" vertical="center" wrapText="1"/>
    </xf>
    <xf numFmtId="0" fontId="56" fillId="14" borderId="19" xfId="0" applyFont="1" applyFill="1" applyBorder="1" applyAlignment="1">
      <alignment horizontal="center" vertical="center" wrapText="1"/>
    </xf>
    <xf numFmtId="9" fontId="6" fillId="0" borderId="74" xfId="1" applyNumberFormat="1" applyFont="1" applyBorder="1" applyAlignment="1">
      <alignment horizontal="center" vertical="center" wrapText="1"/>
    </xf>
    <xf numFmtId="10" fontId="12" fillId="20" borderId="12" xfId="1" applyNumberFormat="1" applyFont="1" applyFill="1" applyBorder="1" applyAlignment="1">
      <alignment horizontal="center" vertical="center" wrapText="1"/>
    </xf>
    <xf numFmtId="1" fontId="12" fillId="20" borderId="24" xfId="0" applyNumberFormat="1" applyFont="1" applyFill="1" applyBorder="1" applyAlignment="1">
      <alignment horizontal="center" vertical="center" wrapText="1"/>
    </xf>
    <xf numFmtId="0" fontId="2" fillId="20" borderId="24" xfId="0" applyFont="1" applyFill="1" applyBorder="1" applyAlignment="1">
      <alignment horizontal="center" vertical="center" wrapText="1"/>
    </xf>
    <xf numFmtId="1" fontId="2" fillId="20" borderId="24" xfId="0" applyNumberFormat="1" applyFont="1" applyFill="1" applyBorder="1" applyAlignment="1">
      <alignment horizontal="center" vertical="center" wrapText="1"/>
    </xf>
    <xf numFmtId="1" fontId="12" fillId="28" borderId="24" xfId="1" applyNumberFormat="1" applyFont="1" applyFill="1" applyBorder="1" applyAlignment="1">
      <alignment horizontal="center" vertical="center" wrapText="1"/>
    </xf>
    <xf numFmtId="9" fontId="12" fillId="28" borderId="24" xfId="1" applyNumberFormat="1" applyFont="1" applyFill="1" applyBorder="1" applyAlignment="1">
      <alignment horizontal="center" vertical="center" wrapText="1"/>
    </xf>
    <xf numFmtId="0" fontId="17" fillId="28" borderId="24" xfId="0" applyFont="1" applyFill="1" applyBorder="1" applyAlignment="1">
      <alignment horizontal="center" vertical="center" wrapText="1"/>
    </xf>
    <xf numFmtId="0" fontId="17" fillId="0" borderId="24" xfId="0" applyFont="1" applyBorder="1" applyAlignment="1">
      <alignment horizontal="center" vertical="center" wrapText="1"/>
    </xf>
    <xf numFmtId="1" fontId="12" fillId="0" borderId="24" xfId="1" applyNumberFormat="1" applyFont="1" applyBorder="1" applyAlignment="1">
      <alignment horizontal="center" vertical="center" wrapText="1"/>
    </xf>
    <xf numFmtId="9" fontId="2" fillId="0" borderId="24" xfId="1" applyNumberFormat="1" applyFont="1" applyBorder="1" applyAlignment="1">
      <alignment horizontal="center" vertical="center" wrapText="1"/>
    </xf>
    <xf numFmtId="0" fontId="18" fillId="28" borderId="24" xfId="0" applyFont="1" applyFill="1" applyBorder="1" applyAlignment="1">
      <alignment horizontal="center" vertical="center" wrapText="1"/>
    </xf>
    <xf numFmtId="9" fontId="2" fillId="20" borderId="24" xfId="1"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0" fontId="17" fillId="20" borderId="24" xfId="0"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9" fontId="12" fillId="20" borderId="24" xfId="1" applyNumberFormat="1" applyFont="1" applyFill="1" applyBorder="1" applyAlignment="1">
      <alignment horizontal="center" vertical="center" wrapText="1"/>
    </xf>
    <xf numFmtId="0" fontId="2" fillId="20" borderId="24" xfId="0" applyFont="1" applyFill="1" applyBorder="1" applyAlignment="1">
      <alignment vertical="center" wrapText="1"/>
    </xf>
    <xf numFmtId="0" fontId="2" fillId="14" borderId="24" xfId="0" applyFont="1" applyFill="1" applyBorder="1" applyAlignment="1">
      <alignment horizontal="center" vertical="center" wrapText="1"/>
    </xf>
    <xf numFmtId="9" fontId="12" fillId="20" borderId="26" xfId="1" applyNumberFormat="1" applyFont="1" applyFill="1" applyBorder="1" applyAlignment="1">
      <alignment horizontal="center" vertical="center" wrapText="1"/>
    </xf>
    <xf numFmtId="9" fontId="6" fillId="20" borderId="12" xfId="1" applyNumberFormat="1"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75" xfId="0" applyFont="1" applyBorder="1" applyAlignment="1">
      <alignment horizontal="center" vertical="center" wrapText="1"/>
    </xf>
    <xf numFmtId="0" fontId="6" fillId="0" borderId="75" xfId="0" applyFont="1" applyBorder="1" applyAlignment="1">
      <alignment vertical="center" wrapText="1"/>
    </xf>
    <xf numFmtId="0" fontId="19" fillId="0" borderId="75" xfId="0" applyFont="1" applyBorder="1" applyAlignment="1">
      <alignment vertical="center" wrapText="1"/>
    </xf>
    <xf numFmtId="0" fontId="7" fillId="3" borderId="80" xfId="0" applyFont="1" applyFill="1" applyBorder="1" applyAlignment="1">
      <alignment horizontal="center" vertical="center" wrapText="1"/>
    </xf>
    <xf numFmtId="0" fontId="6" fillId="0" borderId="81" xfId="0" applyFont="1" applyBorder="1" applyAlignment="1">
      <alignment horizontal="center" vertical="center" wrapText="1"/>
    </xf>
    <xf numFmtId="9" fontId="6" fillId="0" borderId="75" xfId="1" applyNumberFormat="1" applyFont="1" applyBorder="1" applyAlignment="1">
      <alignment horizontal="center" vertical="center" wrapText="1"/>
    </xf>
    <xf numFmtId="1" fontId="6" fillId="0" borderId="75" xfId="1" applyNumberFormat="1" applyFont="1" applyBorder="1" applyAlignment="1">
      <alignment horizontal="center" vertical="center" wrapText="1"/>
    </xf>
    <xf numFmtId="0" fontId="36" fillId="7" borderId="67" xfId="0" applyFont="1" applyFill="1" applyBorder="1" applyAlignment="1">
      <alignment vertical="center"/>
    </xf>
    <xf numFmtId="0" fontId="36" fillId="7" borderId="64" xfId="0" applyFont="1" applyFill="1" applyBorder="1" applyAlignment="1">
      <alignment vertical="center"/>
    </xf>
    <xf numFmtId="0" fontId="7" fillId="30" borderId="11" xfId="0" applyFont="1" applyFill="1" applyBorder="1" applyAlignment="1">
      <alignment horizontal="center" vertical="center" wrapText="1"/>
    </xf>
    <xf numFmtId="0" fontId="6" fillId="14" borderId="34" xfId="0" applyFont="1" applyFill="1" applyBorder="1" applyAlignment="1">
      <alignment horizontal="center" vertical="center" wrapText="1"/>
    </xf>
    <xf numFmtId="1" fontId="2" fillId="23" borderId="24" xfId="0" applyNumberFormat="1" applyFont="1" applyFill="1" applyBorder="1" applyAlignment="1">
      <alignment horizontal="center" vertical="center" wrapText="1"/>
    </xf>
    <xf numFmtId="9" fontId="2" fillId="23" borderId="24" xfId="1" applyNumberFormat="1" applyFont="1" applyFill="1" applyBorder="1" applyAlignment="1">
      <alignment horizontal="center" vertical="center" wrapText="1"/>
    </xf>
    <xf numFmtId="2" fontId="2" fillId="23" borderId="24" xfId="1" applyNumberFormat="1" applyFont="1" applyFill="1" applyBorder="1" applyAlignment="1">
      <alignment horizontal="center" vertical="center" wrapText="1"/>
    </xf>
    <xf numFmtId="1" fontId="2" fillId="23" borderId="24" xfId="1" applyNumberFormat="1" applyFont="1" applyFill="1" applyBorder="1" applyAlignment="1">
      <alignment horizontal="center" vertical="center" wrapText="1"/>
    </xf>
    <xf numFmtId="0" fontId="6" fillId="14" borderId="24" xfId="0" applyFont="1" applyFill="1" applyBorder="1" applyAlignment="1">
      <alignment vertical="center" wrapText="1"/>
    </xf>
    <xf numFmtId="14" fontId="8" fillId="0" borderId="24" xfId="0" applyNumberFormat="1" applyFont="1" applyBorder="1" applyAlignment="1">
      <alignment horizontal="center" vertical="center"/>
    </xf>
    <xf numFmtId="14" fontId="8" fillId="0" borderId="24" xfId="0" applyNumberFormat="1" applyFont="1" applyBorder="1" applyAlignment="1">
      <alignment horizontal="center" vertical="center" wrapText="1"/>
    </xf>
    <xf numFmtId="9" fontId="0" fillId="0" borderId="24" xfId="1" applyFont="1" applyBorder="1" applyAlignment="1">
      <alignment horizontal="center" vertical="center"/>
    </xf>
    <xf numFmtId="9" fontId="2" fillId="20" borderId="24" xfId="0" applyNumberFormat="1" applyFont="1" applyFill="1" applyBorder="1" applyAlignment="1">
      <alignment horizontal="left" vertical="top" wrapText="1"/>
    </xf>
    <xf numFmtId="9" fontId="6" fillId="0" borderId="24" xfId="1" applyFont="1" applyBorder="1" applyAlignment="1">
      <alignment horizontal="center" vertical="center" wrapText="1"/>
    </xf>
    <xf numFmtId="9" fontId="6" fillId="20" borderId="24" xfId="1" applyFont="1" applyFill="1" applyBorder="1" applyAlignment="1">
      <alignment vertical="center" wrapText="1"/>
    </xf>
    <xf numFmtId="9" fontId="0" fillId="0" borderId="24" xfId="1" applyNumberFormat="1" applyFont="1" applyBorder="1" applyAlignment="1">
      <alignment horizontal="center" vertical="center"/>
    </xf>
    <xf numFmtId="9" fontId="8" fillId="0" borderId="24" xfId="1" applyFont="1" applyBorder="1" applyAlignment="1">
      <alignment horizontal="center" vertical="center" wrapText="1"/>
    </xf>
    <xf numFmtId="9" fontId="0" fillId="0" borderId="24" xfId="0" applyNumberFormat="1" applyBorder="1" applyAlignment="1">
      <alignment horizontal="center" vertical="center" wrapText="1"/>
    </xf>
    <xf numFmtId="0" fontId="0" fillId="20" borderId="24" xfId="0" applyFill="1" applyBorder="1" applyAlignment="1">
      <alignment horizontal="center" vertical="center" wrapText="1"/>
    </xf>
    <xf numFmtId="9" fontId="6" fillId="0" borderId="24" xfId="1" applyFont="1" applyBorder="1" applyAlignment="1">
      <alignment vertical="center" wrapText="1"/>
    </xf>
    <xf numFmtId="9" fontId="0" fillId="0"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14" fontId="0" fillId="0" borderId="24" xfId="0" applyNumberFormat="1" applyBorder="1" applyAlignment="1">
      <alignment horizontal="center" vertical="center" wrapText="1"/>
    </xf>
    <xf numFmtId="9" fontId="0" fillId="0" borderId="24" xfId="1" quotePrefix="1" applyFont="1" applyBorder="1" applyAlignment="1">
      <alignment horizontal="center" vertical="center"/>
    </xf>
    <xf numFmtId="9" fontId="6" fillId="20" borderId="24" xfId="1" applyFont="1" applyFill="1" applyBorder="1" applyAlignment="1">
      <alignment horizontal="center" vertical="center" wrapText="1"/>
    </xf>
    <xf numFmtId="167" fontId="2" fillId="20" borderId="24" xfId="0" applyNumberFormat="1" applyFont="1" applyFill="1" applyBorder="1" applyAlignment="1">
      <alignment horizontal="center" vertical="center" wrapText="1"/>
    </xf>
    <xf numFmtId="0" fontId="0" fillId="20" borderId="24" xfId="0" applyFill="1" applyBorder="1"/>
    <xf numFmtId="9" fontId="0" fillId="20" borderId="24" xfId="0" applyNumberFormat="1" applyFill="1" applyBorder="1" applyAlignment="1">
      <alignment horizontal="center" vertical="center" wrapText="1"/>
    </xf>
    <xf numFmtId="14" fontId="8" fillId="20" borderId="24" xfId="0" applyNumberFormat="1" applyFont="1" applyFill="1" applyBorder="1" applyAlignment="1">
      <alignment horizontal="center" vertical="center"/>
    </xf>
    <xf numFmtId="14" fontId="8" fillId="20" borderId="24" xfId="0" applyNumberFormat="1" applyFont="1" applyFill="1" applyBorder="1" applyAlignment="1">
      <alignment horizontal="center" vertical="center" wrapText="1"/>
    </xf>
    <xf numFmtId="9" fontId="35" fillId="0" borderId="24" xfId="0" applyNumberFormat="1" applyFont="1" applyBorder="1" applyAlignment="1">
      <alignment horizontal="center" vertical="center"/>
    </xf>
    <xf numFmtId="0" fontId="60" fillId="14" borderId="24" xfId="0" applyFont="1" applyFill="1" applyBorder="1" applyAlignment="1">
      <alignment horizontal="left" vertical="center" wrapText="1"/>
    </xf>
    <xf numFmtId="9" fontId="60" fillId="20" borderId="24" xfId="0" applyNumberFormat="1" applyFont="1" applyFill="1" applyBorder="1" applyAlignment="1">
      <alignment horizontal="center" vertical="center" wrapText="1"/>
    </xf>
    <xf numFmtId="14" fontId="56" fillId="20" borderId="24" xfId="0" applyNumberFormat="1" applyFont="1" applyFill="1" applyBorder="1" applyAlignment="1">
      <alignment horizontal="center" vertical="center"/>
    </xf>
    <xf numFmtId="14" fontId="56" fillId="20" borderId="24" xfId="0" applyNumberFormat="1" applyFont="1" applyFill="1" applyBorder="1" applyAlignment="1">
      <alignment horizontal="center" vertical="center" wrapText="1"/>
    </xf>
    <xf numFmtId="14" fontId="2" fillId="20" borderId="24" xfId="0" applyNumberFormat="1" applyFont="1" applyFill="1" applyBorder="1" applyAlignment="1">
      <alignment vertical="center" wrapText="1"/>
    </xf>
    <xf numFmtId="0" fontId="5" fillId="5" borderId="85" xfId="0" applyFont="1" applyFill="1" applyBorder="1" applyAlignment="1">
      <alignment horizontal="center" vertical="center"/>
    </xf>
    <xf numFmtId="0" fontId="0" fillId="20" borderId="24" xfId="0" applyFill="1" applyBorder="1" applyAlignment="1">
      <alignment horizontal="left" vertical="center" wrapText="1"/>
    </xf>
    <xf numFmtId="14" fontId="0" fillId="20" borderId="24" xfId="0" applyNumberFormat="1" applyFill="1" applyBorder="1" applyAlignment="1">
      <alignment horizontal="center" vertical="center" wrapText="1"/>
    </xf>
    <xf numFmtId="9" fontId="0" fillId="20" borderId="24" xfId="0" applyNumberFormat="1" applyFill="1" applyBorder="1" applyAlignment="1">
      <alignment horizontal="center" vertical="center"/>
    </xf>
    <xf numFmtId="0" fontId="0" fillId="20" borderId="24" xfId="0" applyFill="1" applyBorder="1" applyAlignment="1">
      <alignment horizontal="center" vertical="center"/>
    </xf>
    <xf numFmtId="0" fontId="0" fillId="14" borderId="24" xfId="0" applyFill="1" applyBorder="1" applyAlignment="1">
      <alignment horizontal="left" vertical="center" wrapText="1"/>
    </xf>
    <xf numFmtId="9" fontId="0" fillId="20" borderId="24" xfId="1" applyFont="1" applyFill="1" applyBorder="1" applyAlignment="1">
      <alignment horizontal="left" vertical="center" wrapText="1"/>
    </xf>
    <xf numFmtId="9" fontId="2" fillId="20" borderId="24" xfId="1" applyFont="1" applyFill="1" applyBorder="1" applyAlignment="1">
      <alignment vertical="center" wrapText="1"/>
    </xf>
    <xf numFmtId="0" fontId="19" fillId="20" borderId="24" xfId="0" applyFont="1" applyFill="1" applyBorder="1" applyAlignment="1">
      <alignment horizontal="left" vertical="center" wrapText="1"/>
    </xf>
    <xf numFmtId="9" fontId="0" fillId="20" borderId="24" xfId="0" applyNumberFormat="1" applyFont="1" applyFill="1" applyBorder="1" applyAlignment="1">
      <alignment horizontal="center" vertical="center" wrapText="1"/>
    </xf>
    <xf numFmtId="9" fontId="0" fillId="20" borderId="24" xfId="0" applyNumberFormat="1" applyFill="1" applyBorder="1" applyAlignment="1">
      <alignment horizontal="left" vertical="center" wrapText="1"/>
    </xf>
    <xf numFmtId="9" fontId="0" fillId="20" borderId="24" xfId="1" applyFont="1" applyFill="1" applyBorder="1" applyAlignment="1">
      <alignment horizontal="center" vertical="center"/>
    </xf>
    <xf numFmtId="9" fontId="0" fillId="14" borderId="24" xfId="0" applyNumberFormat="1" applyFill="1" applyBorder="1" applyAlignment="1">
      <alignment horizontal="left" vertical="center" wrapText="1"/>
    </xf>
    <xf numFmtId="0" fontId="5" fillId="3" borderId="85" xfId="0" applyFont="1" applyFill="1" applyBorder="1" applyAlignment="1">
      <alignment horizontal="center" vertical="center"/>
    </xf>
    <xf numFmtId="0" fontId="5" fillId="3" borderId="45"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26" borderId="45" xfId="0" applyFont="1" applyFill="1" applyBorder="1" applyAlignment="1">
      <alignment horizontal="center" vertical="center" wrapText="1"/>
    </xf>
    <xf numFmtId="0" fontId="6" fillId="20" borderId="24" xfId="0" applyFont="1" applyFill="1" applyBorder="1" applyAlignment="1">
      <alignment vertical="center" wrapText="1"/>
    </xf>
    <xf numFmtId="10" fontId="6" fillId="0" borderId="24" xfId="0" applyNumberFormat="1" applyFont="1" applyBorder="1" applyAlignment="1">
      <alignment horizontal="center" vertical="center" wrapText="1"/>
    </xf>
    <xf numFmtId="1" fontId="6" fillId="0" borderId="24" xfId="1" applyNumberFormat="1" applyFont="1" applyBorder="1" applyAlignment="1">
      <alignment vertical="center" wrapText="1"/>
    </xf>
    <xf numFmtId="9" fontId="56" fillId="20" borderId="24" xfId="1" applyFont="1" applyFill="1" applyBorder="1" applyAlignment="1">
      <alignment vertical="center" wrapText="1"/>
    </xf>
    <xf numFmtId="0" fontId="34" fillId="20" borderId="24" xfId="0" applyFont="1" applyFill="1" applyBorder="1" applyAlignment="1">
      <alignment horizontal="left" vertical="center" wrapText="1"/>
    </xf>
    <xf numFmtId="0" fontId="34" fillId="20" borderId="24" xfId="0" applyFont="1" applyFill="1" applyBorder="1" applyAlignment="1">
      <alignment horizontal="center" vertical="center" wrapText="1"/>
    </xf>
    <xf numFmtId="0" fontId="5" fillId="5" borderId="24" xfId="0" applyFont="1" applyFill="1" applyBorder="1" applyAlignment="1">
      <alignment horizontal="center" vertical="center"/>
    </xf>
    <xf numFmtId="0" fontId="15" fillId="20" borderId="24" xfId="0" applyFont="1" applyFill="1" applyBorder="1" applyAlignment="1">
      <alignment horizontal="center" vertical="center" wrapText="1"/>
    </xf>
    <xf numFmtId="0" fontId="0" fillId="14" borderId="76" xfId="0" applyFill="1" applyBorder="1" applyAlignment="1">
      <alignment horizontal="center" vertical="center" wrapText="1"/>
    </xf>
    <xf numFmtId="0" fontId="0" fillId="14" borderId="77" xfId="0" applyFill="1" applyBorder="1" applyAlignment="1">
      <alignment horizontal="center" vertical="center" wrapText="1"/>
    </xf>
    <xf numFmtId="0" fontId="0" fillId="14" borderId="78" xfId="0" applyFill="1" applyBorder="1" applyAlignment="1">
      <alignment horizontal="center" vertical="center" wrapText="1"/>
    </xf>
    <xf numFmtId="2" fontId="0" fillId="0" borderId="70" xfId="0" applyNumberFormat="1" applyBorder="1" applyAlignment="1">
      <alignment horizontal="center" vertical="center" wrapText="1"/>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9" fontId="6" fillId="0" borderId="24"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0" fontId="12" fillId="20" borderId="24" xfId="1" applyNumberFormat="1" applyFont="1" applyFill="1" applyBorder="1" applyAlignment="1">
      <alignment horizontal="center" vertical="center" wrapText="1"/>
    </xf>
    <xf numFmtId="9" fontId="56" fillId="20" borderId="24" xfId="1" applyFont="1" applyFill="1" applyBorder="1" applyAlignment="1">
      <alignment horizontal="center" vertical="center" wrapText="1"/>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10" fontId="6" fillId="0" borderId="24" xfId="0" applyNumberFormat="1" applyFont="1" applyBorder="1" applyAlignment="1">
      <alignment horizontal="center" vertical="center" wrapText="1"/>
    </xf>
    <xf numFmtId="10" fontId="6" fillId="0" borderId="24" xfId="1" applyNumberFormat="1" applyFont="1" applyBorder="1" applyAlignment="1">
      <alignment horizontal="center" vertical="center" wrapText="1"/>
    </xf>
    <xf numFmtId="10" fontId="2" fillId="20" borderId="24" xfId="1" applyNumberFormat="1" applyFont="1" applyFill="1" applyBorder="1" applyAlignment="1">
      <alignment horizontal="center" vertical="center" wrapText="1"/>
    </xf>
    <xf numFmtId="10" fontId="0" fillId="20" borderId="24" xfId="0" applyNumberFormat="1" applyFill="1" applyBorder="1" applyAlignment="1">
      <alignment horizontal="center"/>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0" fontId="6" fillId="20" borderId="24" xfId="0" applyFont="1" applyFill="1" applyBorder="1" applyAlignment="1">
      <alignment horizontal="center" vertical="center" wrapText="1"/>
    </xf>
    <xf numFmtId="10" fontId="26" fillId="7" borderId="24" xfId="0" applyNumberFormat="1" applyFont="1" applyFill="1" applyBorder="1" applyAlignment="1">
      <alignment horizontal="center" vertical="center"/>
    </xf>
    <xf numFmtId="10" fontId="0" fillId="0" borderId="0" xfId="0" applyNumberFormat="1"/>
    <xf numFmtId="0" fontId="0" fillId="20" borderId="24" xfId="0" applyFill="1" applyBorder="1" applyAlignment="1">
      <alignment horizontal="left" vertical="top" wrapText="1"/>
    </xf>
    <xf numFmtId="0" fontId="0" fillId="0" borderId="24" xfId="0" applyFill="1" applyBorder="1" applyAlignment="1">
      <alignment horizontal="left" vertical="top" wrapText="1"/>
    </xf>
    <xf numFmtId="0" fontId="0" fillId="0" borderId="24" xfId="0" applyBorder="1" applyAlignment="1">
      <alignment horizontal="left" vertical="top" wrapText="1"/>
    </xf>
    <xf numFmtId="0" fontId="0" fillId="0" borderId="24" xfId="0" applyBorder="1" applyAlignment="1">
      <alignment horizontal="left" vertical="top"/>
    </xf>
    <xf numFmtId="0" fontId="58" fillId="31" borderId="24" xfId="0" applyFont="1" applyFill="1" applyBorder="1" applyAlignment="1">
      <alignment horizontal="left" vertical="top" wrapText="1"/>
    </xf>
    <xf numFmtId="9" fontId="0" fillId="0" borderId="24" xfId="0" applyNumberFormat="1" applyFont="1" applyFill="1" applyBorder="1" applyAlignment="1">
      <alignment horizontal="left" vertical="top" wrapText="1"/>
    </xf>
    <xf numFmtId="0" fontId="59" fillId="0" borderId="24" xfId="0" applyFont="1" applyBorder="1" applyAlignment="1">
      <alignment horizontal="left" vertical="top" wrapText="1"/>
    </xf>
    <xf numFmtId="0" fontId="59" fillId="0" borderId="24" xfId="0" applyFont="1" applyBorder="1" applyAlignment="1">
      <alignment horizontal="left" vertical="top"/>
    </xf>
    <xf numFmtId="0" fontId="0" fillId="20" borderId="24" xfId="0" applyFill="1" applyBorder="1" applyAlignment="1">
      <alignment horizontal="left" vertical="top"/>
    </xf>
    <xf numFmtId="0" fontId="35" fillId="20" borderId="24" xfId="0" applyFont="1" applyFill="1" applyBorder="1" applyAlignment="1">
      <alignment horizontal="left" vertical="top" wrapText="1"/>
    </xf>
    <xf numFmtId="0" fontId="2" fillId="0" borderId="24" xfId="0" applyFont="1" applyFill="1" applyBorder="1" applyAlignment="1">
      <alignment vertical="center" wrapText="1"/>
    </xf>
    <xf numFmtId="0" fontId="6" fillId="29" borderId="14" xfId="0" applyFont="1" applyFill="1" applyBorder="1" applyAlignment="1">
      <alignment horizontal="center" vertical="center" wrapText="1"/>
    </xf>
    <xf numFmtId="0" fontId="6" fillId="29" borderId="24" xfId="0" applyFont="1" applyFill="1" applyBorder="1" applyAlignment="1">
      <alignment horizontal="center" vertical="center" wrapText="1"/>
    </xf>
    <xf numFmtId="9" fontId="6" fillId="0" borderId="24" xfId="1" applyFont="1" applyFill="1" applyBorder="1" applyAlignment="1">
      <alignment vertical="center" wrapText="1"/>
    </xf>
    <xf numFmtId="9" fontId="6" fillId="29" borderId="12" xfId="1" applyNumberFormat="1" applyFont="1" applyFill="1" applyBorder="1" applyAlignment="1">
      <alignment horizontal="center" vertical="center" wrapText="1"/>
    </xf>
    <xf numFmtId="9" fontId="6" fillId="29" borderId="24" xfId="1" applyNumberFormat="1" applyFont="1" applyFill="1" applyBorder="1" applyAlignment="1">
      <alignment horizontal="center" vertical="center" wrapText="1"/>
    </xf>
    <xf numFmtId="0" fontId="2" fillId="14" borderId="24" xfId="0" applyFont="1" applyFill="1" applyBorder="1" applyAlignment="1">
      <alignment vertical="center" wrapText="1"/>
    </xf>
    <xf numFmtId="9" fontId="0" fillId="0" borderId="57" xfId="0" applyNumberFormat="1" applyBorder="1" applyAlignment="1">
      <alignment horizontal="center" vertical="center"/>
    </xf>
    <xf numFmtId="9" fontId="0" fillId="0" borderId="86" xfId="0" applyNumberFormat="1" applyBorder="1" applyAlignment="1">
      <alignment horizontal="center" vertical="center"/>
    </xf>
    <xf numFmtId="9" fontId="0" fillId="0" borderId="56" xfId="0" applyNumberFormat="1" applyBorder="1" applyAlignment="1">
      <alignment horizontal="center" vertical="center"/>
    </xf>
    <xf numFmtId="9" fontId="0" fillId="0" borderId="0" xfId="0" applyNumberFormat="1" applyBorder="1" applyAlignment="1">
      <alignment horizontal="center" vertical="center"/>
    </xf>
    <xf numFmtId="9" fontId="0" fillId="0" borderId="58" xfId="0" applyNumberFormat="1" applyBorder="1" applyAlignment="1">
      <alignment horizontal="center" vertical="center"/>
    </xf>
    <xf numFmtId="9" fontId="0" fillId="0" borderId="87" xfId="0" applyNumberFormat="1" applyBorder="1" applyAlignment="1">
      <alignment horizontal="center" vertical="center"/>
    </xf>
    <xf numFmtId="1" fontId="0" fillId="0" borderId="70" xfId="0" applyNumberFormat="1" applyBorder="1" applyAlignment="1">
      <alignment horizontal="center" vertical="center" wrapText="1"/>
    </xf>
    <xf numFmtId="0" fontId="0" fillId="0" borderId="70" xfId="0" applyNumberFormat="1" applyBorder="1" applyAlignment="1">
      <alignment horizontal="center"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9" fontId="0" fillId="0" borderId="36" xfId="0" applyNumberFormat="1" applyBorder="1" applyAlignment="1">
      <alignment horizontal="center" vertical="center"/>
    </xf>
    <xf numFmtId="9" fontId="0" fillId="0" borderId="74" xfId="0" applyNumberFormat="1" applyBorder="1" applyAlignment="1">
      <alignment horizontal="center" vertical="center"/>
    </xf>
    <xf numFmtId="9" fontId="0" fillId="0" borderId="37" xfId="0" applyNumberFormat="1" applyBorder="1" applyAlignment="1">
      <alignment horizontal="center" vertical="center"/>
    </xf>
    <xf numFmtId="0" fontId="0" fillId="0" borderId="17" xfId="0" applyNumberFormat="1" applyFill="1" applyBorder="1" applyAlignment="1">
      <alignment horizontal="center"/>
    </xf>
    <xf numFmtId="0" fontId="15" fillId="0" borderId="24" xfId="0" applyFont="1" applyFill="1" applyBorder="1" applyAlignment="1">
      <alignment horizontal="left" vertical="top" wrapText="1"/>
    </xf>
    <xf numFmtId="9" fontId="0" fillId="0" borderId="70" xfId="0" applyNumberFormat="1" applyBorder="1" applyAlignment="1">
      <alignment horizontal="right" vertical="center" wrapText="1"/>
    </xf>
    <xf numFmtId="168" fontId="0" fillId="0" borderId="70" xfId="0" applyNumberFormat="1" applyBorder="1" applyAlignment="1">
      <alignment horizontal="right"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2" fillId="20" borderId="24" xfId="0" applyFont="1" applyFill="1" applyBorder="1" applyAlignment="1">
      <alignment horizontal="center" vertical="center" wrapText="1"/>
    </xf>
    <xf numFmtId="9" fontId="6" fillId="28" borderId="57" xfId="1" applyNumberFormat="1" applyFont="1" applyFill="1" applyBorder="1" applyAlignment="1">
      <alignment horizontal="center" vertical="center" wrapText="1"/>
    </xf>
    <xf numFmtId="9" fontId="6" fillId="0" borderId="57" xfId="1" applyNumberFormat="1" applyFont="1" applyBorder="1" applyAlignment="1">
      <alignment horizontal="center" vertical="center" wrapText="1"/>
    </xf>
    <xf numFmtId="9" fontId="6" fillId="28" borderId="55" xfId="1" applyNumberFormat="1" applyFont="1" applyFill="1" applyBorder="1" applyAlignment="1">
      <alignment horizontal="center" vertical="center" wrapText="1"/>
    </xf>
    <xf numFmtId="9" fontId="6" fillId="0" borderId="55" xfId="1" applyNumberFormat="1" applyFont="1" applyBorder="1" applyAlignment="1">
      <alignment horizontal="center" vertical="center" wrapText="1"/>
    </xf>
    <xf numFmtId="9" fontId="6" fillId="0" borderId="56" xfId="1" applyNumberFormat="1" applyFont="1" applyBorder="1" applyAlignment="1">
      <alignment horizontal="center" vertical="center" wrapText="1"/>
    </xf>
    <xf numFmtId="9" fontId="2" fillId="0" borderId="55" xfId="1" applyNumberFormat="1" applyFont="1" applyBorder="1" applyAlignment="1">
      <alignment horizontal="center" vertical="center" wrapText="1"/>
    </xf>
    <xf numFmtId="9" fontId="2" fillId="20" borderId="55" xfId="1" applyNumberFormat="1" applyFont="1" applyFill="1" applyBorder="1" applyAlignment="1">
      <alignment vertical="center" wrapText="1"/>
    </xf>
    <xf numFmtId="0" fontId="2" fillId="20" borderId="55" xfId="0" applyFont="1" applyFill="1" applyBorder="1" applyAlignment="1">
      <alignment vertical="center" wrapText="1"/>
    </xf>
    <xf numFmtId="9" fontId="6" fillId="20" borderId="57" xfId="1" applyNumberFormat="1" applyFont="1" applyFill="1" applyBorder="1" applyAlignment="1">
      <alignment horizontal="center" vertical="center" wrapText="1"/>
    </xf>
    <xf numFmtId="9" fontId="6" fillId="0" borderId="84" xfId="1" applyNumberFormat="1" applyFont="1" applyBorder="1" applyAlignment="1">
      <alignment horizontal="center" vertical="center" wrapText="1"/>
    </xf>
    <xf numFmtId="0" fontId="2" fillId="28" borderId="24" xfId="0" applyFont="1" applyFill="1" applyBorder="1" applyAlignment="1">
      <alignment horizontal="center" vertical="center" wrapText="1"/>
    </xf>
    <xf numFmtId="0" fontId="2" fillId="0" borderId="24" xfId="0" applyFont="1" applyBorder="1" applyAlignment="1">
      <alignment horizontal="center" vertical="center" wrapText="1"/>
    </xf>
    <xf numFmtId="9" fontId="2" fillId="28" borderId="24" xfId="1" applyNumberFormat="1" applyFont="1" applyFill="1" applyBorder="1" applyAlignment="1">
      <alignment horizontal="center" vertical="center" wrapText="1"/>
    </xf>
    <xf numFmtId="0" fontId="2" fillId="0" borderId="24" xfId="0" quotePrefix="1" applyFont="1" applyBorder="1" applyAlignment="1">
      <alignment horizontal="center" vertical="center" wrapText="1"/>
    </xf>
    <xf numFmtId="0" fontId="0" fillId="0" borderId="24" xfId="0" applyFont="1" applyBorder="1" applyAlignment="1">
      <alignment horizontal="center" vertical="center" wrapText="1"/>
    </xf>
    <xf numFmtId="0" fontId="0" fillId="28" borderId="24" xfId="0" applyFont="1" applyFill="1" applyBorder="1" applyAlignment="1">
      <alignment horizontal="center" vertical="center" wrapText="1"/>
    </xf>
    <xf numFmtId="9" fontId="0" fillId="0" borderId="24" xfId="0" applyNumberFormat="1" applyFont="1" applyBorder="1" applyAlignment="1">
      <alignment horizontal="center" vertical="center" wrapText="1"/>
    </xf>
    <xf numFmtId="9" fontId="1" fillId="28" borderId="24" xfId="1" applyNumberFormat="1" applyFont="1" applyFill="1" applyBorder="1" applyAlignment="1">
      <alignment horizontal="center" vertical="center" wrapText="1"/>
    </xf>
    <xf numFmtId="9" fontId="1" fillId="0" borderId="24" xfId="1" applyNumberFormat="1" applyFont="1" applyBorder="1" applyAlignment="1">
      <alignment horizontal="center" vertical="center" wrapText="1"/>
    </xf>
    <xf numFmtId="9" fontId="1" fillId="20" borderId="24" xfId="1" applyNumberFormat="1" applyFont="1" applyFill="1" applyBorder="1" applyAlignment="1">
      <alignment horizontal="center" vertical="center" wrapText="1"/>
    </xf>
    <xf numFmtId="9" fontId="6" fillId="23" borderId="24" xfId="1" applyNumberFormat="1" applyFont="1" applyFill="1" applyBorder="1" applyAlignment="1">
      <alignment horizontal="center" vertical="center" wrapText="1"/>
    </xf>
    <xf numFmtId="1" fontId="12" fillId="23" borderId="24" xfId="0" applyNumberFormat="1" applyFont="1" applyFill="1" applyBorder="1" applyAlignment="1">
      <alignment horizontal="center" vertical="center" wrapText="1"/>
    </xf>
    <xf numFmtId="1" fontId="0" fillId="23" borderId="24" xfId="0" applyNumberFormat="1" applyFont="1" applyFill="1" applyBorder="1" applyAlignment="1">
      <alignment horizontal="center" vertical="center" wrapText="1"/>
    </xf>
    <xf numFmtId="9" fontId="0" fillId="23" borderId="24" xfId="1" applyNumberFormat="1" applyFont="1" applyFill="1" applyBorder="1" applyAlignment="1">
      <alignment horizontal="center" vertical="center" wrapText="1"/>
    </xf>
    <xf numFmtId="1" fontId="0" fillId="23" borderId="24" xfId="1" applyNumberFormat="1" applyFont="1" applyFill="1" applyBorder="1" applyAlignment="1">
      <alignment horizontal="center" vertical="center" wrapText="1"/>
    </xf>
    <xf numFmtId="0" fontId="0" fillId="23" borderId="24" xfId="0" applyFont="1" applyFill="1" applyBorder="1" applyAlignment="1">
      <alignment horizontal="center" vertical="center" wrapText="1"/>
    </xf>
    <xf numFmtId="9" fontId="2" fillId="0" borderId="13" xfId="1" applyFont="1" applyFill="1" applyBorder="1" applyAlignment="1">
      <alignment horizontal="center" vertical="center" wrapText="1"/>
    </xf>
    <xf numFmtId="0" fontId="7" fillId="3" borderId="28"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1" fontId="6" fillId="0" borderId="24" xfId="1" applyNumberFormat="1" applyFont="1" applyBorder="1" applyAlignment="1">
      <alignment horizontal="center" vertical="center" wrapText="1"/>
    </xf>
    <xf numFmtId="0" fontId="56" fillId="20" borderId="24" xfId="0" applyFont="1" applyFill="1" applyBorder="1" applyAlignment="1">
      <alignment horizontal="center" vertical="center" wrapText="1"/>
    </xf>
    <xf numFmtId="9" fontId="2" fillId="0" borderId="11" xfId="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3" borderId="24" xfId="0" applyFont="1" applyFill="1" applyBorder="1" applyAlignment="1">
      <alignment horizontal="left" vertical="top" wrapText="1"/>
    </xf>
    <xf numFmtId="9" fontId="2" fillId="23" borderId="24" xfId="0" applyNumberFormat="1" applyFont="1" applyFill="1" applyBorder="1" applyAlignment="1">
      <alignment horizontal="left" vertical="top" wrapText="1"/>
    </xf>
    <xf numFmtId="0" fontId="2" fillId="23" borderId="24" xfId="0" applyNumberFormat="1" applyFont="1" applyFill="1" applyBorder="1" applyAlignment="1">
      <alignment horizontal="left" vertical="top" wrapText="1"/>
    </xf>
    <xf numFmtId="0" fontId="17" fillId="23" borderId="24" xfId="0" applyFont="1" applyFill="1" applyBorder="1" applyAlignment="1">
      <alignment horizontal="left" vertical="top"/>
    </xf>
    <xf numFmtId="0" fontId="17" fillId="23" borderId="24" xfId="0" applyFont="1" applyFill="1" applyBorder="1" applyAlignment="1">
      <alignment horizontal="left" vertical="top" wrapText="1"/>
    </xf>
    <xf numFmtId="9" fontId="2" fillId="23" borderId="24" xfId="1" applyNumberFormat="1" applyFont="1" applyFill="1" applyBorder="1" applyAlignment="1">
      <alignment horizontal="left" vertical="top" wrapText="1"/>
    </xf>
    <xf numFmtId="0" fontId="35" fillId="23" borderId="24" xfId="0" applyNumberFormat="1" applyFont="1" applyFill="1" applyBorder="1" applyAlignment="1">
      <alignment horizontal="left" vertical="top" wrapText="1"/>
    </xf>
    <xf numFmtId="0" fontId="0" fillId="23" borderId="24" xfId="0" applyFont="1" applyFill="1" applyBorder="1" applyAlignment="1">
      <alignment horizontal="left" vertical="top" wrapText="1"/>
    </xf>
    <xf numFmtId="0" fontId="12" fillId="23" borderId="24" xfId="0" applyNumberFormat="1" applyFont="1" applyFill="1" applyBorder="1" applyAlignment="1">
      <alignment horizontal="left" vertical="top" wrapText="1"/>
    </xf>
    <xf numFmtId="2" fontId="0" fillId="23" borderId="24" xfId="0" applyNumberFormat="1" applyFont="1" applyFill="1" applyBorder="1" applyAlignment="1">
      <alignment horizontal="left" vertical="top" wrapText="1"/>
    </xf>
    <xf numFmtId="0" fontId="15" fillId="23" borderId="24" xfId="0" applyFont="1" applyFill="1" applyBorder="1" applyAlignment="1">
      <alignment horizontal="left" vertical="top" wrapText="1"/>
    </xf>
    <xf numFmtId="0" fontId="2" fillId="23" borderId="55" xfId="0" applyFont="1" applyFill="1" applyBorder="1" applyAlignment="1">
      <alignment horizontal="left" vertical="top" wrapText="1"/>
    </xf>
    <xf numFmtId="9" fontId="2" fillId="23" borderId="55" xfId="0" applyNumberFormat="1" applyFont="1" applyFill="1" applyBorder="1" applyAlignment="1">
      <alignment horizontal="left" vertical="top" wrapText="1"/>
    </xf>
    <xf numFmtId="9" fontId="2" fillId="23" borderId="55" xfId="1" applyNumberFormat="1" applyFont="1" applyFill="1" applyBorder="1" applyAlignment="1">
      <alignment horizontal="left" vertical="top" wrapText="1"/>
    </xf>
    <xf numFmtId="9" fontId="6" fillId="23" borderId="55" xfId="1" applyNumberFormat="1" applyFont="1" applyFill="1" applyBorder="1" applyAlignment="1">
      <alignment horizontal="left" vertical="top" wrapText="1"/>
    </xf>
    <xf numFmtId="9" fontId="36" fillId="23" borderId="55" xfId="0" applyNumberFormat="1" applyFont="1" applyFill="1" applyBorder="1" applyAlignment="1">
      <alignment horizontal="left" vertical="top" wrapText="1"/>
    </xf>
    <xf numFmtId="0" fontId="0" fillId="23" borderId="55" xfId="0" applyFont="1" applyFill="1" applyBorder="1" applyAlignment="1">
      <alignment horizontal="left" vertical="top" wrapText="1"/>
    </xf>
    <xf numFmtId="2" fontId="0" fillId="23" borderId="55" xfId="0" applyNumberFormat="1" applyFont="1" applyFill="1" applyBorder="1" applyAlignment="1">
      <alignment horizontal="left" vertical="top" wrapText="1"/>
    </xf>
    <xf numFmtId="0" fontId="15" fillId="23" borderId="55" xfId="0" applyFont="1" applyFill="1" applyBorder="1" applyAlignment="1">
      <alignment horizontal="left" vertical="top" wrapText="1"/>
    </xf>
    <xf numFmtId="9" fontId="2" fillId="28" borderId="64" xfId="0" applyNumberFormat="1" applyFont="1" applyFill="1" applyBorder="1" applyAlignment="1">
      <alignment horizontal="center" vertical="center" wrapText="1"/>
    </xf>
    <xf numFmtId="1" fontId="6" fillId="28" borderId="21" xfId="1" applyNumberFormat="1" applyFont="1" applyFill="1" applyBorder="1" applyAlignment="1">
      <alignment horizontal="center" vertical="center" wrapText="1"/>
    </xf>
    <xf numFmtId="9" fontId="2" fillId="0" borderId="64" xfId="0" applyNumberFormat="1" applyFont="1" applyBorder="1" applyAlignment="1">
      <alignment horizontal="center" vertical="center" wrapText="1"/>
    </xf>
    <xf numFmtId="0" fontId="6" fillId="14" borderId="21" xfId="0" applyFont="1" applyFill="1" applyBorder="1" applyAlignment="1">
      <alignment horizontal="center" vertical="center" wrapText="1"/>
    </xf>
    <xf numFmtId="10" fontId="6" fillId="28" borderId="17" xfId="1" applyNumberFormat="1" applyFont="1" applyFill="1" applyBorder="1" applyAlignment="1">
      <alignment horizontal="center" vertical="center" wrapText="1"/>
    </xf>
    <xf numFmtId="9" fontId="6" fillId="28" borderId="21" xfId="1" applyNumberFormat="1" applyFont="1" applyFill="1" applyBorder="1" applyAlignment="1">
      <alignment horizontal="center" vertical="center" wrapText="1"/>
    </xf>
    <xf numFmtId="9" fontId="6" fillId="28" borderId="58" xfId="1" applyNumberFormat="1" applyFont="1" applyFill="1" applyBorder="1" applyAlignment="1">
      <alignment horizontal="center" vertical="center" wrapText="1"/>
    </xf>
    <xf numFmtId="0" fontId="6" fillId="0" borderId="0" xfId="0" applyFont="1" applyBorder="1" applyAlignment="1">
      <alignment vertical="center" wrapText="1"/>
    </xf>
    <xf numFmtId="0" fontId="2" fillId="0" borderId="24" xfId="0" applyFont="1" applyBorder="1" applyAlignment="1">
      <alignment vertical="center" wrapText="1"/>
    </xf>
    <xf numFmtId="0" fontId="6" fillId="29" borderId="22" xfId="0" applyFont="1" applyFill="1" applyBorder="1" applyAlignment="1">
      <alignment horizontal="center" vertical="center" wrapText="1"/>
    </xf>
    <xf numFmtId="9"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1" applyNumberFormat="1" applyFont="1" applyBorder="1" applyAlignment="1">
      <alignment horizontal="center" vertical="center" wrapText="1"/>
    </xf>
    <xf numFmtId="9" fontId="10" fillId="0" borderId="21" xfId="1" applyNumberFormat="1" applyFont="1" applyBorder="1" applyAlignment="1">
      <alignment horizontal="center" vertical="center" wrapText="1"/>
    </xf>
    <xf numFmtId="9" fontId="6" fillId="0" borderId="58" xfId="1" applyNumberFormat="1" applyFont="1" applyBorder="1" applyAlignment="1">
      <alignment horizontal="center" vertical="center" wrapText="1"/>
    </xf>
    <xf numFmtId="0" fontId="6" fillId="28" borderId="64" xfId="0" applyFont="1" applyFill="1" applyBorder="1" applyAlignment="1">
      <alignment horizontal="center" vertical="center" wrapText="1"/>
    </xf>
    <xf numFmtId="0" fontId="7" fillId="3" borderId="11" xfId="0" applyFont="1" applyFill="1" applyBorder="1" applyAlignment="1">
      <alignment horizontal="center" vertical="center" wrapText="1"/>
    </xf>
    <xf numFmtId="9" fontId="6" fillId="0" borderId="36" xfId="1" applyNumberFormat="1" applyFont="1" applyBorder="1" applyAlignment="1">
      <alignment horizontal="center" vertical="center" wrapText="1"/>
    </xf>
    <xf numFmtId="9" fontId="6" fillId="28" borderId="24" xfId="1" applyNumberFormat="1" applyFont="1" applyFill="1" applyBorder="1" applyAlignment="1">
      <alignment horizontal="center"/>
    </xf>
    <xf numFmtId="165" fontId="2" fillId="20" borderId="21" xfId="1" applyNumberFormat="1" applyFont="1" applyFill="1" applyBorder="1" applyAlignment="1">
      <alignment horizontal="center" vertical="center" wrapText="1"/>
    </xf>
    <xf numFmtId="10" fontId="12" fillId="20" borderId="17" xfId="1" applyNumberFormat="1" applyFont="1" applyFill="1" applyBorder="1" applyAlignment="1">
      <alignment horizontal="center" vertical="center" wrapText="1"/>
    </xf>
    <xf numFmtId="1" fontId="12" fillId="20" borderId="21" xfId="0" applyNumberFormat="1" applyFont="1" applyFill="1" applyBorder="1" applyAlignment="1">
      <alignment horizontal="center" vertical="center" wrapText="1"/>
    </xf>
    <xf numFmtId="0" fontId="12" fillId="20" borderId="21" xfId="0" applyFont="1" applyFill="1" applyBorder="1" applyAlignment="1">
      <alignment horizontal="center" vertical="center" wrapText="1"/>
    </xf>
    <xf numFmtId="0" fontId="2" fillId="20" borderId="21" xfId="0" applyFont="1" applyFill="1" applyBorder="1" applyAlignment="1">
      <alignment horizontal="center" vertical="center" wrapText="1"/>
    </xf>
    <xf numFmtId="14" fontId="2" fillId="20" borderId="58" xfId="0" applyNumberFormat="1" applyFont="1" applyFill="1" applyBorder="1" applyAlignment="1">
      <alignment horizontal="center" vertical="center" wrapText="1"/>
    </xf>
    <xf numFmtId="0" fontId="56" fillId="14" borderId="24" xfId="0" applyFont="1" applyFill="1" applyBorder="1" applyAlignment="1">
      <alignment horizontal="center" vertical="center" wrapText="1"/>
    </xf>
    <xf numFmtId="0" fontId="2" fillId="32" borderId="24" xfId="0" applyFont="1" applyFill="1" applyBorder="1" applyAlignment="1">
      <alignment horizontal="center" vertical="center" wrapText="1"/>
    </xf>
    <xf numFmtId="10" fontId="12" fillId="32" borderId="12" xfId="1" applyNumberFormat="1" applyFont="1" applyFill="1" applyBorder="1" applyAlignment="1">
      <alignment horizontal="center" vertical="center" wrapText="1"/>
    </xf>
    <xf numFmtId="9" fontId="12" fillId="32" borderId="24" xfId="0" applyNumberFormat="1" applyFont="1" applyFill="1" applyBorder="1" applyAlignment="1">
      <alignment horizontal="center" vertical="center" wrapText="1"/>
    </xf>
    <xf numFmtId="0" fontId="12" fillId="32" borderId="24" xfId="0" applyFont="1" applyFill="1" applyBorder="1" applyAlignment="1">
      <alignment horizontal="center" vertical="center" wrapText="1"/>
    </xf>
    <xf numFmtId="0" fontId="2" fillId="32" borderId="24" xfId="0" applyFont="1" applyFill="1" applyBorder="1" applyAlignment="1">
      <alignment horizontal="left" vertical="center" wrapText="1"/>
    </xf>
    <xf numFmtId="14" fontId="2" fillId="32" borderId="55" xfId="0" applyNumberFormat="1" applyFont="1" applyFill="1" applyBorder="1" applyAlignment="1">
      <alignment horizontal="left" vertical="center" wrapText="1"/>
    </xf>
    <xf numFmtId="9" fontId="2" fillId="32" borderId="24" xfId="0" applyNumberFormat="1" applyFont="1" applyFill="1" applyBorder="1" applyAlignment="1">
      <alignment horizontal="center" vertical="center" wrapText="1"/>
    </xf>
    <xf numFmtId="9" fontId="2" fillId="32" borderId="55" xfId="1" applyNumberFormat="1" applyFont="1" applyFill="1" applyBorder="1" applyAlignment="1">
      <alignment horizontal="left" vertical="center" wrapText="1"/>
    </xf>
    <xf numFmtId="0"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left" vertical="center" wrapText="1"/>
    </xf>
    <xf numFmtId="1" fontId="2" fillId="32" borderId="24" xfId="0" applyNumberFormat="1" applyFont="1" applyFill="1" applyBorder="1" applyAlignment="1">
      <alignment horizontal="center" vertical="center" wrapText="1"/>
    </xf>
    <xf numFmtId="1" fontId="12" fillId="32" borderId="24" xfId="1" applyNumberFormat="1" applyFont="1" applyFill="1" applyBorder="1" applyAlignment="1">
      <alignment horizontal="center" vertical="center" wrapText="1"/>
    </xf>
    <xf numFmtId="9" fontId="12" fillId="32" borderId="24" xfId="1" applyNumberFormat="1" applyFont="1" applyFill="1" applyBorder="1" applyAlignment="1">
      <alignment horizontal="center" vertical="center" wrapText="1"/>
    </xf>
    <xf numFmtId="0" fontId="17" fillId="32" borderId="24" xfId="0" applyFont="1" applyFill="1" applyBorder="1" applyAlignment="1">
      <alignment horizontal="center" vertical="center" wrapText="1"/>
    </xf>
    <xf numFmtId="0" fontId="2" fillId="32" borderId="55" xfId="0" applyFont="1" applyFill="1" applyBorder="1" applyAlignment="1">
      <alignment vertical="center" wrapText="1"/>
    </xf>
    <xf numFmtId="1" fontId="2" fillId="32" borderId="24" xfId="1" applyNumberFormat="1" applyFont="1" applyFill="1" applyBorder="1" applyAlignment="1">
      <alignment horizontal="center" vertical="center" wrapText="1"/>
    </xf>
    <xf numFmtId="0" fontId="2" fillId="32" borderId="55" xfId="0" applyFont="1" applyFill="1" applyBorder="1" applyAlignment="1">
      <alignment horizontal="center" vertical="center" wrapText="1"/>
    </xf>
    <xf numFmtId="0" fontId="6" fillId="32" borderId="12" xfId="0" applyFont="1" applyFill="1" applyBorder="1" applyAlignment="1">
      <alignment horizontal="center" vertical="center" wrapText="1"/>
    </xf>
    <xf numFmtId="9" fontId="6" fillId="32" borderId="57" xfId="1" applyNumberFormat="1" applyFont="1" applyFill="1" applyBorder="1" applyAlignment="1">
      <alignment horizontal="center" vertical="center" wrapText="1"/>
    </xf>
    <xf numFmtId="0" fontId="13" fillId="32" borderId="14" xfId="0" applyFont="1" applyFill="1" applyBorder="1" applyAlignment="1">
      <alignment horizontal="center" vertical="center" wrapText="1"/>
    </xf>
    <xf numFmtId="9" fontId="6" fillId="32" borderId="12" xfId="1" applyNumberFormat="1" applyFont="1" applyFill="1" applyBorder="1" applyAlignment="1">
      <alignment horizontal="center" vertical="center" wrapText="1"/>
    </xf>
    <xf numFmtId="10" fontId="6" fillId="7" borderId="82" xfId="1" applyNumberFormat="1" applyFont="1" applyFill="1" applyBorder="1" applyAlignment="1">
      <alignment horizontal="center" vertical="center" wrapText="1"/>
    </xf>
    <xf numFmtId="1" fontId="6" fillId="7" borderId="82" xfId="1" applyNumberFormat="1" applyFont="1" applyFill="1" applyBorder="1" applyAlignment="1">
      <alignment horizontal="center" vertical="center" wrapText="1"/>
    </xf>
    <xf numFmtId="9" fontId="6" fillId="7" borderId="82" xfId="1" applyFont="1" applyFill="1" applyBorder="1" applyAlignment="1">
      <alignment horizontal="center" vertical="center" wrapText="1"/>
    </xf>
    <xf numFmtId="9" fontId="6" fillId="7" borderId="83" xfId="1" applyFont="1" applyFill="1" applyBorder="1" applyAlignment="1">
      <alignment horizontal="center" vertical="center" wrapText="1"/>
    </xf>
    <xf numFmtId="9" fontId="2" fillId="7" borderId="34" xfId="0" applyNumberFormat="1" applyFont="1" applyFill="1" applyBorder="1" applyAlignment="1">
      <alignment horizontal="center" vertical="center" wrapText="1"/>
    </xf>
    <xf numFmtId="9" fontId="2" fillId="7" borderId="82" xfId="0" applyNumberFormat="1" applyFont="1" applyFill="1" applyBorder="1" applyAlignment="1">
      <alignment horizontal="center" vertical="center" wrapText="1"/>
    </xf>
    <xf numFmtId="9" fontId="2" fillId="7" borderId="69" xfId="0" applyNumberFormat="1" applyFont="1" applyFill="1" applyBorder="1" applyAlignment="1">
      <alignment horizontal="center" vertical="center" wrapText="1"/>
    </xf>
    <xf numFmtId="0" fontId="0" fillId="0" borderId="70" xfId="0" applyBorder="1" applyAlignment="1">
      <alignment horizontal="right" vertical="center" wrapText="1"/>
    </xf>
    <xf numFmtId="165" fontId="27" fillId="0" borderId="0" xfId="0" applyNumberFormat="1" applyFont="1" applyAlignment="1">
      <alignment horizontal="center" vertical="center"/>
    </xf>
    <xf numFmtId="9" fontId="35" fillId="23" borderId="24" xfId="1" applyFont="1" applyFill="1" applyBorder="1" applyAlignment="1">
      <alignment horizontal="center" vertical="center" wrapText="1"/>
    </xf>
    <xf numFmtId="1" fontId="35" fillId="23" borderId="24" xfId="0" applyNumberFormat="1" applyFont="1" applyFill="1" applyBorder="1" applyAlignment="1">
      <alignment horizontal="center" vertical="center" wrapText="1"/>
    </xf>
    <xf numFmtId="9" fontId="35" fillId="23" borderId="24" xfId="0" applyNumberFormat="1" applyFont="1" applyFill="1" applyBorder="1" applyAlignment="1">
      <alignment horizontal="center" vertical="center" wrapText="1"/>
    </xf>
    <xf numFmtId="9" fontId="0" fillId="0" borderId="55" xfId="1" applyFont="1" applyBorder="1" applyAlignment="1">
      <alignment horizontal="center" vertical="center"/>
    </xf>
    <xf numFmtId="9" fontId="0" fillId="0" borderId="64" xfId="0" applyNumberFormat="1" applyBorder="1" applyAlignment="1">
      <alignment horizontal="center" vertical="center"/>
    </xf>
    <xf numFmtId="0" fontId="59" fillId="0" borderId="21" xfId="0" applyFont="1" applyBorder="1" applyAlignment="1">
      <alignment horizontal="left" vertical="top" wrapText="1"/>
    </xf>
    <xf numFmtId="0" fontId="59" fillId="0" borderId="24" xfId="0" applyFont="1" applyBorder="1" applyAlignment="1">
      <alignment vertical="top" wrapText="1"/>
    </xf>
    <xf numFmtId="9" fontId="0" fillId="20" borderId="24" xfId="0" applyNumberFormat="1" applyFill="1" applyBorder="1" applyAlignment="1">
      <alignment horizontal="center"/>
    </xf>
    <xf numFmtId="0" fontId="7" fillId="5" borderId="5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0" xfId="0" applyBorder="1"/>
    <xf numFmtId="0" fontId="64" fillId="0" borderId="24" xfId="0" applyFont="1" applyBorder="1" applyAlignment="1">
      <alignment vertical="center"/>
    </xf>
    <xf numFmtId="0" fontId="65" fillId="0" borderId="24" xfId="0" applyFont="1" applyBorder="1" applyAlignment="1">
      <alignment vertical="center"/>
    </xf>
    <xf numFmtId="0" fontId="66" fillId="0" borderId="24" xfId="0" applyFont="1" applyBorder="1" applyAlignment="1">
      <alignment vertical="center"/>
    </xf>
    <xf numFmtId="0" fontId="68" fillId="33" borderId="24" xfId="0" applyFont="1" applyFill="1" applyBorder="1" applyAlignment="1">
      <alignment horizontal="center" vertical="center"/>
    </xf>
    <xf numFmtId="0" fontId="69" fillId="0" borderId="24" xfId="0" applyFont="1" applyBorder="1" applyAlignment="1">
      <alignment vertical="center"/>
    </xf>
    <xf numFmtId="0" fontId="69" fillId="0" borderId="24" xfId="0" applyFont="1" applyBorder="1" applyAlignment="1">
      <alignment horizontal="center" vertical="center"/>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21"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9" fontId="6" fillId="0" borderId="23" xfId="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8"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0" fontId="2" fillId="0" borderId="0" xfId="0" applyFont="1" applyAlignment="1">
      <alignment horizontal="left"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5"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9" fontId="2" fillId="0" borderId="29" xfId="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9" fontId="2" fillId="0" borderId="12" xfId="1" applyFont="1" applyFill="1" applyBorder="1" applyAlignment="1">
      <alignment horizontal="left" vertical="center" wrapText="1"/>
    </xf>
    <xf numFmtId="9" fontId="2" fillId="0" borderId="21" xfId="1" applyFont="1" applyFill="1" applyBorder="1" applyAlignment="1">
      <alignment horizontal="left" vertical="center" wrapText="1"/>
    </xf>
    <xf numFmtId="9" fontId="2" fillId="0" borderId="16" xfId="1" applyFont="1" applyFill="1" applyBorder="1" applyAlignment="1">
      <alignment horizontal="center"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7" xfId="1" applyFont="1" applyFill="1" applyBorder="1" applyAlignment="1">
      <alignment horizontal="left"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2" fillId="0" borderId="19" xfId="0" applyFont="1" applyFill="1" applyBorder="1" applyAlignment="1">
      <alignment vertical="center" wrapText="1"/>
    </xf>
    <xf numFmtId="165" fontId="2" fillId="0" borderId="13" xfId="0" applyNumberFormat="1" applyFont="1" applyFill="1" applyBorder="1" applyAlignment="1">
      <alignment horizontal="center" vertical="center" wrapText="1"/>
    </xf>
    <xf numFmtId="165" fontId="2" fillId="0" borderId="14" xfId="1" applyNumberFormat="1" applyFont="1" applyFill="1" applyBorder="1" applyAlignment="1">
      <alignment horizontal="left" vertical="center" wrapText="1"/>
    </xf>
    <xf numFmtId="165" fontId="2" fillId="0" borderId="22"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165" fontId="46" fillId="20" borderId="12" xfId="1" applyNumberFormat="1" applyFont="1" applyFill="1" applyBorder="1" applyAlignment="1">
      <alignment horizontal="center" vertical="center" wrapText="1"/>
    </xf>
    <xf numFmtId="165" fontId="46" fillId="20" borderId="17" xfId="1" applyNumberFormat="1" applyFont="1" applyFill="1" applyBorder="1" applyAlignment="1">
      <alignment horizontal="center" vertical="center" wrapText="1"/>
    </xf>
    <xf numFmtId="165" fontId="46" fillId="20" borderId="21"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0" borderId="21"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8"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165"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1" fontId="6" fillId="0" borderId="24" xfId="1" applyNumberFormat="1" applyFont="1" applyBorder="1" applyAlignment="1">
      <alignment horizontal="center" vertical="center" wrapText="1"/>
    </xf>
    <xf numFmtId="9" fontId="6" fillId="20" borderId="24" xfId="1" applyFont="1" applyFill="1" applyBorder="1" applyAlignment="1">
      <alignment horizontal="center" vertical="center" wrapText="1"/>
    </xf>
    <xf numFmtId="9" fontId="6" fillId="0" borderId="24" xfId="1" applyFont="1" applyBorder="1" applyAlignment="1">
      <alignment horizontal="center" vertical="center" wrapText="1"/>
    </xf>
    <xf numFmtId="0" fontId="6" fillId="0" borderId="24" xfId="0" applyFont="1" applyBorder="1" applyAlignment="1">
      <alignment horizontal="center" vertical="center" wrapText="1"/>
    </xf>
    <xf numFmtId="9" fontId="8" fillId="0" borderId="24" xfId="1" applyFont="1" applyBorder="1" applyAlignment="1">
      <alignment horizontal="center" vertical="center" wrapText="1"/>
    </xf>
    <xf numFmtId="0" fontId="10"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7" fillId="3" borderId="55" xfId="0" applyFont="1" applyFill="1" applyBorder="1" applyAlignment="1">
      <alignment horizontal="center" vertical="center" wrapText="1"/>
    </xf>
    <xf numFmtId="1" fontId="6" fillId="20" borderId="24" xfId="1" applyNumberFormat="1" applyFont="1" applyFill="1" applyBorder="1" applyAlignment="1">
      <alignment horizontal="center" vertical="center" wrapText="1"/>
    </xf>
    <xf numFmtId="9" fontId="8" fillId="20" borderId="24" xfId="1" applyFont="1" applyFill="1" applyBorder="1" applyAlignment="1">
      <alignment horizontal="center" vertical="center" wrapText="1"/>
    </xf>
    <xf numFmtId="0" fontId="6" fillId="20" borderId="24" xfId="0" applyFont="1" applyFill="1" applyBorder="1" applyAlignment="1">
      <alignment horizontal="center" vertical="center" wrapText="1"/>
    </xf>
    <xf numFmtId="9" fontId="56" fillId="20" borderId="24" xfId="1" applyFont="1" applyFill="1" applyBorder="1" applyAlignment="1">
      <alignment horizontal="center" vertical="center" wrapText="1"/>
    </xf>
    <xf numFmtId="0" fontId="56" fillId="20" borderId="24" xfId="0" applyFont="1" applyFill="1" applyBorder="1" applyAlignment="1">
      <alignment horizontal="center" vertical="center" wrapText="1"/>
    </xf>
    <xf numFmtId="1" fontId="56" fillId="20" borderId="24" xfId="1" applyNumberFormat="1" applyFont="1" applyFill="1" applyBorder="1" applyAlignment="1">
      <alignment horizontal="center" vertical="center" wrapText="1"/>
    </xf>
    <xf numFmtId="14" fontId="2" fillId="20" borderId="24" xfId="0" applyNumberFormat="1" applyFont="1" applyFill="1" applyBorder="1" applyAlignment="1">
      <alignment horizontal="center" vertical="center" wrapText="1"/>
    </xf>
    <xf numFmtId="0" fontId="61" fillId="3" borderId="24" xfId="0" applyFont="1" applyFill="1" applyBorder="1" applyAlignment="1">
      <alignment horizontal="center" vertical="center" wrapText="1"/>
    </xf>
    <xf numFmtId="165" fontId="2" fillId="20" borderId="24" xfId="1" applyNumberFormat="1" applyFont="1" applyFill="1" applyBorder="1" applyAlignment="1">
      <alignment horizontal="center" vertical="center" wrapText="1"/>
    </xf>
    <xf numFmtId="9" fontId="12" fillId="20" borderId="24" xfId="1" applyFont="1" applyFill="1" applyBorder="1" applyAlignment="1">
      <alignment horizontal="center" vertical="center" wrapText="1"/>
    </xf>
    <xf numFmtId="0" fontId="2" fillId="20" borderId="24" xfId="0" applyFont="1" applyFill="1" applyBorder="1" applyAlignment="1">
      <alignment horizontal="center" vertical="center" wrapText="1"/>
    </xf>
    <xf numFmtId="14" fontId="0" fillId="20" borderId="24" xfId="0" applyNumberFormat="1" applyFont="1" applyFill="1" applyBorder="1" applyAlignment="1">
      <alignment horizontal="left" vertical="center" wrapText="1"/>
    </xf>
    <xf numFmtId="0" fontId="2" fillId="14" borderId="24" xfId="0" applyFont="1" applyFill="1" applyBorder="1" applyAlignment="1">
      <alignment horizontal="center" vertical="center" wrapText="1"/>
    </xf>
    <xf numFmtId="0" fontId="12" fillId="20" borderId="24" xfId="0" applyFont="1" applyFill="1" applyBorder="1" applyAlignment="1">
      <alignment horizontal="center" vertical="center" wrapText="1"/>
    </xf>
    <xf numFmtId="14" fontId="0" fillId="20" borderId="24" xfId="0" applyNumberFormat="1" applyFont="1" applyFill="1" applyBorder="1" applyAlignment="1">
      <alignment horizontal="center" vertical="center" wrapText="1"/>
    </xf>
    <xf numFmtId="0" fontId="18" fillId="20" borderId="24" xfId="0" applyFont="1" applyFill="1" applyBorder="1" applyAlignment="1">
      <alignment horizontal="center" vertical="center" wrapText="1"/>
    </xf>
    <xf numFmtId="0" fontId="12" fillId="20" borderId="24" xfId="1" applyNumberFormat="1" applyFont="1" applyFill="1" applyBorder="1" applyAlignment="1">
      <alignment horizontal="center" vertical="center" wrapText="1"/>
    </xf>
    <xf numFmtId="9" fontId="2" fillId="20" borderId="24" xfId="1" applyFont="1" applyFill="1" applyBorder="1" applyAlignment="1">
      <alignment horizontal="center" vertical="center" wrapText="1"/>
    </xf>
    <xf numFmtId="0" fontId="2" fillId="20" borderId="24" xfId="0" applyFont="1" applyFill="1" applyBorder="1" applyAlignment="1">
      <alignment horizontal="left" vertical="center" wrapText="1"/>
    </xf>
    <xf numFmtId="9" fontId="12" fillId="20" borderId="24" xfId="0" applyNumberFormat="1" applyFont="1" applyFill="1" applyBorder="1" applyAlignment="1">
      <alignment horizontal="center" vertical="center" wrapText="1"/>
    </xf>
    <xf numFmtId="0" fontId="12" fillId="20" borderId="24" xfId="0" applyFont="1" applyFill="1" applyBorder="1" applyAlignment="1">
      <alignment horizontal="left" vertical="center" wrapText="1"/>
    </xf>
    <xf numFmtId="9" fontId="0" fillId="20" borderId="24" xfId="1" applyFont="1" applyFill="1" applyBorder="1" applyAlignment="1">
      <alignment horizontal="left" vertical="center" wrapText="1"/>
    </xf>
    <xf numFmtId="9" fontId="0" fillId="6" borderId="24" xfId="1" applyFont="1" applyFill="1" applyBorder="1" applyAlignment="1">
      <alignment horizontal="left" vertical="center" wrapText="1"/>
    </xf>
    <xf numFmtId="0" fontId="17" fillId="20" borderId="24" xfId="0"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9" fontId="0" fillId="20" borderId="24" xfId="1" applyFont="1" applyFill="1" applyBorder="1" applyAlignment="1">
      <alignment horizontal="center" vertical="center" wrapText="1"/>
    </xf>
    <xf numFmtId="0" fontId="0" fillId="20" borderId="24" xfId="0" applyFill="1" applyBorder="1" applyAlignment="1">
      <alignment horizontal="center"/>
    </xf>
    <xf numFmtId="0" fontId="13" fillId="20" borderId="24" xfId="0" applyFont="1" applyFill="1" applyBorder="1" applyAlignment="1">
      <alignment horizontal="center" vertical="center" wrapText="1"/>
    </xf>
    <xf numFmtId="0" fontId="13" fillId="14" borderId="24" xfId="0" applyFont="1" applyFill="1" applyBorder="1" applyAlignment="1">
      <alignment horizontal="center" vertical="center" wrapText="1"/>
    </xf>
    <xf numFmtId="9" fontId="8" fillId="0" borderId="24" xfId="1"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0" fillId="7" borderId="24" xfId="0" applyFill="1" applyBorder="1" applyAlignment="1">
      <alignment horizontal="center" vertical="center" wrapText="1"/>
    </xf>
    <xf numFmtId="0" fontId="7" fillId="30" borderId="24" xfId="0" applyFont="1" applyFill="1" applyBorder="1" applyAlignment="1">
      <alignment horizontal="center" vertical="center" wrapText="1"/>
    </xf>
    <xf numFmtId="0" fontId="0" fillId="0" borderId="0" xfId="0" applyAlignment="1">
      <alignment horizontal="center"/>
    </xf>
  </cellXfs>
  <cellStyles count="7">
    <cellStyle name="20% - Énfasis3" xfId="4" builtinId="38"/>
    <cellStyle name="40% - Énfasis5" xfId="5" builtinId="47"/>
    <cellStyle name="Millares 2" xfId="6"/>
    <cellStyle name="Normal" xfId="0" builtinId="0"/>
    <cellStyle name="Normal 2" xfId="2"/>
    <cellStyle name="Normal 3" xfId="3"/>
    <cellStyle name="Porcentaje" xfId="1" builtinId="5"/>
  </cellStyles>
  <dxfs count="1461">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right" readingOrder="0"/>
    </dxf>
    <dxf>
      <alignment horizontal="right" readingOrder="0"/>
    </dxf>
    <dxf>
      <alignment horizontal="right" readingOrder="0"/>
    </dxf>
    <dxf>
      <alignment vertical="center" readingOrder="0"/>
    </dxf>
    <dxf>
      <alignment horizontal="center" readingOrder="0"/>
    </dxf>
    <dxf>
      <alignment horizontal="left" readingOrder="0"/>
    </dxf>
    <dxf>
      <alignment horizontal="center" readingOrder="0"/>
    </dxf>
    <dxf>
      <alignment horizontal="right" readingOrder="0"/>
    </dxf>
    <dxf>
      <alignment vertical="bottom" readingOrder="0"/>
    </dxf>
    <dxf>
      <alignment vertical="center" readingOrder="0"/>
    </dxf>
    <dxf>
      <alignment horizontal="center" readingOrder="0"/>
    </dxf>
    <dxf>
      <alignment horizontal="general" readingOrder="0"/>
    </dxf>
    <dxf>
      <alignment horizontal="left" readingOrder="0"/>
    </dxf>
    <dxf>
      <alignment vertical="top" readingOrder="0"/>
    </dxf>
    <dxf>
      <alignment vertical="center" readingOrder="0"/>
    </dxf>
    <dxf>
      <alignment horizontal="center" readingOrder="0"/>
    </dxf>
    <dxf>
      <alignment horizontal="left" readingOrder="0"/>
    </dxf>
    <dxf>
      <alignment vertical="top" readingOrder="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0" formatCode="General"/>
    </dxf>
    <dxf>
      <alignment vertical="center" readingOrder="0"/>
    </dxf>
    <dxf>
      <alignment vertical="bottom" readingOrder="0"/>
    </dxf>
    <dxf>
      <alignment vertical="center" readingOrder="0"/>
    </dxf>
    <dxf>
      <alignment vertical="bottom" readingOrder="0"/>
    </dxf>
    <dxf>
      <numFmt numFmtId="0" formatCode="General"/>
    </dxf>
    <dxf>
      <fill>
        <patternFill patternType="solid">
          <bgColor rgb="FFFFFF00"/>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0"/>
        </left>
        <right style="medium">
          <color theme="0"/>
        </right>
        <top style="medium">
          <color theme="0"/>
        </top>
        <bottom style="medium">
          <color theme="0"/>
        </bottom>
        <vertical style="medium">
          <color theme="0"/>
        </vertical>
      </border>
    </dxf>
    <dxf>
      <alignment horizontal="center" readingOrder="0"/>
    </dxf>
    <dxf>
      <numFmt numFmtId="13" formatCode="0%"/>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dxf>
    <dxf>
      <numFmt numFmtId="13" formatCode="0%"/>
    </dxf>
    <dxf>
      <numFmt numFmtId="1" formatCode="0"/>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numFmt numFmtId="13" formatCode="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69" formatCode="0.0"/>
    </dxf>
    <dxf>
      <numFmt numFmtId="2" formatCode="0.00"/>
    </dxf>
    <dxf>
      <numFmt numFmtId="170" formatCode="0.000"/>
    </dxf>
    <dxf>
      <font>
        <color auto="1"/>
      </font>
    </dxf>
    <dxf>
      <font>
        <color auto="1"/>
      </font>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3" formatCode="0%"/>
    </dxf>
    <dxf>
      <font>
        <color theme="1"/>
      </font>
    </dxf>
    <dxf>
      <numFmt numFmtId="13" formatCode="0%"/>
    </dxf>
    <dxf>
      <numFmt numFmtId="165" formatCode="0.0%"/>
    </dxf>
    <dxf>
      <numFmt numFmtId="14" formatCode="0.00%"/>
    </dxf>
    <dxf>
      <numFmt numFmtId="165" formatCode="0.0%"/>
    </dxf>
    <dxf>
      <alignment vertical="center" readingOrder="0"/>
    </dxf>
    <dxf>
      <alignment vertical="bottom" readingOrder="0"/>
    </dxf>
    <dxf>
      <alignment vertical="center" readingOrder="0"/>
    </dxf>
    <dxf>
      <alignment vertical="bottom" readingOrder="0"/>
    </dxf>
    <dxf>
      <fill>
        <patternFill patternType="solid">
          <bgColor rgb="FFFFFF00"/>
        </patternFill>
      </fill>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0"/>
        </left>
        <right style="medium">
          <color theme="0"/>
        </right>
        <top style="medium">
          <color theme="0"/>
        </top>
        <bottom style="medium">
          <color theme="0"/>
        </bottom>
        <vertical style="medium">
          <color theme="0"/>
        </vertical>
      </border>
    </dxf>
    <dxf>
      <alignment horizontal="center" readingOrder="0"/>
    </dxf>
    <dxf>
      <numFmt numFmtId="13" formatCode="0%"/>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dxf>
    <dxf>
      <numFmt numFmtId="1" formatCode="0"/>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0.96</c:v>
                </c:pt>
                <c:pt idx="2">
                  <c:v>0.73888888888888893</c:v>
                </c:pt>
                <c:pt idx="3">
                  <c:v>0.75</c:v>
                </c:pt>
                <c:pt idx="4">
                  <c:v>0.79999999999999993</c:v>
                </c:pt>
                <c:pt idx="5">
                  <c:v>0.32</c:v>
                </c:pt>
                <c:pt idx="6">
                  <c:v>0.93333333333333324</c:v>
                </c:pt>
                <c:pt idx="7">
                  <c:v>0.66874999999999996</c:v>
                </c:pt>
                <c:pt idx="8">
                  <c:v>0.84000000000000008</c:v>
                </c:pt>
              </c:numCache>
            </c:numRef>
          </c:val>
          <c:extLs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1</c:v>
                </c:pt>
                <c:pt idx="2">
                  <c:v>0.57600000000000007</c:v>
                </c:pt>
                <c:pt idx="3">
                  <c:v>0.8859999999999999</c:v>
                </c:pt>
                <c:pt idx="4">
                  <c:v>0.82777777777777772</c:v>
                </c:pt>
                <c:pt idx="5">
                  <c:v>6.25E-2</c:v>
                </c:pt>
                <c:pt idx="6">
                  <c:v>0.93333333333333324</c:v>
                </c:pt>
                <c:pt idx="7">
                  <c:v>0.60400000000000009</c:v>
                </c:pt>
                <c:pt idx="8">
                  <c:v>0.15666666666666665</c:v>
                </c:pt>
              </c:numCache>
            </c:numRef>
          </c:val>
          <c:extLs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99559040"/>
        <c:axId val="208026336"/>
      </c:barChart>
      <c:catAx>
        <c:axId val="19955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208026336"/>
        <c:crosses val="autoZero"/>
        <c:auto val="1"/>
        <c:lblAlgn val="ctr"/>
        <c:lblOffset val="100"/>
        <c:noMultiLvlLbl val="0"/>
      </c:catAx>
      <c:valAx>
        <c:axId val="20802633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559040"/>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Indicadores!$B$44</c:f>
              <c:strCache>
                <c:ptCount val="1"/>
                <c:pt idx="0">
                  <c:v>1. Dirección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1</c:v>
                </c:pt>
              </c:numCache>
            </c:numRef>
          </c:val>
          <c:extLst>
            <c:ext xmlns:c16="http://schemas.microsoft.com/office/drawing/2014/chart" uri="{C3380CC4-5D6E-409C-BE32-E72D297353CC}">
              <c16:uniqueId val="{00000000-ED60-4A9C-A1F9-ED04DE13019A}"/>
            </c:ext>
          </c:extLst>
        </c:ser>
        <c:ser>
          <c:idx val="1"/>
          <c:order val="1"/>
          <c:tx>
            <c:strRef>
              <c:f>Indicadores!$C$44</c:f>
              <c:strCache>
                <c:ptCount val="1"/>
                <c:pt idx="0">
                  <c:v>1. Dirección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0.25</c:v>
                </c:pt>
              </c:numCache>
            </c:numRef>
          </c:val>
          <c:extLs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758472704"/>
        <c:axId val="1758468960"/>
      </c:barChart>
      <c:catAx>
        <c:axId val="1758472704"/>
        <c:scaling>
          <c:orientation val="minMax"/>
        </c:scaling>
        <c:delete val="1"/>
        <c:axPos val="b"/>
        <c:majorTickMark val="none"/>
        <c:minorTickMark val="none"/>
        <c:tickLblPos val="nextTo"/>
        <c:crossAx val="1758468960"/>
        <c:crosses val="autoZero"/>
        <c:auto val="1"/>
        <c:lblAlgn val="ctr"/>
        <c:lblOffset val="100"/>
        <c:noMultiLvlLbl val="0"/>
      </c:catAx>
      <c:valAx>
        <c:axId val="1758468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8472704"/>
        <c:crosses val="autoZero"/>
        <c:crossBetween val="between"/>
      </c:valAx>
      <c:spPr>
        <a:solidFill>
          <a:schemeClr val="bg1">
            <a:lumMod val="9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DB-4F55-8A4E-1901579201B3}"/>
              </c:ext>
            </c:extLst>
          </c:dPt>
          <c:val>
            <c:numRef>
              <c:f>Indicadores!$CF$15:$CF$16</c:f>
              <c:numCache>
                <c:formatCode>General</c:formatCode>
                <c:ptCount val="2"/>
                <c:pt idx="0">
                  <c:v>60</c:v>
                </c:pt>
                <c:pt idx="1">
                  <c:v>12</c:v>
                </c:pt>
              </c:numCache>
            </c:numRef>
          </c:val>
          <c:extLs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1er trimestre 2019</a:t>
            </a:r>
            <a:endParaRPr lang="es-CO" sz="1400">
              <a:solidFill>
                <a:sysClr val="windowText" lastClr="000000"/>
              </a:solidFill>
            </a:endParaRPr>
          </a:p>
        </c:rich>
      </c:tx>
      <c:layout/>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Tablas!$D$517</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1683-402E-85E0-F2556DDAD567}"/>
              </c:ext>
            </c:extLst>
          </c:dPt>
          <c:dLbls>
            <c:dLbl>
              <c:idx val="9"/>
              <c:delete val="1"/>
              <c:extLs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15:layout/>
              </c:ext>
            </c:extLst>
          </c:dLbls>
          <c:cat>
            <c:numRef>
              <c:f>Tablas!$C$518:$C$527</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Tablas!$D$518:$D$527</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Tablas!$B$530</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1683-402E-85E0-F2556DDAD567}"/>
              </c:ext>
            </c:extLst>
          </c:dPt>
          <c:xVal>
            <c:numRef>
              <c:f>Tablas!$C$531:$C$532</c:f>
              <c:numCache>
                <c:formatCode>General</c:formatCode>
                <c:ptCount val="2"/>
                <c:pt idx="0">
                  <c:v>0</c:v>
                </c:pt>
                <c:pt idx="1">
                  <c:v>0.9559739250779532</c:v>
                </c:pt>
              </c:numCache>
            </c:numRef>
          </c:xVal>
          <c:yVal>
            <c:numRef>
              <c:f>Tablas!$D$531:$D$532</c:f>
              <c:numCache>
                <c:formatCode>General</c:formatCode>
                <c:ptCount val="2"/>
                <c:pt idx="0">
                  <c:v>0</c:v>
                </c:pt>
                <c:pt idx="1">
                  <c:v>0.29345162219870558</c:v>
                </c:pt>
              </c:numCache>
            </c:numRef>
          </c:yVal>
          <c:smooth val="1"/>
          <c:extLs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I TRIMESTRE 2019.xlsx]Tablas!Tabla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Tablas!$B$33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Tablas!$A$34:$A$36</c:f>
              <c:strCache>
                <c:ptCount val="2"/>
                <c:pt idx="0">
                  <c:v>EN EJECUCIÓN</c:v>
                </c:pt>
                <c:pt idx="1">
                  <c:v>SIN EJECUTAR</c:v>
                </c:pt>
              </c:strCache>
            </c:strRef>
          </c:cat>
          <c:val>
            <c:numRef>
              <c:f>Tablas!$B$34:$B$36</c:f>
              <c:numCache>
                <c:formatCode>General</c:formatCode>
                <c:ptCount val="2"/>
                <c:pt idx="0">
                  <c:v>60</c:v>
                </c:pt>
                <c:pt idx="1">
                  <c:v>12</c:v>
                </c:pt>
              </c:numCache>
            </c:numRef>
          </c:val>
          <c:extLs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66056879"/>
        <c:axId val="66046895"/>
      </c:barChart>
      <c:catAx>
        <c:axId val="66056879"/>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46895"/>
        <c:crosses val="autoZero"/>
        <c:auto val="1"/>
        <c:lblAlgn val="ctr"/>
        <c:lblOffset val="100"/>
        <c:noMultiLvlLbl val="0"/>
      </c:catAx>
      <c:valAx>
        <c:axId val="660468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56879"/>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 TRIMESTRE 2019.xlsx]Tablas!Productos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1er trimestre 2019</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w="25400">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w="25400">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Tablas!$B$57</c:f>
              <c:strCache>
                <c:ptCount val="1"/>
                <c:pt idx="0">
                  <c:v>Programado 1er tri.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Tablas!$B$58:$B$66</c:f>
              <c:numCache>
                <c:formatCode>0%</c:formatCode>
                <c:ptCount val="9"/>
                <c:pt idx="0">
                  <c:v>1</c:v>
                </c:pt>
                <c:pt idx="1">
                  <c:v>1</c:v>
                </c:pt>
                <c:pt idx="2">
                  <c:v>0.8125</c:v>
                </c:pt>
                <c:pt idx="3">
                  <c:v>0.75</c:v>
                </c:pt>
                <c:pt idx="4">
                  <c:v>0.875</c:v>
                </c:pt>
                <c:pt idx="5">
                  <c:v>0.4</c:v>
                </c:pt>
                <c:pt idx="6">
                  <c:v>1</c:v>
                </c:pt>
                <c:pt idx="7">
                  <c:v>0.8125</c:v>
                </c:pt>
                <c:pt idx="8">
                  <c:v>1</c:v>
                </c:pt>
              </c:numCache>
            </c:numRef>
          </c:val>
          <c:extLst>
            <c:ext xmlns:c16="http://schemas.microsoft.com/office/drawing/2014/chart" uri="{C3380CC4-5D6E-409C-BE32-E72D297353CC}">
              <c16:uniqueId val="{00000000-B3F7-4032-B630-64B3B138FA99}"/>
            </c:ext>
          </c:extLst>
        </c:ser>
        <c:ser>
          <c:idx val="1"/>
          <c:order val="1"/>
          <c:tx>
            <c:strRef>
              <c:f>Tablas!$C$57</c:f>
              <c:strCache>
                <c:ptCount val="1"/>
                <c:pt idx="0">
                  <c:v>Avance Ponderado 1er tri.</c:v>
                </c:pt>
              </c:strCache>
            </c:strRef>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Tablas!$C$58:$C$66</c:f>
              <c:numCache>
                <c:formatCode>0%</c:formatCode>
                <c:ptCount val="9"/>
                <c:pt idx="0">
                  <c:v>1</c:v>
                </c:pt>
                <c:pt idx="1">
                  <c:v>0.96</c:v>
                </c:pt>
                <c:pt idx="2">
                  <c:v>0.73888888888888893</c:v>
                </c:pt>
                <c:pt idx="3">
                  <c:v>0.75</c:v>
                </c:pt>
                <c:pt idx="4">
                  <c:v>0.79999999999999993</c:v>
                </c:pt>
                <c:pt idx="5">
                  <c:v>0.32</c:v>
                </c:pt>
                <c:pt idx="6">
                  <c:v>0.9</c:v>
                </c:pt>
                <c:pt idx="7">
                  <c:v>0.66874999999999996</c:v>
                </c:pt>
                <c:pt idx="8">
                  <c:v>0.84000000000000019</c:v>
                </c:pt>
              </c:numCache>
            </c:numRef>
          </c:val>
          <c:extLst>
            <c:ext xmlns:c16="http://schemas.microsoft.com/office/drawing/2014/chart" uri="{C3380CC4-5D6E-409C-BE32-E72D297353CC}">
              <c16:uniqueId val="{00000001-B3F7-4032-B630-64B3B138FA99}"/>
            </c:ext>
          </c:extLst>
        </c:ser>
        <c:ser>
          <c:idx val="2"/>
          <c:order val="2"/>
          <c:tx>
            <c:strRef>
              <c:f>Tablas!$D$57</c:f>
              <c:strCache>
                <c:ptCount val="1"/>
                <c:pt idx="0">
                  <c:v>Cumplimiento Producto1er tri.</c:v>
                </c:pt>
              </c:strCache>
            </c:strRef>
          </c:tx>
          <c:spPr>
            <a:solidFill>
              <a:schemeClr val="accent3"/>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Tablas!$D$58:$D$66</c:f>
              <c:numCache>
                <c:formatCode>0%</c:formatCode>
                <c:ptCount val="9"/>
                <c:pt idx="0">
                  <c:v>1</c:v>
                </c:pt>
                <c:pt idx="1">
                  <c:v>0.96</c:v>
                </c:pt>
                <c:pt idx="2">
                  <c:v>0.9094017094017095</c:v>
                </c:pt>
                <c:pt idx="3">
                  <c:v>1</c:v>
                </c:pt>
                <c:pt idx="4">
                  <c:v>0.91428571428571426</c:v>
                </c:pt>
                <c:pt idx="5">
                  <c:v>0.79999999999999993</c:v>
                </c:pt>
                <c:pt idx="6">
                  <c:v>0.9</c:v>
                </c:pt>
                <c:pt idx="7">
                  <c:v>0.82307692307692304</c:v>
                </c:pt>
                <c:pt idx="8">
                  <c:v>0.84000000000000019</c:v>
                </c:pt>
              </c:numCache>
            </c:numRef>
          </c:val>
          <c:extLst>
            <c:ext xmlns:c16="http://schemas.microsoft.com/office/drawing/2014/chart" uri="{C3380CC4-5D6E-409C-BE32-E72D297353CC}">
              <c16:uniqueId val="{00000002-B3F7-4032-B630-64B3B138FA99}"/>
            </c:ext>
          </c:extLst>
        </c:ser>
        <c:dLbls>
          <c:showLegendKey val="0"/>
          <c:showVal val="1"/>
          <c:showCatName val="0"/>
          <c:showSerName val="0"/>
          <c:showPercent val="0"/>
          <c:showBubbleSize val="0"/>
        </c:dLbls>
        <c:gapWidth val="219"/>
        <c:axId val="973227135"/>
        <c:axId val="973227551"/>
      </c:barChart>
      <c:catAx>
        <c:axId val="97322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551"/>
        <c:crosses val="autoZero"/>
        <c:auto val="1"/>
        <c:lblAlgn val="ctr"/>
        <c:lblOffset val="100"/>
        <c:noMultiLvlLbl val="0"/>
      </c:catAx>
      <c:valAx>
        <c:axId val="973227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135"/>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1er trimestre 2018</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Tablas!$D$517</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C443-416B-9F1B-B65C18218D19}"/>
              </c:ext>
            </c:extLst>
          </c:dPt>
          <c:dLbls>
            <c:dLbl>
              <c:idx val="9"/>
              <c:delete val="1"/>
              <c:extLs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Tablas!$C$518:$C$527</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Tablas!$D$518:$D$527</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Tablas!$B$530</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C443-416B-9F1B-B65C18218D19}"/>
              </c:ext>
            </c:extLst>
          </c:dPt>
          <c:xVal>
            <c:numRef>
              <c:f>Tablas!$C$531:$C$532</c:f>
              <c:numCache>
                <c:formatCode>General</c:formatCode>
                <c:ptCount val="2"/>
                <c:pt idx="0">
                  <c:v>0</c:v>
                </c:pt>
                <c:pt idx="1">
                  <c:v>0.9559739250779532</c:v>
                </c:pt>
              </c:numCache>
            </c:numRef>
          </c:xVal>
          <c:yVal>
            <c:numRef>
              <c:f>Tablas!$D$531:$D$532</c:f>
              <c:numCache>
                <c:formatCode>General</c:formatCode>
                <c:ptCount val="2"/>
                <c:pt idx="0">
                  <c:v>0</c:v>
                </c:pt>
                <c:pt idx="1">
                  <c:v>0.29345162219870558</c:v>
                </c:pt>
              </c:numCache>
            </c:numRef>
          </c:yVal>
          <c:smooth val="1"/>
          <c:extLs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 TRIMESTRE 2019.xlsx]Tablas!Productos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1er trimestre 2018</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w="25400">
            <a:noFill/>
          </a:ln>
          <a:effectLst/>
        </c:spPr>
        <c:marker>
          <c:symbol val="none"/>
        </c:marker>
      </c:pivotFmt>
      <c:pivotFmt>
        <c:idx val="12"/>
        <c:spPr>
          <a:solidFill>
            <a:schemeClr val="accent1"/>
          </a:solidFill>
          <a:ln w="25400">
            <a:noFill/>
          </a:ln>
          <a:effectLst/>
        </c:spPr>
        <c:marker>
          <c:symbol val="none"/>
        </c:marker>
      </c:pivotFmt>
    </c:pivotFmts>
    <c:plotArea>
      <c:layout/>
      <c:barChart>
        <c:barDir val="col"/>
        <c:grouping val="clustered"/>
        <c:varyColors val="0"/>
        <c:ser>
          <c:idx val="0"/>
          <c:order val="0"/>
          <c:tx>
            <c:strRef>
              <c:f>Tablas!$B$57</c:f>
              <c:strCache>
                <c:ptCount val="1"/>
                <c:pt idx="0">
                  <c:v>Programado 1er tri.</c:v>
                </c:pt>
              </c:strCache>
            </c:strRef>
          </c:tx>
          <c:spPr>
            <a:solidFill>
              <a:schemeClr val="accent1"/>
            </a:solidFill>
            <a:ln>
              <a:noFill/>
            </a:ln>
            <a:effectLst/>
          </c:spPr>
          <c:invertIfNegative val="0"/>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Tablas!$B$58:$B$66</c:f>
              <c:numCache>
                <c:formatCode>0%</c:formatCode>
                <c:ptCount val="9"/>
                <c:pt idx="0">
                  <c:v>1</c:v>
                </c:pt>
                <c:pt idx="1">
                  <c:v>1</c:v>
                </c:pt>
                <c:pt idx="2">
                  <c:v>0.8125</c:v>
                </c:pt>
                <c:pt idx="3">
                  <c:v>0.75</c:v>
                </c:pt>
                <c:pt idx="4">
                  <c:v>0.875</c:v>
                </c:pt>
                <c:pt idx="5">
                  <c:v>0.4</c:v>
                </c:pt>
                <c:pt idx="6">
                  <c:v>1</c:v>
                </c:pt>
                <c:pt idx="7">
                  <c:v>0.8125</c:v>
                </c:pt>
                <c:pt idx="8">
                  <c:v>1</c:v>
                </c:pt>
              </c:numCache>
            </c:numRef>
          </c:val>
          <c:extLst>
            <c:ext xmlns:c16="http://schemas.microsoft.com/office/drawing/2014/chart" uri="{C3380CC4-5D6E-409C-BE32-E72D297353CC}">
              <c16:uniqueId val="{00000000-1F44-4CBD-BF7B-AC1BD36F7A8F}"/>
            </c:ext>
          </c:extLst>
        </c:ser>
        <c:ser>
          <c:idx val="1"/>
          <c:order val="1"/>
          <c:tx>
            <c:strRef>
              <c:f>Tablas!$C$57</c:f>
              <c:strCache>
                <c:ptCount val="1"/>
                <c:pt idx="0">
                  <c:v>Avance Ponderado 1er tri.</c:v>
                </c:pt>
              </c:strCache>
            </c:strRef>
          </c:tx>
          <c:spPr>
            <a:solidFill>
              <a:schemeClr val="accent2"/>
            </a:solidFill>
            <a:ln w="25400">
              <a:noFill/>
            </a:ln>
            <a:effectLst/>
          </c:spPr>
          <c:invertIfNegative val="0"/>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Tablas!$C$58:$C$66</c:f>
              <c:numCache>
                <c:formatCode>0%</c:formatCode>
                <c:ptCount val="9"/>
                <c:pt idx="0">
                  <c:v>1</c:v>
                </c:pt>
                <c:pt idx="1">
                  <c:v>0.96</c:v>
                </c:pt>
                <c:pt idx="2">
                  <c:v>0.73888888888888893</c:v>
                </c:pt>
                <c:pt idx="3">
                  <c:v>0.75</c:v>
                </c:pt>
                <c:pt idx="4">
                  <c:v>0.79999999999999993</c:v>
                </c:pt>
                <c:pt idx="5">
                  <c:v>0.32</c:v>
                </c:pt>
                <c:pt idx="6">
                  <c:v>0.9</c:v>
                </c:pt>
                <c:pt idx="7">
                  <c:v>0.66874999999999996</c:v>
                </c:pt>
                <c:pt idx="8">
                  <c:v>0.84000000000000019</c:v>
                </c:pt>
              </c:numCache>
            </c:numRef>
          </c:val>
          <c:extLst>
            <c:ext xmlns:c16="http://schemas.microsoft.com/office/drawing/2014/chart" uri="{C3380CC4-5D6E-409C-BE32-E72D297353CC}">
              <c16:uniqueId val="{00000001-1F44-4CBD-BF7B-AC1BD36F7A8F}"/>
            </c:ext>
          </c:extLst>
        </c:ser>
        <c:ser>
          <c:idx val="2"/>
          <c:order val="2"/>
          <c:tx>
            <c:strRef>
              <c:f>Tablas!$D$57</c:f>
              <c:strCache>
                <c:ptCount val="1"/>
                <c:pt idx="0">
                  <c:v>Cumplimiento Producto1er tri.</c:v>
                </c:pt>
              </c:strCache>
            </c:strRef>
          </c:tx>
          <c:spPr>
            <a:solidFill>
              <a:schemeClr val="accent3"/>
            </a:solidFill>
            <a:ln w="25400">
              <a:noFill/>
            </a:ln>
            <a:effectLst/>
          </c:spPr>
          <c:invertIfNegative val="0"/>
          <c:cat>
            <c:strRef>
              <c:f>Tablas!$A$58:$A$66</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Tablas!$D$58:$D$66</c:f>
              <c:numCache>
                <c:formatCode>0%</c:formatCode>
                <c:ptCount val="9"/>
                <c:pt idx="0">
                  <c:v>1</c:v>
                </c:pt>
                <c:pt idx="1">
                  <c:v>0.96</c:v>
                </c:pt>
                <c:pt idx="2">
                  <c:v>0.9094017094017095</c:v>
                </c:pt>
                <c:pt idx="3">
                  <c:v>1</c:v>
                </c:pt>
                <c:pt idx="4">
                  <c:v>0.91428571428571426</c:v>
                </c:pt>
                <c:pt idx="5">
                  <c:v>0.79999999999999993</c:v>
                </c:pt>
                <c:pt idx="6">
                  <c:v>0.9</c:v>
                </c:pt>
                <c:pt idx="7">
                  <c:v>0.82307692307692304</c:v>
                </c:pt>
                <c:pt idx="8">
                  <c:v>0.84000000000000019</c:v>
                </c:pt>
              </c:numCache>
            </c:numRef>
          </c:val>
          <c:extLst>
            <c:ext xmlns:c16="http://schemas.microsoft.com/office/drawing/2014/chart" uri="{C3380CC4-5D6E-409C-BE32-E72D297353CC}">
              <c16:uniqueId val="{00000002-1F44-4CBD-BF7B-AC1BD36F7A8F}"/>
            </c:ext>
          </c:extLst>
        </c:ser>
        <c:dLbls>
          <c:showLegendKey val="0"/>
          <c:showVal val="0"/>
          <c:showCatName val="0"/>
          <c:showSerName val="0"/>
          <c:showPercent val="0"/>
          <c:showBubbleSize val="0"/>
        </c:dLbls>
        <c:gapWidth val="219"/>
        <c:axId val="973227135"/>
        <c:axId val="973227551"/>
      </c:barChart>
      <c:catAx>
        <c:axId val="97322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551"/>
        <c:crosses val="autoZero"/>
        <c:auto val="1"/>
        <c:lblAlgn val="ctr"/>
        <c:lblOffset val="100"/>
        <c:noMultiLvlLbl val="0"/>
      </c:catAx>
      <c:valAx>
        <c:axId val="973227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135"/>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a:extLst>
            <a:ext uri="{FF2B5EF4-FFF2-40B4-BE49-F238E27FC236}">
              <a16:creationId xmlns:a16="http://schemas.microsoft.com/office/drawing/2014/main" id="{00000000-0008-0000-0000-000005000000}"/>
            </a:ext>
          </a:extLst>
        </xdr:cNvPr>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1647825</xdr:colOff>
      <xdr:row>15</xdr:row>
      <xdr:rowOff>109099</xdr:rowOff>
    </xdr:from>
    <xdr:to>
      <xdr:col>11</xdr:col>
      <xdr:colOff>323850</xdr:colOff>
      <xdr:row>39</xdr:row>
      <xdr:rowOff>94192</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8029575" y="3728599"/>
          <a:ext cx="8158692" cy="4557093"/>
          <a:chOff x="6055415" y="253032"/>
          <a:chExt cx="7203385" cy="4360379"/>
        </a:xfrm>
      </xdr:grpSpPr>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6055415" y="253032"/>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10781057" y="375616"/>
                <a:ext cx="799272"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11778283"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83%</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337775</xdr:colOff>
      <xdr:row>3</xdr:row>
      <xdr:rowOff>105688</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0</xdr:col>
      <xdr:colOff>809625</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id="{00000000-0008-0000-0100-000010000000}"/>
            </a:ext>
          </a:extLst>
        </xdr:cNvPr>
        <xdr:cNvSpPr/>
      </xdr:nvSpPr>
      <xdr:spPr>
        <a:xfrm>
          <a:off x="809625" y="666750"/>
          <a:ext cx="11201400"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1ER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113241</xdr:rowOff>
    </xdr:from>
    <xdr:to>
      <xdr:col>5</xdr:col>
      <xdr:colOff>1457325</xdr:colOff>
      <xdr:row>39</xdr:row>
      <xdr:rowOff>122766</xdr:rowOff>
    </xdr:to>
    <xdr:graphicFrame macro="">
      <xdr:nvGraphicFramePr>
        <xdr:cNvPr id="18" name="Gráfico 1">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a:extLst>
            <a:ext uri="{FF2B5EF4-FFF2-40B4-BE49-F238E27FC236}">
              <a16:creationId xmlns:a16="http://schemas.microsoft.com/office/drawing/2014/main"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xdr:col>
      <xdr:colOff>0</xdr:colOff>
      <xdr:row>118</xdr:row>
      <xdr:rowOff>95250</xdr:rowOff>
    </xdr:from>
    <xdr:to>
      <xdr:col>1</xdr:col>
      <xdr:colOff>1026583</xdr:colOff>
      <xdr:row>126</xdr:row>
      <xdr:rowOff>148165</xdr:rowOff>
    </xdr:to>
    <xdr:pic>
      <xdr:nvPicPr>
        <xdr:cNvPr id="19" name="Imagen 4" descr="Resultado de imagen para SEMAFORO"/>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2167" y="37676667"/>
          <a:ext cx="1026583" cy="1576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1248834</xdr:colOff>
      <xdr:row>118</xdr:row>
      <xdr:rowOff>116417</xdr:rowOff>
    </xdr:from>
    <xdr:to>
      <xdr:col>5</xdr:col>
      <xdr:colOff>2506134</xdr:colOff>
      <xdr:row>126</xdr:row>
      <xdr:rowOff>173567</xdr:rowOff>
    </xdr:to>
    <xdr:pic>
      <xdr:nvPicPr>
        <xdr:cNvPr id="23" name="Imagen 2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51001" y="37697834"/>
          <a:ext cx="7236883"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a:extLst>
            <a:ext uri="{FF2B5EF4-FFF2-40B4-BE49-F238E27FC236}">
              <a16:creationId xmlns:a16="http://schemas.microsoft.com/office/drawing/2014/main" id="{00000000-0008-0000-0200-000002000000}"/>
            </a:ext>
          </a:extLst>
        </xdr:cNvPr>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1ER TRIMESTRE DE 2019 - </a:t>
          </a:r>
          <a:r>
            <a:rPr lang="es-CO" sz="2200" b="1">
              <a:solidFill>
                <a:srgbClr val="FFFF00"/>
              </a:solidFill>
            </a:rPr>
            <a:t>PRODUCTOS</a:t>
          </a:r>
        </a:p>
      </xdr:txBody>
    </xdr:sp>
    <xdr:clientData/>
  </xdr:twoCellAnchor>
  <xdr:twoCellAnchor>
    <xdr:from>
      <xdr:col>1</xdr:col>
      <xdr:colOff>730250</xdr:colOff>
      <xdr:row>90</xdr:row>
      <xdr:rowOff>238124</xdr:rowOff>
    </xdr:from>
    <xdr:to>
      <xdr:col>1</xdr:col>
      <xdr:colOff>1911350</xdr:colOff>
      <xdr:row>96</xdr:row>
      <xdr:rowOff>79375</xdr:rowOff>
    </xdr:to>
    <xdr:pic>
      <xdr:nvPicPr>
        <xdr:cNvPr id="4" name="Imagen 4" descr="Resultado de imagen para SEMAFOR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76025374"/>
          <a:ext cx="1181100" cy="1682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0</xdr:row>
      <xdr:rowOff>1</xdr:rowOff>
    </xdr:from>
    <xdr:to>
      <xdr:col>8</xdr:col>
      <xdr:colOff>1581150</xdr:colOff>
      <xdr:row>3</xdr:row>
      <xdr:rowOff>114301</xdr:rowOff>
    </xdr:to>
    <xdr:sp macro="" textlink="">
      <xdr:nvSpPr>
        <xdr:cNvPr id="2" name="16 Rectángulo">
          <a:extLst>
            <a:ext uri="{FF2B5EF4-FFF2-40B4-BE49-F238E27FC236}">
              <a16:creationId xmlns:a16="http://schemas.microsoft.com/office/drawing/2014/main" id="{00000000-0008-0000-0300-000002000000}"/>
            </a:ext>
          </a:extLst>
        </xdr:cNvPr>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1ER TRIMESTRE DE 2019</a:t>
          </a:r>
          <a:r>
            <a:rPr lang="es-CO" sz="2200" baseline="0"/>
            <a:t> </a:t>
          </a:r>
          <a:r>
            <a:rPr lang="es-CO" sz="2200"/>
            <a:t>- </a:t>
          </a:r>
          <a:r>
            <a:rPr lang="es-CO" sz="2200" b="1">
              <a:solidFill>
                <a:srgbClr val="FFFF00"/>
              </a:solidFill>
            </a:rPr>
            <a:t>ACTIVIDADES</a:t>
          </a:r>
        </a:p>
      </xdr:txBody>
    </xdr:sp>
    <xdr:clientData/>
  </xdr:twoCellAnchor>
  <xdr:twoCellAnchor editAs="oneCell">
    <xdr:from>
      <xdr:col>1</xdr:col>
      <xdr:colOff>952500</xdr:colOff>
      <xdr:row>257</xdr:row>
      <xdr:rowOff>40822</xdr:rowOff>
    </xdr:from>
    <xdr:to>
      <xdr:col>1</xdr:col>
      <xdr:colOff>1976717</xdr:colOff>
      <xdr:row>265</xdr:row>
      <xdr:rowOff>89726</xdr:rowOff>
    </xdr:to>
    <xdr:pic>
      <xdr:nvPicPr>
        <xdr:cNvPr id="3" name="Imagen 2"/>
        <xdr:cNvPicPr>
          <a:picLocks noChangeAspect="1"/>
        </xdr:cNvPicPr>
      </xdr:nvPicPr>
      <xdr:blipFill>
        <a:blip xmlns:r="http://schemas.openxmlformats.org/officeDocument/2006/relationships" r:embed="rId1"/>
        <a:stretch>
          <a:fillRect/>
        </a:stretch>
      </xdr:blipFill>
      <xdr:spPr>
        <a:xfrm>
          <a:off x="1347107" y="299384358"/>
          <a:ext cx="1024217" cy="1572904"/>
        </a:xfrm>
        <a:prstGeom prst="rect">
          <a:avLst/>
        </a:prstGeom>
      </xdr:spPr>
    </xdr:pic>
    <xdr:clientData/>
  </xdr:twoCellAnchor>
  <xdr:twoCellAnchor editAs="oneCell">
    <xdr:from>
      <xdr:col>2</xdr:col>
      <xdr:colOff>0</xdr:colOff>
      <xdr:row>257</xdr:row>
      <xdr:rowOff>0</xdr:rowOff>
    </xdr:from>
    <xdr:to>
      <xdr:col>5</xdr:col>
      <xdr:colOff>11186</xdr:colOff>
      <xdr:row>265</xdr:row>
      <xdr:rowOff>55001</xdr:rowOff>
    </xdr:to>
    <xdr:pic>
      <xdr:nvPicPr>
        <xdr:cNvPr id="4" name="Imagen 3"/>
        <xdr:cNvPicPr>
          <a:picLocks noChangeAspect="1"/>
        </xdr:cNvPicPr>
      </xdr:nvPicPr>
      <xdr:blipFill>
        <a:blip xmlns:r="http://schemas.openxmlformats.org/officeDocument/2006/relationships" r:embed="rId2"/>
        <a:stretch>
          <a:fillRect/>
        </a:stretch>
      </xdr:blipFill>
      <xdr:spPr>
        <a:xfrm>
          <a:off x="2667000" y="299343536"/>
          <a:ext cx="7236579" cy="15790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516</xdr:row>
      <xdr:rowOff>142874</xdr:rowOff>
    </xdr:from>
    <xdr:to>
      <xdr:col>5</xdr:col>
      <xdr:colOff>2190751</xdr:colOff>
      <xdr:row>530</xdr:row>
      <xdr:rowOff>9525</xdr:rowOff>
    </xdr:to>
    <xdr:graphicFrame macro="">
      <xdr:nvGraphicFramePr>
        <xdr:cNvPr id="2" name="9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46</xdr:row>
      <xdr:rowOff>114300</xdr:rowOff>
    </xdr:from>
    <xdr:to>
      <xdr:col>7</xdr:col>
      <xdr:colOff>1914524</xdr:colOff>
      <xdr:row>66</xdr:row>
      <xdr:rowOff>819150</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1209675</xdr:colOff>
      <xdr:row>150</xdr:row>
      <xdr:rowOff>85725</xdr:rowOff>
    </xdr:from>
    <xdr:to>
      <xdr:col>0</xdr:col>
      <xdr:colOff>2233892</xdr:colOff>
      <xdr:row>158</xdr:row>
      <xdr:rowOff>134629</xdr:rowOff>
    </xdr:to>
    <xdr:pic>
      <xdr:nvPicPr>
        <xdr:cNvPr id="4" name="Imagen 3"/>
        <xdr:cNvPicPr>
          <a:picLocks noChangeAspect="1"/>
        </xdr:cNvPicPr>
      </xdr:nvPicPr>
      <xdr:blipFill>
        <a:blip xmlns:r="http://schemas.openxmlformats.org/officeDocument/2006/relationships" r:embed="rId3"/>
        <a:stretch>
          <a:fillRect/>
        </a:stretch>
      </xdr:blipFill>
      <xdr:spPr>
        <a:xfrm>
          <a:off x="1209675" y="56492775"/>
          <a:ext cx="1024217" cy="1572904"/>
        </a:xfrm>
        <a:prstGeom prst="rect">
          <a:avLst/>
        </a:prstGeom>
      </xdr:spPr>
    </xdr:pic>
    <xdr:clientData/>
  </xdr:twoCellAnchor>
  <xdr:twoCellAnchor editAs="oneCell">
    <xdr:from>
      <xdr:col>1</xdr:col>
      <xdr:colOff>19050</xdr:colOff>
      <xdr:row>150</xdr:row>
      <xdr:rowOff>104775</xdr:rowOff>
    </xdr:from>
    <xdr:to>
      <xdr:col>6</xdr:col>
      <xdr:colOff>530979</xdr:colOff>
      <xdr:row>158</xdr:row>
      <xdr:rowOff>159776</xdr:rowOff>
    </xdr:to>
    <xdr:pic>
      <xdr:nvPicPr>
        <xdr:cNvPr id="5" name="Imagen 4"/>
        <xdr:cNvPicPr>
          <a:picLocks noChangeAspect="1"/>
        </xdr:cNvPicPr>
      </xdr:nvPicPr>
      <xdr:blipFill>
        <a:blip xmlns:r="http://schemas.openxmlformats.org/officeDocument/2006/relationships" r:embed="rId4"/>
        <a:stretch>
          <a:fillRect/>
        </a:stretch>
      </xdr:blipFill>
      <xdr:spPr>
        <a:xfrm>
          <a:off x="2333625" y="56511825"/>
          <a:ext cx="7236579" cy="1579001"/>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32">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90,5%</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a16="http://schemas.microsoft.com/office/drawing/2014/main" id="{00000000-0008-0000-05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as%20Casallas/Downloads/Plan%20de%20Acci&#243;n%20Institucional%202019%20Fin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20Subdirecci&#243;n%20de%20Gesti&#243;n%20Humana%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Plan%20de%20Accion%202019%20Riesgos%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Captura%20(mejora%20contin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Producto"/>
      <sheetName val="PLAN DE ACCIÓN 2019 Actividades"/>
      <sheetName val="listas"/>
      <sheetName val="PLAN DE DESARROLLO 2019 Matriz"/>
      <sheetName val="INSTRUCTIVO"/>
      <sheetName val="Actividades Plan de Desarroll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icolas Suarez Casallas" refreshedDate="43713.378941319446" createdVersion="6" refreshedVersion="6" minRefreshableVersion="3" recordCount="244">
  <cacheSource type="worksheet">
    <worksheetSource ref="B5:X249" sheet="PLAN DE ACCIÓN 2019 Actividades"/>
  </cacheSource>
  <cacheFields count="24">
    <cacheField name="Pilar o Eje Transversal" numFmtId="0">
      <sharedItems containsBlank="1"/>
    </cacheField>
    <cacheField name="Meta Plan de Desarrollo o de Producto" numFmtId="0">
      <sharedItems containsBlank="1"/>
    </cacheField>
    <cacheField name="OBJETIVOS ESTRATEGICOS" numFmtId="0">
      <sharedItems containsBlank="1" longText="1"/>
    </cacheField>
    <cacheField name="PROCESO" numFmtId="0">
      <sharedItems containsBlank="1"/>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6"/>
    </cacheField>
    <cacheField name="Nombre del producto" numFmtId="0">
      <sharedItems containsBlank="1" longText="1"/>
    </cacheField>
    <cacheField name="% Ponderación Producto" numFmtId="0">
      <sharedItems containsSemiMixedTypes="0" containsString="0" containsNumber="1" minValue="6.25E-2" maxValue="1"/>
    </cacheField>
    <cacheField name="Meta Anual" numFmtId="0">
      <sharedItems containsString="0" containsBlank="1" containsNumber="1" minValue="0.2" maxValue="100"/>
    </cacheField>
    <cacheField name="Unidad Medida" numFmtId="0">
      <sharedItems containsBlank="1"/>
    </cacheField>
    <cacheField name="Descripción Meta" numFmtId="0">
      <sharedItems containsBlank="1" longText="1"/>
    </cacheField>
    <cacheField name="Responsable Producto" numFmtId="0">
      <sharedItems containsBlank="1"/>
    </cacheField>
    <cacheField name="No.2" numFmtId="0">
      <sharedItems containsSemiMixedTypes="0" containsString="0" containsNumber="1" containsInteger="1" minValue="1" maxValue="9"/>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0">
      <sharedItems containsSemiMixedTypes="0" containsNonDate="0" containsDate="1" containsString="0" minDate="2019-01-01T00:00:00" maxDate="2019-12-16T00:00:00"/>
    </cacheField>
    <cacheField name="Fecha fin" numFmtId="0">
      <sharedItems containsDate="1" containsMixedTypes="1" minDate="2019-01-30T00:00:00" maxDate="2020-01-01T00:00:00"/>
    </cacheField>
    <cacheField name="Responsable Actividad" numFmtId="0">
      <sharedItems containsBlank="1"/>
    </cacheField>
    <cacheField name="Avance % _x000a_*En escala de 1 a 100%" numFmtId="0">
      <sharedItems containsString="0" containsBlank="1" containsNumber="1" minValue="0" maxValue="1"/>
    </cacheField>
    <cacheField name="Descripción avance y/o justificación del incumplimiento" numFmtId="0">
      <sharedItems containsBlank="1" longText="1"/>
    </cacheField>
    <cacheField name="CUMPLIMIENTO ACTIVIDADES" numFmtId="9">
      <sharedItems containsSemiMixedTypes="0" containsString="0" containsNumber="1" minValue="0" maxValue="1"/>
    </cacheField>
    <cacheField name="AVANCE PONDERADO PERIODO EVALUADO PA" numFmtId="9">
      <sharedItems containsSemiMixedTypes="0" containsString="0" containsNumber="1" minValue="0" maxValue="1"/>
    </cacheField>
    <cacheField name="AVANCE PONDERADO ACUMULADO PA" numFmtId="10">
      <sharedItems containsSemiMixedTypes="0" containsString="0" containsNumber="1" minValue="0" maxValue="0.25"/>
    </cacheField>
    <cacheField name="Cumplimiento Acti." numFmtId="0" formula="'AVANCE PONDERADO PERIODO EVALUADO PA'/#NAME?"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icolas Suarez Casallas" refreshedDate="43713.37894166667" createdVersion="6" refreshedVersion="6" minRefreshableVersion="3" recordCount="72">
  <cacheSource type="worksheet">
    <worksheetSource ref="B6:AA78" sheet="PLAN DE ACCIÓN 2019 Producto"/>
  </cacheSource>
  <cacheFields count="27">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6"/>
    </cacheField>
    <cacheField name="Nombre del producto" numFmtId="0">
      <sharedItems count="133" longText="1">
        <s v="Revista virtual: &quot;Bomberos Hoy el Magazzine&quot;."/>
        <s v="Noticiero &quot;Bomberos Hoy&quot;"/>
        <s v="Periódico virtual &quot;El Hidrante!"/>
        <s v="Reportaje: Bomberos en acción"/>
        <s v="La foto de la semana"/>
        <s v="Crónica: Historias en Bomberos Bogotá"/>
        <s v="Plan anual de auditoria vigencia 2019"/>
        <s v="Plan de adecuación del Modelo Integrado de Planeación y Gestión - MIPG - y el Sistema Integrado de Gestión."/>
        <s v="Integracion de los procesos de SIG-MIPG"/>
        <s v="Diagramas de flujo de proceso"/>
        <s v="Ventanilla única de atención ciudadano. "/>
        <s v="Diseño, desarrollo e implementación de la nueva intranet para la UAECOB"/>
        <s v="Transición de la Estrategia de Gobierno en linea a la implementacion de la Política de Gobierno Digital "/>
        <s v="Aplicación móvil para el sistema de información Misional Implementada"/>
        <s v="Herramienta tecnológica para la creación y administración de cursos virtuales en la UEA implementada"/>
        <s v="Herramienta tecnológica para la administración y gestión documental de la UAECOB Implementada."/>
        <s v="Levantamiento de inventario de activos de Información de Software, hardware y servicios, cuadro de caracterización documental actualizados"/>
        <s v="Diseño, desarrollo e implementación del nuevo Sistema de Información Misional para la UAECOB"/>
        <s v="Guía de Buenas Prácticas UAECOB 2019"/>
        <s v="Portafolio de Servicios UAECOB 2019"/>
        <s v="Jornadas de articulación con la Academia"/>
        <s v="Modelo de caracterización del relacionamiento de la UAECOB con sus grupos de interés"/>
        <s v="Seguimiento y control de los Planes e Indicadores que Gestiona la Entidad"/>
        <s v="Construcción de bases de datos de contratos"/>
        <s v="Creación de matriz de control y seguimiento de aprobación garantías"/>
        <s v="Revisión de formatos y procedimientos de contratación "/>
        <s v="Creación de protocolo para la puesta en marcha de medios alternativos de solución de conflictos"/>
        <s v="Documento diagnostico frente a escenarios de aglomeraciones de público permanentes (Teatros y Cinemas)"/>
        <s v="Proyecto virtualización capacitación normativa aplicada a revisiones técnicas"/>
        <s v="Identificación de nuevos requerimientos en el Sistema de Información Misional - Sub-módulo Revisiones Técnicas y Auto revisiones"/>
        <s v="Guía de riesgos comunes y asociados a incendios"/>
        <s v="Sistematización del procedimiento de capacitación a brigadas contra incendio empresarial"/>
        <s v="Actualización de Módulos de Capacitación Comunitaria"/>
        <s v="Proyecto de virtualización de capacitación a brigadas contra incendio empresarial"/>
        <s v="Actualizar la estrategia &quot;campañas de reducción del riesgo relacionadas con la prevención y mitigación de riesgos de incendio, matpel y otras  emergencias competencia de la UAECOB&quot; - IMER"/>
        <s v="Desarrollar jornadas de capacitación en las estaciones en pedagogía para las actividades del Club Bomberitos "/>
        <s v="Desarrollar Actividades de la estrategia del Club Bomberitos en el marco del mes de la prevención (Caravanas de la Prevención)"/>
        <s v="Implementación proyecto de prevención y autoprotección  comunitaria ante incendios forestales (fase 2)."/>
        <s v="Actualizar, publicar y seguimiento a la estrategia de cambio climático de la UAECOB"/>
        <s v="cartografía social en localidad de puente Aranda para materiales peligrosos"/>
        <s v="Divulgación de una campaña de gestión del riesgo en las 20 localidades "/>
        <s v="Diseñar y Gestionar una estrategia para la gestión del riesgo por incendios forestales en la localidad de Sumapaz"/>
        <s v="Insumo para Campaña de Prevención por incendios en el hogar "/>
        <s v="Curso Bomberitos _x000a_&quot;Nicolas Quevedo Rizo&quot;"/>
        <s v="Actualización del árbol de servicios"/>
        <s v="Información  estadística de las emergencias atendidas por la UAECOB."/>
        <s v="Simulacro de comunicaciones en emergencias"/>
        <s v="Revisión de hidrantes en Bogotá"/>
        <s v="Plan para el Fortalecimiento de la Gestión Integral de los Servicios Logísticos"/>
        <s v="_x000a_Plan de Mantenimiento Preventivo y Correctivo de Parque Automotor _x000a_"/>
        <s v="_x000a_Plan de Mantenimiento Preventivo y Correctivo de  Equipo Menor_x000a__x000a__x000a_"/>
        <s v="Diagnostico Integral de Archivos"/>
        <s v="Dar cumplimiento a la Política de Cero Papel en la Entidad, de conformidad con la Resolución 730 de 2013."/>
        <s v="Realizar Seguimiento a la implementación del PIGA"/>
        <s v="Realizar charlas comunicativas a los servidores públicos y/o contratistas del Edificio comando, en lo relacionado a las funciones del Defensor de la Ciudadanía de la UAECOB, para generar importancia frente a la oportunidad y coherencia de los requerimientos ciudadanos"/>
        <s v="Socializar a los funcionarios de la Línea 195, sobre la información de los trámites y servicios con los que cuenta la UAECOB."/>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trenados"/>
        <s v="Cambio de la Cultura del Sistema Integrado de Gestión- MIPG"/>
        <s v="Certificación ISO 9001-2015"/>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Implementar una Biblioteca virtual para la Unidad administrativa especial cuerpo oficial de bomberos Bogotá."/>
        <s v="Diseñar un programa de capacitación para ascenso de oficiales y suboficiales adaptado a la misionalidad de la entidad "/>
        <s v="Realizar un programa de capacitación y reentrenamiento a mínimo dos grupos especializados durante dos jornadas "/>
        <s v="Realizar seguimiento a la implementación del subsistema de Seguridad y Salud en el Trabajo"/>
        <s v="Realizar las acciones necesarias para la Formalización de la Escuela de Formación Bomberil de la UAECOB ante las autoridades competentes"/>
        <s v="Plan anual de auditoria vigencia 2018" u="1"/>
        <s v="Implementar un plan de reentrenamiento de tres días para servidores de los cargos bombero y cabo" u="1"/>
        <s v="Simulacro de rescate vehicular " u="1"/>
        <s v="Bomberos Hoy el Informativo." u="1"/>
        <s v="Definición y formulación de los insumos necesarios para establecer un sistema de información Logístico " u="1"/>
        <s v="Flujo de procesos con la integración de los estándares de Gestión de Calidad, Ambiental y Seguridad y Salud en el Trabajo en los Procesos." u="1"/>
        <s v="Auditores internos en normas actualizadas, con formación certificada por organismos externos " u="1"/>
        <s v="proyectar las acciones necesarias para la  implementación de  una Biblioteca Virtual para la UAE Cuerpo Oficial de Bomberos Bogotá." u="1"/>
        <s v="Formulación y/o Actualización de la Guía Técnica de Pirotecnia y efectos especiales." u="1"/>
        <s v="Realización de Plan Específico de Respuesta (PER) por incendio en entidades públicas distritales o Grandes Superficies o empresas industriales y/o comerciales" u="1"/>
        <s v="Foto de la semana" u="1"/>
        <s v="Creación Procedimientos de Acuerdo Marco de Precios, Otros Instrumentos de agregación de Demanda y Grandes Superficies" u="1"/>
        <s v="Actualización del material de referencia para  los curso de investigación  de Incendio Básico e Intermedio" u="1"/>
        <s v="Organización del III Congreso Internacional del Cuerpo Oficial Bomberos de Bogotá" u="1"/>
        <s v="Acciones Bomberiles. " u="1"/>
        <s v="Sensibilización del equipo de investigación de incendios  en las 17 estaciones de la UAECOB." u="1"/>
        <s v="Realizar jornadas de sensibilización en las 17 estaciones para el personal uniformado de los cambios normativos en  revisiones técnicas y aglomeración de publico" u="1"/>
        <s v="Actualización Manual de Contratación y  Supervisión" u="1"/>
        <s v="realizar las acciones necesarias para la aprobación del PEI de la escuela de Formación Bomberil de la UAECOB ante las autoridades competentes " u="1"/>
        <s v="*Continuación - Entornos de virtualización para la UAECOB Implementados" u="1"/>
        <s v="Modificación de la ruta de la calidad" u="1"/>
        <s v="Creación de procedimiento de pago de sentencias judiciales y conciliaciones" u="1"/>
        <s v="Documento con el contenido de la ficha técnica del sistema de información requerido para la administración del proceso de Inventarios." u="1"/>
        <s v="*Continuación - Aplicación móvil para el sistema de información Misional Implementada" u="1"/>
        <s v="Gestionar la realización de un curso para la investigación de incendios forestales para la entidad con entidades externas" u="1"/>
        <s v="Implementación proyecto de prevención y autoprotección  comunitaria ante incendios forestales." u="1"/>
        <s v="Dar estricto cumplimiento a los objetivos y programas del Plan Institucional de Gestión Ambiental PIGA." u="1"/>
        <s v="Desarrollo e Implementación de un programa orientado a promover la práctica de actividad física en el personal de la UAECOB" u="1"/>
        <s v="Simulacro de búsqueda y rescate con caninos en media montaña" u="1"/>
        <s v="*Continuación -Dotación Tecnológica para la Estación de Bomberos de Bosa B-8 implementada" u="1"/>
        <s v="Formular Estructura Funcional para la Subdirección Logística" u="1"/>
        <s v="Adopción SECOP II en los  procesos, formatos y procedimientos de contratación que se realizan en la Oficina Asesora Jurídica" u="1"/>
        <s v="Revisión y ajuste de la Estrategia de  Sensibilización Y Educación En Prevención De Incendios Y Emergencias Conexas- Club Bomberitos" u="1"/>
        <s v="Capacitaciones documentales " u="1"/>
        <s v="Curso Bomberitos &quot;Nicolas Quevedo Rizo&quot;" u="1"/>
        <s v="Planeación y organización de un evento de intercambio de experiencias con otros cuerpos de bomberos de Colombia sobre la implementación de la resolución 0358 de 2014 de la DNBC" u="1"/>
        <s v="Ejercicio IEC INSARAG " u="1"/>
        <s v="Socialización del árbol de servicios de emergencias de la UAECOB." u="1"/>
        <s v="Ejercicio de aseguramiento de agua en edificios de gran altura." u="1"/>
        <s v="Charlas, conversatorios, exposiciones con entidades del Distrito que sean referentes del Sistema Integrado de Gestión" u="1"/>
        <s v="Realizar una actividad de conocimiento  y/o Reducción en riesgos en incendios, búsqueda y rescate y materiales peligrosos incluida en el plan de acción de  los CLGR-CC (Consejos locales de gestión del riesgo y cambio climático)." u="1"/>
        <s v="Simulacro de rescate vertical" u="1"/>
        <s v="Proceso de clasificación en el marco de la estrategia de búsqueda y rescate de la DNBC" u="1"/>
        <s v="Feria Expo académica para la articulación de oferta educativa en la ciudad con los funcionarios de la entidad" u="1"/>
        <s v="Crónica: Bomberos de corazón." u="1"/>
        <s v="Socialización de la estrategia de Cambio Climático UAECOB" u="1"/>
        <s v="*Continuación - Herramienta tecnológica para la administración y gestión documental de la UAECOB Implementada." u="1"/>
        <s v="*Continuación - Herramienta tecnológica para la creación y administración de cursos virtuales en la UEA implementada" u="1"/>
        <s v="*Continuación - Ventanilla única de atención ciudadano. " u="1"/>
        <s v="Ejecución de las inspecciones técnicas  de seguridad humana y sistemas de protección contra incendios, solicitadas por los establecimientos, clasificados como riesgo moderado y alto." u="1"/>
        <s v="Simulacro de rescate por extensión" u="1"/>
        <s v=" Capacitación Básica de investigación de incendios " u="1"/>
        <s v="Garantizar el Manejo integral de los Residuos que se generan en las dependencias de la UAECOB en cumplimiento a los Programas del PIGA" u="1"/>
        <s v="Socialización de tramites y servicios  de la entidad en las 20 localidades._x000a_" u="1"/>
        <s v="Socialización y distribución del Portafolio de servicios de la UAECOB" u="1"/>
        <s v="Implementación del  proyecto de prevención y autoprotección  comunitaria ante incedios forestales." u="1"/>
        <s v=" Desarrollar e implementar un programa para la prevención de Desórdenes Musculoesqueléticos" u="1"/>
        <s v="Capacitar en lenguaje de señas a los servidores que ejecuten acciones directas de atención a la ciudadanía" u="1"/>
        <s v="Actividad de lanzamiento y socialización Guía Buenas Prácticas Saber Hacer Cuerpo Oficial Bomberos de Bogotá" u="1"/>
        <s v="*Continuación -Levantamiento de inventario de activos de Información de Software, hardware y servicios, cuadro de caracterización documental actualizados" u="1"/>
        <s v="Actividad de prevención en el marco de los programas del club bomberitos." u="1"/>
      </sharedItems>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MixedTypes="1" containsNumber="1" minValue="0" maxValue="50"/>
    </cacheField>
    <cacheField name="2° TRIM" numFmtId="0">
      <sharedItems containsSemiMixedTypes="0" containsString="0" containsNumber="1" minValue="0" maxValue="100"/>
    </cacheField>
    <cacheField name="3° TRIM" numFmtId="0">
      <sharedItems containsString="0" containsBlank="1" containsNumber="1" minValue="0" maxValue="90"/>
    </cacheField>
    <cacheField name="4° TRIM" numFmtId="0">
      <sharedItems containsString="0" containsBlank="1" containsNumber="1" minValue="0" maxValue="100"/>
    </cacheField>
    <cacheField name="META 1° TRIM_x000a_(celda N)" numFmtId="0">
      <sharedItems containsMixedTypes="1" containsNumber="1" minValue="0" maxValue="50"/>
    </cacheField>
    <cacheField name="Programado 1er trimestre" numFmtId="9">
      <sharedItems containsSemiMixedTypes="0" containsString="0" containsNumber="1" minValue="0" maxValue="1"/>
    </cacheField>
    <cacheField name="AVANCE 1° TRIM" numFmtId="0">
      <sharedItems containsSemiMixedTypes="0" containsString="0" containsNumber="1" minValue="0" maxValue="50"/>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cacheField>
    <cacheField name="Cumplimiento% (T8/S8)" numFmtId="9">
      <sharedItems containsSemiMixedTypes="0" containsString="0" containsNumber="1" minValue="0" maxValue="1"/>
    </cacheField>
    <cacheField name="Tipo de resultado" numFmtId="9">
      <sharedItems count="5">
        <s v="EXCELENTE"/>
        <s v="MALO"/>
        <s v="REGULAR"/>
        <s v="BUENO"/>
        <s v="No aplica" u="1"/>
      </sharedItems>
    </cacheField>
    <cacheField name="Estado del Producto" numFmtId="0">
      <sharedItems count="2">
        <s v="EN EJECUCIÓN"/>
        <s v="SIN EJECUTAR"/>
      </sharedItems>
    </cacheField>
    <cacheField name="AVENCE PONDERADO" numFmtId="9">
      <sharedItems containsSemiMixedTypes="0" containsString="0" containsNumber="1" minValue="0" maxValue="0.96"/>
    </cacheField>
    <cacheField name="Cumplimiento 1er tri." numFmtId="0" formula="IFERROR(('AVENCE PONDERADO'/'Programado 1er trimestre'),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4">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19-01-01T00:00:00"/>
    <d v="2019-03-31T00:00:00"/>
    <s v="Oficina Asesora Prensa y Comunicaciones"/>
    <n v="1"/>
    <s v="Durante el trimestre se realizaron 3 Ediciones de la Revista Bomberos, del mes de enero, febrero y marzo, los cuales fueron emitidos en el mes siguiente a su finalización."/>
    <n v="0.25"/>
    <n v="0.25"/>
    <n v="0.05"/>
  </r>
  <r>
    <m/>
    <m/>
    <m/>
    <m/>
    <x v="0"/>
    <m/>
    <m/>
    <n v="0.2"/>
    <m/>
    <m/>
    <m/>
    <m/>
    <n v="2"/>
    <s v="Gestionar tres ediciones revista virtual. correspondientes al 2do trimestre, realizando la recopilación de la información, diseño y  publicación."/>
    <n v="0.25"/>
    <d v="2019-04-01T00:00:00"/>
    <d v="2019-06-30T00:00:00"/>
    <m/>
    <m/>
    <m/>
    <n v="0"/>
    <n v="0"/>
    <n v="0"/>
  </r>
  <r>
    <m/>
    <m/>
    <m/>
    <m/>
    <x v="0"/>
    <m/>
    <m/>
    <n v="0.2"/>
    <m/>
    <m/>
    <m/>
    <m/>
    <n v="3"/>
    <s v="Gestionar tres ediciones revista virtual. correspondientes al 3er trimestre, realizando la recopilación de la información, diseño y  publicación."/>
    <n v="0.25"/>
    <d v="2019-07-01T00:00:00"/>
    <d v="2019-09-30T00:00:00"/>
    <m/>
    <m/>
    <m/>
    <n v="0"/>
    <n v="0"/>
    <n v="0"/>
  </r>
  <r>
    <m/>
    <m/>
    <m/>
    <m/>
    <x v="0"/>
    <m/>
    <m/>
    <n v="0.2"/>
    <m/>
    <m/>
    <m/>
    <m/>
    <n v="4"/>
    <s v="Gestionar tres ediciones revista virtual. correspondientes al 4to trimestre, realizando la recopilación de la información, diseño y  publicación."/>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19-01-01T00:00:00"/>
    <d v="2019-03-31T00:00:00"/>
    <s v="Oficina Asesora Prensa y Comunicaciones"/>
    <n v="1"/>
    <s v="Durante el trimestre se realizaron 13 Ediciones del Noticiero &quot;Bomberos Hoy&quot;"/>
    <n v="0.25"/>
    <n v="0.25"/>
    <n v="0.05"/>
  </r>
  <r>
    <m/>
    <m/>
    <m/>
    <m/>
    <x v="0"/>
    <m/>
    <m/>
    <n v="0.2"/>
    <m/>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19-04-01T00:00:00"/>
    <d v="2019-06-30T00:00:00"/>
    <m/>
    <m/>
    <m/>
    <n v="0"/>
    <n v="0"/>
    <n v="0"/>
  </r>
  <r>
    <m/>
    <m/>
    <m/>
    <m/>
    <x v="0"/>
    <m/>
    <m/>
    <n v="0.2"/>
    <m/>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19-07-01T00:00:00"/>
    <d v="2019-09-30T00:00:00"/>
    <m/>
    <m/>
    <m/>
    <n v="0"/>
    <n v="0"/>
    <n v="0"/>
  </r>
  <r>
    <m/>
    <m/>
    <m/>
    <m/>
    <x v="0"/>
    <m/>
    <m/>
    <n v="0.2"/>
    <m/>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01-01T00:00:00"/>
    <d v="2019-03-31T00:00:00"/>
    <s v="Oficina Asesora Prensa y Comunicaciones"/>
    <n v="1"/>
    <s v="Durante el trimestre se realizaron 12 Ediciones de El Hidrante periódico digital, el cual fue enviado a través de correo electrónico a la entidad."/>
    <n v="0.25"/>
    <n v="0.25"/>
    <n v="3.7499999999999999E-2"/>
  </r>
  <r>
    <m/>
    <m/>
    <m/>
    <m/>
    <x v="0"/>
    <m/>
    <m/>
    <n v="0.15"/>
    <m/>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4-01T00:00:00"/>
    <d v="2019-06-30T00:00:00"/>
    <m/>
    <m/>
    <m/>
    <n v="0"/>
    <n v="0"/>
    <n v="0"/>
  </r>
  <r>
    <m/>
    <m/>
    <m/>
    <m/>
    <x v="0"/>
    <m/>
    <m/>
    <n v="0.15"/>
    <m/>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7-01T00:00:00"/>
    <d v="2019-09-30T00:00:00"/>
    <m/>
    <m/>
    <m/>
    <n v="0"/>
    <n v="0"/>
    <n v="0"/>
  </r>
  <r>
    <m/>
    <m/>
    <m/>
    <m/>
    <x v="0"/>
    <m/>
    <m/>
    <n v="0.15"/>
    <m/>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19-01-01T00:00:00"/>
    <d v="2019-03-31T00:00:00"/>
    <s v="Oficina Asesora Prensa y Comunicaciones"/>
    <n v="1"/>
    <s v="Durante el trimestre se realizaron 24 ediciones de Bomberos en Acción, los cuales fueron publicados en las Redes Sociales de la Entidad"/>
    <n v="0.25"/>
    <n v="0.25"/>
    <n v="0.05"/>
  </r>
  <r>
    <m/>
    <m/>
    <m/>
    <m/>
    <x v="0"/>
    <m/>
    <m/>
    <n v="0.2"/>
    <m/>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19-04-01T00:00:00"/>
    <d v="2019-06-30T00:00:00"/>
    <m/>
    <m/>
    <m/>
    <n v="0"/>
    <n v="0"/>
    <n v="0"/>
  </r>
  <r>
    <m/>
    <m/>
    <m/>
    <m/>
    <x v="0"/>
    <m/>
    <m/>
    <n v="0.2"/>
    <m/>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19-07-01T00:00:00"/>
    <d v="2019-09-30T00:00:00"/>
    <m/>
    <m/>
    <m/>
    <n v="0"/>
    <n v="0"/>
    <n v="0"/>
  </r>
  <r>
    <m/>
    <m/>
    <m/>
    <m/>
    <x v="0"/>
    <m/>
    <m/>
    <n v="0.2"/>
    <m/>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01-01T00:00:00"/>
    <d v="2019-03-31T00:00:00"/>
    <s v="Oficina Asesora Prensa y Comunicaciones"/>
    <n v="1"/>
    <s v="Durante el trimestre se realizaron 13 ediciones de la Foto de la Semana, la cual fue enviada a través de redes sociales los días viernes."/>
    <n v="0.25"/>
    <n v="0.25"/>
    <n v="2.5000000000000001E-2"/>
  </r>
  <r>
    <m/>
    <m/>
    <m/>
    <m/>
    <x v="0"/>
    <m/>
    <m/>
    <n v="0.1"/>
    <m/>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4-01T00:00:00"/>
    <d v="2019-06-30T00:00:00"/>
    <m/>
    <m/>
    <m/>
    <n v="0"/>
    <n v="0"/>
    <n v="0"/>
  </r>
  <r>
    <m/>
    <m/>
    <m/>
    <m/>
    <x v="0"/>
    <m/>
    <m/>
    <n v="0.1"/>
    <m/>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7-01T00:00:00"/>
    <d v="2019-09-30T00:00:00"/>
    <m/>
    <m/>
    <m/>
    <n v="0"/>
    <n v="0"/>
    <n v="0"/>
  </r>
  <r>
    <m/>
    <m/>
    <m/>
    <m/>
    <x v="0"/>
    <m/>
    <m/>
    <n v="0.1"/>
    <m/>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01-01T00:00:00"/>
    <d v="2019-03-31T00:00:00"/>
    <s v="Oficina Asesora Prensa y Comunicaciones"/>
    <n v="1"/>
    <s v="Durante el trimestre se realizaron 19 ediciones de videos de historias de Bomberos, entre visitas, entregas y cosas que pasan al interior de cada una de las estaciones de Bomberos."/>
    <n v="0.25"/>
    <n v="0.25"/>
    <n v="3.7499999999999999E-2"/>
  </r>
  <r>
    <m/>
    <m/>
    <m/>
    <m/>
    <x v="0"/>
    <m/>
    <m/>
    <n v="0.15"/>
    <m/>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4-01T00:00:00"/>
    <d v="2019-06-30T00:00:00"/>
    <m/>
    <m/>
    <m/>
    <n v="0"/>
    <n v="0"/>
    <n v="0"/>
  </r>
  <r>
    <m/>
    <m/>
    <m/>
    <m/>
    <x v="0"/>
    <m/>
    <m/>
    <n v="0.15"/>
    <m/>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7-01T00:00:00"/>
    <d v="2019-09-30T00:00:00"/>
    <m/>
    <m/>
    <m/>
    <n v="0"/>
    <n v="0"/>
    <n v="0"/>
  </r>
  <r>
    <m/>
    <m/>
    <m/>
    <m/>
    <x v="0"/>
    <m/>
    <m/>
    <n v="0.15"/>
    <m/>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s v="Plan anual de auditoria vigencia 2019"/>
    <n v="1"/>
    <n v="1"/>
    <s v="%"/>
    <s v="Realizar las diferentes actividades aprobadas y programadas en el Plan Anual de Auditorías para la vigencia 2019"/>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1-01T00:00:00"/>
    <d v="2019-03-31T00:00:00"/>
    <s v="Oficina de Control Interno"/>
    <n v="1"/>
    <s v="La OCI en cumplimiento del plan anual de auditorías vigencia 2019, planeó y ejecutó 29 actividades así:_x000a_-16 seguimientos (SIDEAP, PAAC, Plan de mejoramiento, cumplimiento Directivas, entre otros)_x000a_- 1 CCCI (secretaría técnica)_x000a_-  7 Informes de Ley (CI Contable, austeridad, evaluación por dependencias, entre otros)_x000a_- 1 reporte Furag_x000a_-  3 actividades para fortalecer el autocontrol_x000a_- 4 actividades respuestas a Entes de Control y requerimientos de partes interesadas_x000a_Se encuentran 4 actividades en ejecución dentro de los términos programados en el Plan Anual de Auditorías cuyo vencimiento es en 2 trimestre de la vigencia, estas actividades se encuentran en el análisis de evidencias para la formulación de hallazgos u observaciones_x000a_"/>
    <n v="0.25"/>
    <n v="0.25"/>
    <n v="0.25"/>
  </r>
  <r>
    <m/>
    <m/>
    <m/>
    <m/>
    <x v="1"/>
    <m/>
    <m/>
    <n v="1"/>
    <m/>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4-01T00:00:00"/>
    <d v="2019-06-30T00:00:00"/>
    <m/>
    <m/>
    <m/>
    <n v="0"/>
    <n v="0"/>
    <n v="0"/>
  </r>
  <r>
    <m/>
    <m/>
    <m/>
    <m/>
    <x v="1"/>
    <m/>
    <m/>
    <n v="1"/>
    <m/>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7-01T00:00:00"/>
    <s v="31/09/2019"/>
    <m/>
    <m/>
    <m/>
    <n v="0"/>
    <n v="0"/>
    <n v="0"/>
  </r>
  <r>
    <m/>
    <m/>
    <m/>
    <m/>
    <x v="1"/>
    <m/>
    <m/>
    <n v="1"/>
    <m/>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1"/>
    <s v="Plan de adecuación del Modelo Integrado de Planeación y Gestión - MIPG - y el Sistema Integrado de Gestión."/>
    <n v="6.25E-2"/>
    <n v="1"/>
    <s v="Porciento"/>
    <s v="100% Actividades cumplidas del plan de adecuación. En los estándares definidos en el Sistema Integrado de Gestión a los requerimientos del MIPG"/>
    <s v="Responsable del Sistema de Gestión de Calidad"/>
    <n v="1"/>
    <s v="Realizar estrategia de socialización del MIPG"/>
    <n v="0.111"/>
    <d v="2019-01-04T00:00:00"/>
    <d v="2019-02-28T00:00:00"/>
    <s v="Mejora continua"/>
    <n v="0.7"/>
    <s v="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
    <n v="7.7699999999999991E-2"/>
    <n v="5.4389999999999994E-2"/>
    <n v="4.8562499999999995E-3"/>
  </r>
  <r>
    <m/>
    <m/>
    <m/>
    <s v="Gestión Integrada"/>
    <x v="2"/>
    <m/>
    <m/>
    <n v="6.25E-2"/>
    <m/>
    <m/>
    <m/>
    <s v="Responsable del Sistema de Gestión de Calidad"/>
    <n v="2"/>
    <s v="Elaborar el  documento de integración del MIPG y el SIG - UAECOB"/>
    <n v="0.111"/>
    <d v="2019-03-01T00:00:00"/>
    <d v="2019-03-31T00:00:00"/>
    <s v="Mejora continua"/>
    <n v="1"/>
    <s v="Se documentó la integración de los procesos de la UAECOB con el MIPG en una matriz de Excel"/>
    <n v="0.111"/>
    <n v="0.111"/>
    <n v="6.9375000000000001E-3"/>
  </r>
  <r>
    <m/>
    <m/>
    <m/>
    <s v="Gestión Integrada"/>
    <x v="2"/>
    <m/>
    <m/>
    <n v="6.25E-2"/>
    <m/>
    <m/>
    <m/>
    <s v="Responsable del Sistema de Gestión de Calidad"/>
    <n v="3"/>
    <s v="Proyectar  resolución de creación del Comité Institucional de Gestión y Desempeño de la UAECOB, así como su aprobación."/>
    <n v="0.111"/>
    <d v="2019-04-01T00:00:00"/>
    <d v="2019-04-30T00:00:00"/>
    <s v="Mejora continua"/>
    <n v="0.9"/>
    <s v="Se proyectó la resolución con los ajustes propios a la realidad de la entidad y se gestionó la firma de los responsables de cada área.  Está pendiente la firma de la OAJ y Dirección."/>
    <n v="9.9900000000000003E-2"/>
    <n v="8.9910000000000004E-2"/>
    <n v="6.2437500000000002E-3"/>
  </r>
  <r>
    <m/>
    <m/>
    <m/>
    <s v="Gestión Integrada"/>
    <x v="2"/>
    <m/>
    <m/>
    <n v="6.25E-2"/>
    <m/>
    <m/>
    <m/>
    <s v="Responsable del Sistema de Gestión de Calidad"/>
    <n v="4"/>
    <s v="Solicitar a los líderes de cada una de las politicas de MIPG la conformación de los equipos técnicos de gestión y desempeño."/>
    <n v="0.111"/>
    <d v="2019-02-01T00:00:00"/>
    <d v="2019-05-31T00:00:00"/>
    <s v="Mejora continua"/>
    <m/>
    <m/>
    <n v="0"/>
    <n v="0"/>
    <n v="0"/>
  </r>
  <r>
    <m/>
    <m/>
    <m/>
    <s v="Gestión Integrada"/>
    <x v="2"/>
    <m/>
    <m/>
    <n v="6.25E-2"/>
    <m/>
    <m/>
    <m/>
    <s v="Responsable del Sistema de Gestión de Calidad"/>
    <n v="5"/>
    <s v="Elaborar el documento con lineamientos para los equipos técnicos de gestión y desempeño"/>
    <n v="0.111"/>
    <d v="2019-02-01T00:00:00"/>
    <d v="2019-06-01T00:00:00"/>
    <s v="Mejora continua"/>
    <m/>
    <m/>
    <n v="0"/>
    <n v="0"/>
    <n v="0"/>
  </r>
  <r>
    <m/>
    <m/>
    <m/>
    <s v="Gestión Integrada"/>
    <x v="2"/>
    <m/>
    <m/>
    <n v="6.25E-2"/>
    <m/>
    <m/>
    <m/>
    <s v="Responsable del Sistema de Gestión de Calidad"/>
    <n v="6"/>
    <s v="Convocar 4 Sesiones Comité Institucional de Gestión y Desempeño"/>
    <n v="0.111"/>
    <d v="2019-02-01T00:00:00"/>
    <d v="2019-12-31T00:00:00"/>
    <s v="Mejora continua"/>
    <n v="0"/>
    <s v="Está pendiente la convocatoria al primer comité institucional"/>
    <n v="0"/>
    <n v="0"/>
    <n v="0"/>
  </r>
  <r>
    <m/>
    <m/>
    <m/>
    <s v="Gestión Integrada"/>
    <x v="2"/>
    <m/>
    <m/>
    <n v="6.25E-2"/>
    <m/>
    <m/>
    <m/>
    <s v="Responsable del Sistema de Gestión de Calidad"/>
    <n v="7"/>
    <s v="Consolidar y reportar la información solicitada por el FURAG"/>
    <n v="0.111"/>
    <d v="2019-02-01T00:00:00"/>
    <d v="2019-06-30T00:00:00"/>
    <s v="Mejora continua"/>
    <n v="1"/>
    <s v="Se consolida y reporta la información solicitada por el FURAG"/>
    <n v="0.111"/>
    <n v="0.111"/>
    <n v="6.9375000000000001E-3"/>
  </r>
  <r>
    <m/>
    <m/>
    <m/>
    <s v="Gestión Integrada"/>
    <x v="2"/>
    <m/>
    <m/>
    <n v="6.25E-2"/>
    <m/>
    <m/>
    <m/>
    <s v="Responsable del Sistema de Gestión de Calidad"/>
    <n v="8"/>
    <s v="Coordinar la realización de  los 16 autodiagnósticos para cada una de las políticas  en dos momentos distribuidos en los dos semestres del año"/>
    <n v="0.111"/>
    <d v="2019-02-01T00:00:00"/>
    <d v="2019-12-31T00:00:00"/>
    <s v="Mejora continua"/>
    <m/>
    <m/>
    <n v="0"/>
    <n v="0"/>
    <n v="0"/>
  </r>
  <r>
    <m/>
    <m/>
    <m/>
    <s v="Gestión Integrada"/>
    <x v="2"/>
    <m/>
    <m/>
    <n v="6.25E-2"/>
    <m/>
    <m/>
    <m/>
    <s v="Responsable del Sistema de Gestión de Calidad"/>
    <n v="9"/>
    <s v="Solicitar a los lideres de cada una de las politicas de MIPG la elaboración del Plan de Acción de la política de su competencia"/>
    <n v="0.111"/>
    <d v="2019-02-01T00:00:00"/>
    <d v="2019-06-30T00:00:00"/>
    <s v="Mejora continu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2"/>
    <s v="Integracion de los procesos de SIG-MIPG"/>
    <n v="6.25E-2"/>
    <n v="12"/>
    <s v="Caracterizaciones de proceso publicadas"/>
    <s v="Actualizar el 100% de las caracterizaciones de proceso de la UAECOB"/>
    <s v="Responsable del Sistema de Gestión de Calidad"/>
    <n v="1"/>
    <s v="Documentar  las Caracterizaciones de los procesos: Gestión Estratégica, Gestión de Comunicaciones y Gestión Integrada. Gestión Administrativa, Gestión Tecnológica, Gestión Financiera."/>
    <n v="0.5"/>
    <d v="2019-02-04T00:00:00"/>
    <d v="2019-03-31T00:00:00"/>
    <s v="Mejora continua"/>
    <n v="0.2"/>
    <s v="Se han realizado las mesas de trabajo con los procesos para documentar las respectivas caracterizaciones de gestión de comunicaciones, gestión estratégica, gestión integrada y gestión administrativa"/>
    <n v="0.1"/>
    <n v="2.0000000000000004E-2"/>
    <n v="6.2500000000000003E-3"/>
  </r>
  <r>
    <m/>
    <m/>
    <m/>
    <s v="Gestión Integrada"/>
    <x v="2"/>
    <m/>
    <m/>
    <n v="6.25E-2"/>
    <m/>
    <m/>
    <m/>
    <s v="Responsable del Sistema de Gestión de Calidad"/>
    <n v="2"/>
    <s v="Documentar  las  Caracterización de los procesos: Gestión del Parque Automotor, Gestión de Infraestructura, Gestión Jurídica,  Gestión para la Búsqueda y Rescate, Gestión de Asuntos Disciplinarios, Gestión Logística."/>
    <n v="0.5"/>
    <d v="2019-04-01T00:00:00"/>
    <d v="2019-06-30T00:00:00"/>
    <s v="Mejora continua"/>
    <n v="0.2"/>
    <s v="Se han realizado las mesas de trabajo con los procesos para documentar las respectivas caracterizaciones de gestión del parque automotor, gestión de infraestructura, gestión jurídica, gestión de búsqueda y rescate, gestión de asuntos disciplinarios y gestión logística"/>
    <n v="0.1"/>
    <n v="2.0000000000000004E-2"/>
    <n v="6.2500000000000003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3"/>
    <s v="Diagramas de Flujo de Proceso"/>
    <n v="6.25E-2"/>
    <n v="15"/>
    <s v="Diagramas de flujo de proceso publicados"/>
    <s v="Documentar los diagramas de flujo de proceso de acuerdo con las actualizaciones realizadas al mapa de proceso"/>
    <s v="Responsable del Sistema de Gestión de Calidad"/>
    <n v="1"/>
    <s v="Documentar  los Diagramas de flujo de proceso de: Gestión Estratégica, Gestión Humana, Gestión de las Comunicaciones, Gestión de Infraestructura,  Gestión Administrativa, Gestión Tecnológica, Gestión Financiera."/>
    <n v="0.5"/>
    <d v="2019-02-04T00:00:00"/>
    <d v="2019-03-31T00:00:00"/>
    <s v="Mejora continua"/>
    <n v="0.2"/>
    <s v="Se han realizado las mesas de trabajo con los procesos de Gestión Estratégica, Gestión Humana, Gestión de las Comunicaciones, Gestión de Infraestructura,  Gestión Administrativa, Gestión Tecnológica, Gestión Financiera. para documentar las respectivos diagramas de flujo"/>
    <n v="0.1"/>
    <n v="2.0000000000000004E-2"/>
    <n v="6.2500000000000003E-3"/>
  </r>
  <r>
    <m/>
    <m/>
    <m/>
    <s v="Gestión Integrada"/>
    <x v="2"/>
    <m/>
    <m/>
    <n v="6.25E-2"/>
    <m/>
    <m/>
    <m/>
    <s v="Responsable del Sistema de Gestión de Calidad"/>
    <n v="2"/>
    <s v="Documentar  los Diagramas de flujo de proceso de: Gestión del Parque Automotor, Asuntos Disciplinarios, Gestión de Asuntos Jurídicos, Gestión para la Búsqueda y Rescate, Gestión MATPEL,  Gestión de Incendios, Reducción del Riesgo"/>
    <n v="0.5"/>
    <d v="2019-04-01T00:00:00"/>
    <d v="2019-06-30T00:00:00"/>
    <s v="Mejora continua"/>
    <n v="0.2"/>
    <s v="Se han realizado las mesas de trabajo con los procesos Gestión del Parque Automotor, Asuntos Disciplinarios, Gestión de Asuntos Jurídicos, Gestión para la Búsqueda y Rescate, Gestión MATPEL,  Gestión de Incendios, Reducción del Riesgo para documentar las respectivos diagramas de flujo"/>
    <n v="0.1"/>
    <n v="2.0000000000000004E-2"/>
    <n v="6.2500000000000003E-3"/>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4"/>
    <s v="Ventanilla única de atención ciudadano. "/>
    <n v="6.25E-2"/>
    <n v="100"/>
    <s v="Porcentaje"/>
    <s v="Implementación de un servicio y/o tramite en la ventanilla única de Atención al Ciudadano."/>
    <s v="Líder Área de Tecnología OAP - Mariano Garrido"/>
    <n v="1"/>
    <s v="Entrega por parte del consorcio de los servicios desarrollados "/>
    <n v="0.3"/>
    <d v="2019-01-01T00:00:00"/>
    <d v="2019-06-30T00:00:00"/>
    <s v="Luis Alberto Carmona"/>
    <n v="0.5"/>
    <s v="Se actualizo la base de datos del liquidador con la estructura que va a recibir la información de los impuestos (ICA) consolidado del año anterior._x000a_"/>
    <n v="0.15"/>
    <n v="7.4999999999999997E-2"/>
    <n v="9.3749999999999997E-3"/>
  </r>
  <r>
    <m/>
    <m/>
    <m/>
    <s v="Gestión Tecnológica"/>
    <x v="2"/>
    <m/>
    <m/>
    <n v="6.25E-2"/>
    <m/>
    <m/>
    <m/>
    <s v="Líder Área de Tecnología OAP - Mariano Garrido"/>
    <n v="2"/>
    <s v="Pruebas y ajustes de los servicios desarrolados"/>
    <n v="0.3"/>
    <d v="2019-06-30T00:00:00"/>
    <d v="2019-09-30T00:00:00"/>
    <m/>
    <m/>
    <m/>
    <n v="0"/>
    <n v="0"/>
    <n v="0"/>
  </r>
  <r>
    <m/>
    <m/>
    <m/>
    <s v="Gestión Tecnológica"/>
    <x v="2"/>
    <m/>
    <m/>
    <n v="6.25E-2"/>
    <m/>
    <m/>
    <m/>
    <s v="Líder Área de Tecnología OAP - Mariano Garrido"/>
    <n v="3"/>
    <s v="Publicacion en la pagina web"/>
    <n v="0.4"/>
    <d v="2019-09-30T00:00:00"/>
    <d v="2019-11-30T00:00:00"/>
    <m/>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5"/>
    <s v="Diseño, desarrollo e implementación de la nueva intranet para la UAECOB"/>
    <n v="6.25E-2"/>
    <n v="100"/>
    <s v="Porcentaje"/>
    <s v="Realizar el diseño, desarrollo de la nueva Intranet para la UAECOB"/>
    <s v="Líder Área de Tecnología OAP - Mariano Garrido"/>
    <n v="1"/>
    <s v="Diseño de la Intranet"/>
    <n v="0.25"/>
    <d v="2019-01-01T00:00:00"/>
    <d v="2019-06-30T00:00:00"/>
    <s v="Juan Carlos Camacho"/>
    <n v="1"/>
    <s v="Se hizo las adecuaciones en el servidor http://172.16.92.27, se instala los siguientes componentes: PHP, MYSQL, APACHE y las correspondientes extensiones para el funcionamiento de Drupal como sistema de CMS de la Intranet de UAECOB"/>
    <n v="0.25"/>
    <n v="0.25"/>
    <n v="1.5625E-2"/>
  </r>
  <r>
    <m/>
    <m/>
    <m/>
    <s v="Gestión Tecnológica"/>
    <x v="2"/>
    <m/>
    <m/>
    <n v="6.25E-2"/>
    <m/>
    <m/>
    <m/>
    <s v="Líder Área de Tecnología OAP - Mariano Garrido"/>
    <n v="2"/>
    <s v="Desarrollo de la Intranet"/>
    <n v="0.25"/>
    <d v="2019-06-30T00:00:00"/>
    <d v="2019-09-30T00:00:00"/>
    <s v="Juan Carlos Camacho"/>
    <m/>
    <m/>
    <n v="0"/>
    <n v="0"/>
    <n v="0"/>
  </r>
  <r>
    <m/>
    <m/>
    <m/>
    <s v="Gestión Tecnológica"/>
    <x v="2"/>
    <m/>
    <m/>
    <n v="6.25E-2"/>
    <m/>
    <m/>
    <m/>
    <s v="Líder Área de Tecnología OAP - Mariano Garrido"/>
    <n v="3"/>
    <s v="Implementación y funcionamiento"/>
    <n v="0.25"/>
    <d v="2019-09-30T00:00:00"/>
    <d v="2019-10-30T00:00:00"/>
    <s v="Juan Carlos Camacho"/>
    <m/>
    <m/>
    <n v="0"/>
    <n v="0"/>
    <n v="0"/>
  </r>
  <r>
    <m/>
    <m/>
    <m/>
    <s v="Gestión Tecnológica"/>
    <x v="2"/>
    <m/>
    <m/>
    <n v="6.25E-2"/>
    <m/>
    <m/>
    <m/>
    <s v="Líder Área de Tecnología OAP - Mariano Garrido"/>
    <n v="4"/>
    <s v="Socializacion al interior de la Entidad"/>
    <n v="0.25"/>
    <d v="2019-10-30T00:00:00"/>
    <d v="2019-12-30T00:00:00"/>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6"/>
    <s v="Transición de la Estrategia de Gobierno en linea a la implementacion de la Política de Gobierno Digital "/>
    <n v="6.25E-2"/>
    <n v="100"/>
    <s v="Porcentaje"/>
    <s v="Diseño, Revision, estructutacion e implementacion  de la Politica de Gobierno Digital al interior de la UAECOB   "/>
    <s v="Líder Área de Tecnología OAP - Mariano Garrido"/>
    <n v="1"/>
    <s v="Revisión de la actividades de Gobierno En linea"/>
    <n v="0.33"/>
    <d v="2019-01-01T00:00:00"/>
    <d v="2019-06-30T00:00:00"/>
    <s v="Juan Carlos Camacho"/>
    <n v="1"/>
    <s v="Se revisaron las actividades realizadas en Gobierno En línea y con el fin de ajustar a las nuevas actividades para la implementación de Gobierno Digital se realiza la autoevaluación con la herramienta de la Alta Consejería"/>
    <n v="0.33"/>
    <n v="0.33"/>
    <n v="2.0625000000000001E-2"/>
  </r>
  <r>
    <m/>
    <m/>
    <m/>
    <s v="Gestión Tecnológica"/>
    <x v="2"/>
    <m/>
    <m/>
    <n v="6.25E-2"/>
    <m/>
    <m/>
    <m/>
    <s v="Líder Área de Tecnología OAP - Mariano Garrido"/>
    <n v="2"/>
    <s v="Diseño de las nuevas actividades de Gobierno Digital"/>
    <n v="0.33"/>
    <d v="2019-06-30T00:00:00"/>
    <d v="2019-10-30T00:00:00"/>
    <s v="Juan Carlos Camacho"/>
    <m/>
    <m/>
    <n v="0"/>
    <n v="0"/>
    <n v="0"/>
  </r>
  <r>
    <m/>
    <m/>
    <m/>
    <s v="Gestión Tecnológica"/>
    <x v="2"/>
    <m/>
    <m/>
    <n v="6.25E-2"/>
    <m/>
    <m/>
    <m/>
    <s v="Líder Área de Tecnología OAP - Mariano Garrido"/>
    <n v="3"/>
    <s v="Seguimiento de las actividades de Gobierno Digital"/>
    <n v="0.33"/>
    <d v="2019-10-30T00:00:00"/>
    <d v="2019-12-30T00:00:00"/>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7"/>
    <s v="Aplicación móvil para el sistema de información Misional Implementada"/>
    <n v="6.25E-2"/>
    <n v="100"/>
    <s v="Porcentaje"/>
    <s v="Una aplicación móvil para la gestión de los incidentes atendidos por el personal operativo del UEACOP."/>
    <s v="Líder Área de Tecnología OAP - Mariano Garrido"/>
    <n v="1"/>
    <s v="Puesta en producción de la solución desarrollada."/>
    <n v="1"/>
    <d v="2019-01-30T00:00:00"/>
    <d v="2019-04-30T00:00:00"/>
    <s v="Iván Medina"/>
    <n v="0.5"/>
    <s v=" Se encuentra actualización y configurando el  Weblogic  y al actualizacion correspondiente a las tabletas para ser puestas en prodeuccion"/>
    <n v="0.5"/>
    <n v="0.2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8"/>
    <s v="Herramienta tecnológica para la creación y administración de cursos virtuales en la UEA implementada"/>
    <n v="6.25E-2"/>
    <n v="100"/>
    <s v="Porcentaje"/>
    <s v="Herramienta implementada"/>
    <s v="Líder Área de Tecnología OAP - Mariano Garrido"/>
    <n v="1"/>
    <s v="Puesta en producción de la solución desarrollada."/>
    <n v="1"/>
    <d v="2019-01-01T00:00:00"/>
    <d v="2019-03-30T00:00:00"/>
    <s v="Diana Poveda"/>
    <n v="1"/>
    <s v="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9"/>
    <s v="Herramienta tecnológica para la administración y gestión documental de la UAECOB Implementada."/>
    <n v="6.25E-2"/>
    <n v="100"/>
    <s v="Porcentaje"/>
    <s v="Implementar una herramienta tecnológica que soporte  la gestión documental en la entidad, bajo la administración de la Subdirección Corporativa."/>
    <s v="Líder Área de Tecnología OAP - Mariano Garrido"/>
    <n v="1"/>
    <s v="Puesta en producción de la solución desarrollada"/>
    <n v="1"/>
    <d v="2019-01-01T00:00:00"/>
    <d v="2019-03-30T00:00:00"/>
    <s v="Diana Poveda"/>
    <n v="1"/>
    <s v="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0"/>
    <s v="Feria Expo académica para la articulación de oferta educativa en la ciudad con los funcionarios de la entidad"/>
    <n v="6.25E-2"/>
    <n v="2"/>
    <s v="Unidades"/>
    <s v="Realizar 2 ferias Expo académica  con el fin de socializar las alianzas con las instituciones académicas y promover espacios de acceso a la oferta de servicios educativos "/>
    <s v="Líder Área de Tecnología OAP - Mariano Garrido"/>
    <n v="1"/>
    <s v="Caracterización de cada uno de los de los activos de información (inventario de activos de Información de Software, hardware y servicios)"/>
    <n v="0.5"/>
    <d v="2019-01-01T00:00:00"/>
    <d v="2019-06-30T00:00:00"/>
    <s v="Andrés Veloza Garibello"/>
    <n v="0.5"/>
    <s v="Se realizara seguimiento y control al area de gestion documental con el fin de concatenar la informacion restante mediante memorando"/>
    <n v="0.25"/>
    <n v="0.1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11"/>
    <s v="Diseño, desarrollo e implementación del nuevo Sistema de Información Misional para la UAECOB"/>
    <n v="6.25E-2"/>
    <n v="100"/>
    <s v="Porcentaje"/>
    <s v="Realizar la contratación de un proveedor para el diseño y desarrollo del Nuevo Sistema de Información Misional para la Entidad"/>
    <s v="Líder Área de Tecnología OAP - Mariano Garrido"/>
    <n v="1"/>
    <s v="Levantamiento de información de funcionabilidad y características por area"/>
    <n v="0.25"/>
    <d v="2019-01-01T00:00:00"/>
    <d v="2019-06-30T00:00:00"/>
    <s v="Andrea Acosta Madrid - Luis Alberto Carmona"/>
    <n v="0.5"/>
    <s v="Se relizo reunion con el area de operativa con el fin de fortalecer las funcionalidades en documento entregdo el dia 13 de febrero del 2019._x000a_Se deja un compromiso del area interesada de entregar las nuevas funcionalidades la 2 semana del 1 trimestre."/>
    <n v="0.125"/>
    <n v="6.25E-2"/>
    <n v="7.8125E-3"/>
  </r>
  <r>
    <m/>
    <m/>
    <m/>
    <s v="Gestión Tecnológica"/>
    <x v="2"/>
    <m/>
    <m/>
    <n v="6.25E-2"/>
    <m/>
    <m/>
    <m/>
    <s v="Líder Área de Tecnología OAP - Mariano Garrido"/>
    <n v="2"/>
    <s v="Estructuración y presentación y radicación de los estudios previos"/>
    <n v="0.25"/>
    <d v="2019-01-01T00:00:00"/>
    <d v="2019-06-30T00:00:00"/>
    <s v="Mariano Garrido"/>
    <m/>
    <m/>
    <n v="0"/>
    <n v="0"/>
    <n v="0"/>
  </r>
  <r>
    <m/>
    <m/>
    <m/>
    <s v="Gestión Tecnológica"/>
    <x v="2"/>
    <m/>
    <m/>
    <n v="6.25E-2"/>
    <m/>
    <m/>
    <m/>
    <s v="Líder Área de Tecnología OAP - Mariano Garrido"/>
    <n v="3"/>
    <s v="Seguimiento estapa precontractual"/>
    <n v="0.25"/>
    <d v="2019-01-01T00:00:00"/>
    <d v="2019-09-30T00:00:00"/>
    <s v="Mariano Garrido"/>
    <m/>
    <m/>
    <n v="0"/>
    <n v="0"/>
    <n v="0"/>
  </r>
  <r>
    <m/>
    <m/>
    <m/>
    <s v="Gestión Tecnológica"/>
    <x v="2"/>
    <m/>
    <m/>
    <n v="6.25E-2"/>
    <m/>
    <m/>
    <m/>
    <s v="Líder Área de Tecnología OAP - Mariano Garrido"/>
    <n v="4"/>
    <s v="Seguimiento etapa contractual"/>
    <n v="0.25"/>
    <d v="2019-04-01T00:00:00"/>
    <d v="2019-12-30T00:00:00"/>
    <s v="Mariano Garrid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Guía de Buenas Prácticas UAECOB 2019"/>
    <n v="6.25E-2"/>
    <n v="100"/>
    <s v="Porcentaje"/>
    <s v="Se actualizará la guía de Buenas Prácticas UAECOB con la datos e información de resultados de 2018, así como se identificarán nuevas buenas prácticas"/>
    <s v="Grupo Cooperación Internacional y Alianzas Estratégicas"/>
    <n v="1"/>
    <s v="Revisar y recopilar la información de las buenas prácticas identificadas"/>
    <n v="0.45"/>
    <d v="2019-01-01T00:00:00"/>
    <d v="2019-04-30T00:00:00"/>
    <s v="Cooperacion "/>
    <n v="0.7"/>
    <s v="Se identifico y recopilo una nueva oractica para incluir en la guia y se actualizo la informnacion de las buenas practicas 2017"/>
    <n v="0.315"/>
    <n v="0.22049999999999997"/>
    <n v="1.9687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Portafolio de Servicios UAECOB 2019"/>
    <n v="6.25E-2"/>
    <n v="100"/>
    <s v="Porcentaje"/>
    <s v="Se actualizará la guía de Buenas Prácticas UAECOB con la información de 2018, así como se identificarán las nuevas líneas de servicios brindadas por la entidad"/>
    <s v="Grupo Cooperación Internacional y Alianzas Estratégicas"/>
    <n v="1"/>
    <s v="Revisar y recopilar la información de las buenas prácticas identificadas"/>
    <n v="0.45"/>
    <d v="2019-01-01T00:00:00"/>
    <d v="2019-04-30T00:00:00"/>
    <s v="Cooperacion "/>
    <n v="0.9"/>
    <s v="Se avanzo en la informacion recolectada y actualizada pendiente en revision y ajustes "/>
    <n v="0.40500000000000003"/>
    <n v="0.36450000000000005"/>
    <n v="2.53125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Jornadas de articulación con la Academia"/>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s al 1er trimestre, gestionando la participación de al menos una institución, seleccionando el tema y realizar convocatoria."/>
    <n v="0.25"/>
    <d v="2019-01-01T00:00:00"/>
    <d v="2019-05-30T00:00:00"/>
    <s v="Cooperacion "/>
    <n v="0.4"/>
    <s v="La jornada de articulacion se va hacer sobre el manejo de abejas urbanas y las emergencias y se realizara el 20 de mayo"/>
    <n v="0.1"/>
    <n v="4.0000000000000008E-2"/>
    <n v="6.2500000000000003E-3"/>
  </r>
  <r>
    <m/>
    <m/>
    <m/>
    <s v="Gestión Estratégica"/>
    <x v="2"/>
    <m/>
    <m/>
    <n v="6.25E-2"/>
    <n v="4"/>
    <s v="Und"/>
    <m/>
    <s v="Grupo Cooperación Internacional y Alianzas Estratégicas"/>
    <n v="2"/>
    <s v="Realizar una actividad de articulación con la academia correspondientes al 2do trimestre, gestionando la participación de al menos una institución, seleccionando el tema y realizar convocatoria."/>
    <n v="0.25"/>
    <d v="2019-06-01T00:00:00"/>
    <d v="2019-08-30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5"/>
    <s v="Modelo de caracterización del relacionamiento de la UAECOB con sus grupos de interés"/>
    <n v="6.25E-2"/>
    <n v="100"/>
    <s v="Porcentaje"/>
    <s v="Se entregará un modelo que describa los elementos fundamentales bajo los cuales se desarrolla la articulación de la UAECOB con sus aliados estratégicos"/>
    <s v="Grupo Cooperación Internacional y Alianzas Estratégicas"/>
    <n v="1"/>
    <s v="Identificación Grupos de Interés de la UAECOB"/>
    <n v="0.25"/>
    <d v="2019-01-01T00:00:00"/>
    <d v="2019-03-30T00:00:00"/>
    <s v="Cooperacion "/>
    <n v="1"/>
    <s v="Se identificaron los grupos de interes de la UAECOB"/>
    <n v="0.25"/>
    <n v="0.25"/>
    <n v="1.5625E-2"/>
  </r>
  <r>
    <m/>
    <m/>
    <m/>
    <s v="Gestión Estratégica"/>
    <x v="2"/>
    <m/>
    <m/>
    <n v="6.25E-2"/>
    <n v="4"/>
    <s v="Und"/>
    <m/>
    <s v="Grupo Cooperación Internacional y Alianzas Estratégicas"/>
    <n v="2"/>
    <s v="Recopilación y revisión de la información "/>
    <n v="0.35"/>
    <d v="2019-04-01T00:00:00"/>
    <d v="2019-05-30T00:00:00"/>
    <m/>
    <n v="0"/>
    <m/>
    <n v="0"/>
    <n v="0"/>
    <n v="0"/>
  </r>
  <r>
    <m/>
    <m/>
    <m/>
    <s v="Gestión Estratégica"/>
    <x v="2"/>
    <m/>
    <m/>
    <n v="6.25E-2"/>
    <n v="4"/>
    <s v="Und"/>
    <m/>
    <s v="Grupo Cooperación Internacional y Alianzas Estratégicas"/>
    <n v="3"/>
    <s v="Diseño del modelo "/>
    <n v="0.25"/>
    <d v="2019-06-01T00:00:00"/>
    <d v="2019-06-30T00:00:00"/>
    <m/>
    <n v="0"/>
    <m/>
    <n v="0"/>
    <n v="0"/>
    <n v="0"/>
  </r>
  <r>
    <m/>
    <m/>
    <m/>
    <s v="Gestión Estratégica"/>
    <x v="2"/>
    <m/>
    <m/>
    <n v="6.25E-2"/>
    <m/>
    <m/>
    <m/>
    <s v="Grupo Cooperación Internacional y Alianzas Estratégicas"/>
    <n v="4"/>
    <s v="Publicación y socialización del modelo"/>
    <n v="0.15"/>
    <d v="2019-07-01T00:00:00"/>
    <d v="2019-09-30T00:00:00"/>
    <m/>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6"/>
    <s v="Seguimiento y control de los Planes e Indicadores que Gestiona la Entidad"/>
    <n v="6.25E-2"/>
    <n v="100"/>
    <s v="Porcentaje"/>
    <s v="Generar los Informes trimestrales con los resultados de los planes e indicadores que gestiona la Entidad "/>
    <s v="Area de Planeación y Gestión Estrategica - OAP"/>
    <n v="1"/>
    <s v="Generar los informes que contenta los resultados de (Plan de Acción, Informe Proyectos de Inversión (Metas y Presupuesto), Plan de Participación Ciudadana, Plan Anticorrupción y Tablero de Indicadores), correspondiente a la gestión del 1er trimestre."/>
    <n v="0.25"/>
    <d v="2019-01-01T00:00:00"/>
    <d v="2019-03-31T00:00:00"/>
    <s v="Cooperacion "/>
    <n v="1"/>
    <s v="Se generan los informes respectivos "/>
    <n v="0.25"/>
    <n v="0.25"/>
    <n v="1.5625E-2"/>
  </r>
  <r>
    <m/>
    <m/>
    <m/>
    <s v="Gestión Estratégica"/>
    <x v="2"/>
    <m/>
    <m/>
    <n v="6.25E-2"/>
    <m/>
    <m/>
    <m/>
    <s v="Area de Planeación y Gestión Estrategica - OAP"/>
    <n v="2"/>
    <s v="Generar los informes que contenta los resultados de (Plan de Acción, Informe Proyectos de Inversión (Metas y Presupuesto) , Plan de Participación Ciudadana, Plan Anticorrupción y Tablero de Indicadores), correspondiente a la gestión del 2do trimestre."/>
    <n v="0.25"/>
    <d v="2019-04-01T00:00:00"/>
    <d v="2019-06-30T00:00:00"/>
    <m/>
    <m/>
    <m/>
    <n v="0"/>
    <n v="0"/>
    <n v="0"/>
  </r>
  <r>
    <m/>
    <m/>
    <m/>
    <s v="Gestión Estratégica"/>
    <x v="2"/>
    <m/>
    <m/>
    <n v="6.25E-2"/>
    <m/>
    <m/>
    <m/>
    <s v="Area de Planeación y Gestión Estrategica - OAP"/>
    <n v="3"/>
    <s v="Generar los informes que contenta los resultados de (Plan de Acción, Informe Proyectos de Inversión (Metas y Presupuesto), Plan de Participación Ciudadana, Plan Anticorrupción y Tablero de Indicadores), correspondiente a la gestión del 3er trimestre."/>
    <n v="0.25"/>
    <d v="2019-07-01T00:00:00"/>
    <d v="2019-09-30T00:00:00"/>
    <m/>
    <m/>
    <m/>
    <n v="0"/>
    <n v="0"/>
    <n v="0"/>
  </r>
  <r>
    <m/>
    <m/>
    <m/>
    <s v="Gestión Estratégica"/>
    <x v="2"/>
    <m/>
    <m/>
    <n v="6.25E-2"/>
    <m/>
    <m/>
    <m/>
    <s v="Area de Planeación y Gestión Estrategica - OAP"/>
    <n v="4"/>
    <s v="Generar los informes que contenta los resultados de (Plan de Acción, Informe Proyectos de Inversión (Metas y Presupuesto) , Plan de  Participación Ciudadana, Plan Anticorrupción y Tablero de Indicadores), correspondiente a la gestión del 4to trimestre."/>
    <n v="0.25"/>
    <d v="2019-10-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Construcción de bases de datos de contratos "/>
    <n v="0.25"/>
    <n v="1"/>
    <s v="Porcentaje"/>
    <s v="Base de datos estructurada y revisada"/>
    <s v="Jefe Oficina Asesora Jurídica - Giohana Catarine Gonzalez Turizo"/>
    <n v="1"/>
    <s v="Elaboración de matriz contractual"/>
    <n v="0.8"/>
    <d v="2019-01-01T00:00:00"/>
    <d v="2019-03-30T00:00:00"/>
    <s v="Oficina Asesora Jurídica"/>
    <n v="1"/>
    <s v="Se realizó la primera actividad, elaborando la matriz contractual con corte a 31 de marzo de 2019"/>
    <n v="0.8"/>
    <n v="0.8"/>
    <n v="0.2"/>
  </r>
  <r>
    <m/>
    <m/>
    <m/>
    <m/>
    <x v="3"/>
    <m/>
    <m/>
    <n v="0.25"/>
    <m/>
    <m/>
    <m/>
    <s v="Jefe Oficina Asesora Jurídica - Giohana Catarine Gonzalez Turizo"/>
    <n v="2"/>
    <s v="Actualización de matriz contractual"/>
    <n v="0.2"/>
    <d v="2019-01-01T00:00:00"/>
    <d v="2019-03-30T00:00:00"/>
    <s v="Oficina Asesora Jurídica"/>
    <n v="1"/>
    <s v="Se realizó la segunda actividad, actualizando matriz contractual con corte a 31 de marzo de 2019"/>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Creación de matriz de control y seguimiento de aprobación garantías"/>
    <n v="0.25"/>
    <n v="1"/>
    <s v="Porcentaje"/>
    <s v="Matriz control y seguimiento de aprobación de garantías"/>
    <s v="Jefe Oficina Asesora Jurídica - Giohana Catarine Gonzalez Turizo"/>
    <n v="1"/>
    <s v="Elaboración de matriz de control y seguimiento de aprobación de garantías"/>
    <n v="0.8"/>
    <d v="2019-03-01T00:00:00"/>
    <d v="2019-06-30T00:00:00"/>
    <s v="Oficina Asesora Jurídica"/>
    <n v="1"/>
    <s v="Se realizó la primera actividad, elaborando la matriz  de control y seguimiento de aprobación de garantías"/>
    <n v="0.8"/>
    <n v="0.8"/>
    <n v="0.2"/>
  </r>
  <r>
    <m/>
    <m/>
    <m/>
    <m/>
    <x v="3"/>
    <m/>
    <m/>
    <n v="0.25"/>
    <m/>
    <m/>
    <m/>
    <s v="Jefe Oficina Asesora Jurídica - Giohana Catarine Gonzalez Turizo"/>
    <n v="2"/>
    <s v="Actualización de matriz"/>
    <n v="0.2"/>
    <d v="2019-07-01T00:00:00"/>
    <d v="2019-12-31T00:00:00"/>
    <s v="Oficina Asesora Jurídica"/>
    <n v="1"/>
    <s v="Se realizó la segunda actividad, actualizando matriz matriz  de control y seguimiento de aprobación de garantías"/>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Revisión de formatos y procedimientos de contratación "/>
    <n v="0.25"/>
    <n v="1"/>
    <s v="Porcentaje"/>
    <s v="Actas de reunión de la Jefe de la OAJ con el grupo de contratación "/>
    <s v="Jefe Oficina Asesora Jurídica - Giohana Catarine Gonzalez Turizo"/>
    <n v="1"/>
    <s v="Dos (2) mesas de trabajo  con el grupo de contratación al mes"/>
    <n v="0.5"/>
    <d v="2019-04-01T00:00:00"/>
    <d v="2019-09-30T00:00:00"/>
    <m/>
    <m/>
    <m/>
    <n v="0"/>
    <n v="0"/>
    <n v="0"/>
  </r>
  <r>
    <m/>
    <m/>
    <m/>
    <m/>
    <x v="3"/>
    <m/>
    <m/>
    <n v="0.25"/>
    <m/>
    <m/>
    <m/>
    <s v="Jefe Oficina Asesora Jurídica - Giohana Catarine Gonzalez Turizo"/>
    <n v="2"/>
    <s v="Acta de reunión"/>
    <n v="0.5"/>
    <d v="2019-04-01T00:00:00"/>
    <d v="2019-09-30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tocolo para la puesta en marcha de medios alternativos de solución de conflictos. "/>
    <n v="0.25"/>
    <n v="1"/>
    <s v="Porcentaje"/>
    <s v="Aplicación de protocolo para la puesta en marcha de medios alternativos de solución de conflictos. "/>
    <s v="Jefe Oficina Asesora Jurídica - Giohana Catarine Gonzalez Turizo"/>
    <n v="1"/>
    <s v="Publicar el protocolo para la puesta en marcha de medios alternativos de solución de conflictos. "/>
    <n v="0.7"/>
    <d v="2019-01-01T00:00:00"/>
    <d v="2019-08-30T00:00:00"/>
    <s v="Oficina Asesora Jurídica"/>
    <n v="0.43"/>
    <s v="Se elaboró protocolo para revisión con un avance del 30%, teniendo en cuenta que el procto final es para el siguiente trimestre"/>
    <n v="0.30099999999999999"/>
    <n v="0.12942999999999999"/>
    <n v="7.5249999999999997E-2"/>
  </r>
  <r>
    <m/>
    <m/>
    <m/>
    <m/>
    <x v="3"/>
    <m/>
    <m/>
    <n v="0.25"/>
    <m/>
    <m/>
    <m/>
    <s v="Jefe Oficina Asesora Jurídica - Giohana Catarine Gonzalez Turizo"/>
    <n v="2"/>
    <s v="Sensibilizar al personal de planta  y contratistas sobre la utilización del protocolo creado"/>
    <n v="0.3"/>
    <d v="2019-09-01T00:00:00"/>
    <d v="2019-12-31T00:00:00"/>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n v="1"/>
    <s v="Documento diagnostico frente a escenarios de aglomeraciones de público permanentes (Teatros y Cinemas)"/>
    <n v="6.25E-2"/>
    <n v="100"/>
    <s v="Porcentual"/>
    <s v="Realizar el documento diagnostico del cumplimiento técnico normativo de escenarios de aglomeración permanente de Bogotá  (Teatros y Cinemas)"/>
    <s v="Jorge Alberto Pardo Torres"/>
    <n v="1"/>
    <s v="Análisis de causas frente a escenarios de aglomeraciones de público permanentes (Teatros y Cinemas)"/>
    <n v="0.25"/>
    <d v="2019-01-15T00:00:00"/>
    <d v="2019-03-30T00:00:00"/>
    <m/>
    <n v="1"/>
    <s v="Se está revisando el marco normativo y las condiciones de seguridad humana y sistemas de protección contra incendios. Adelantando el documento de analisi s frente a aglomeraciones permanentes "/>
    <n v="0.25"/>
    <n v="0.25"/>
    <n v="1.5625E-2"/>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s v="Realizar el documento diagnostico del cumplimiento técnico normativo de escenarios de aglomeración permanente de Bogotá  (Teatros y Cinemas)"/>
    <s v="Jorge Alberto Pardo Torres"/>
    <n v="2"/>
    <s v="Identificación de los principales problemas o puntos críticos"/>
    <n v="0.25"/>
    <d v="2019-04-01T00:00:00"/>
    <d v="2019-06-30T00:00:00"/>
    <m/>
    <m/>
    <m/>
    <n v="0"/>
    <n v="0"/>
    <n v="0"/>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s v="Realizar el documento diagnostico del cumplimiento técnico normativo de escenarios de aglomeración permanente de Bogotá  (Teatros y Cinemas)"/>
    <s v="Jorge Alberto Pardo Torres"/>
    <n v="3"/>
    <s v="Formulación del diagnostico rente a escenarios de aglomeraciones de público permanentes (Teatros y Cinemas)"/>
    <n v="0.25"/>
    <d v="2019-07-01T00:00:00"/>
    <d v="2019-09-30T00:00:00"/>
    <m/>
    <m/>
    <m/>
    <n v="0"/>
    <n v="0"/>
    <n v="0"/>
  </r>
  <r>
    <m/>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s v="Realizar el documento diagnostico del cumplimiento técnico normativo de escenarios de aglomeración permanente de Bogotá  (Teatros y Cinemas)"/>
    <s v="Jorge Alberto Pardo Torres"/>
    <n v="4"/>
    <s v="Consolidación y entrega al subdirector de Documento final."/>
    <n v="0.25"/>
    <d v="2019-10-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2"/>
    <s v="Proyecto virtualización capacitación normativa aplicada a revisiones técnicas"/>
    <n v="6.25E-2"/>
    <n v="100"/>
    <s v="Porcentual"/>
    <s v="Documento &quot;Proyecto virtualización capacitación normativa aplicada a revisiones técnicas&quot;"/>
    <s v="Jorge Alberto Pardo Torres"/>
    <n v="1"/>
    <s v="Identificación  y análisis de la situación actual"/>
    <n v="0.2"/>
    <d v="2019-01-15T00:00:00"/>
    <d v="2019-03-30T00:00:00"/>
    <m/>
    <n v="1"/>
    <s v="Mediante Correo electrónico del 12/02/2019 se envía a la oficina asesora de planeación el informe diagnóstico y necesidades para el desarrollo de plataformas virtuales."/>
    <n v="0.2"/>
    <n v="0.2"/>
    <n v="1.2500000000000001E-2"/>
  </r>
  <r>
    <m/>
    <s v="103. Adelantar el 100% de acciones para la prevención y mitigación del riesgo de incidentes forestales (connatos, quemas e incendios)"/>
    <m/>
    <s v="CONOCIMIENTO DEL RIESGO"/>
    <x v="4"/>
    <m/>
    <s v="Proyecto virtualización capacitación normativa aplicada a revisiones técnicas"/>
    <n v="6.25E-2"/>
    <n v="100"/>
    <m/>
    <s v="Documento &quot;Proyecto virtualización capacitación normativa aplicada a revisiones técnicas&quot;"/>
    <s v="Jorge Alberto Pardo Torres"/>
    <n v="2"/>
    <s v="Formulación del Proyecto virtualización capacitación normativa aplicada a revisiones técnicas"/>
    <n v="0.5"/>
    <d v="2019-04-01T00:00:00"/>
    <d v="2019-10-30T00:00:00"/>
    <m/>
    <m/>
    <m/>
    <n v="0"/>
    <n v="0"/>
    <n v="0"/>
  </r>
  <r>
    <m/>
    <s v="103. Adelantar el 100% de acciones para la prevención y mitigación del riesgo de incidentes forestales (connatos, quemas e incendios)"/>
    <m/>
    <s v="CONOCIMIENTO DEL RIESGO"/>
    <x v="4"/>
    <m/>
    <s v="Proyecto virtualización capacitación normativa aplicada a revisiones técnicas"/>
    <n v="6.25E-2"/>
    <n v="100"/>
    <m/>
    <s v="Documento &quot;Proyecto virtualización capacitación normativa aplicada a revisiones técnicas&quot;"/>
    <s v="Jorge Alberto Pardo Torres"/>
    <n v="3"/>
    <s v="Consolidación y entrega al subdirector de Documento final."/>
    <n v="0.3"/>
    <d v="2019-11-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Identificación de nuevos requerimientos en el Sistema de Información Misional - Sub-módulo Revisiones Técnicas y Auto revisiones"/>
    <n v="6.25E-2"/>
    <n v="100"/>
    <s v="Porcentual"/>
    <s v="Realizar 1 proceso de mantenimiento evolutivo del Sistema de Información Misional sub-módulo de Revisiones Técnicas y auto revisiones"/>
    <s v="Jorge Alberto Pardo Torres"/>
    <n v="1"/>
    <s v="1. Mesas de Trabajo"/>
    <n v="0.33"/>
    <d v="2019-01-15T00:00:00"/>
    <d v="2019-12-31T00:00:00"/>
    <m/>
    <n v="0.3"/>
    <s v="Se realizó mesas de trabajo el 22, el 24 y 28 de enero de 2019, en las cuales se establecieron criterios para el desarrollo del nuevo sistema de información misional."/>
    <n v="9.9000000000000005E-2"/>
    <n v="2.9700000000000001E-2"/>
    <n v="6.1875000000000003E-3"/>
  </r>
  <r>
    <s v="3.  Construcción de comunidad y cultura ciudadana"/>
    <s v="103. Adelantar el 100% de acciones para la prevención y mitigación del riesgo de incidentes forestales (connatos, quemas e incendios)"/>
    <m/>
    <s v="CONOCIMIENTO DEL RIESGO"/>
    <x v="4"/>
    <m/>
    <s v="Identificación de nuevos requerimientos en el Sistema de Información Misional - Sub-módulo Revisiones Técnicas y Auto revisiones"/>
    <n v="6.25E-2"/>
    <n v="100"/>
    <m/>
    <s v="Realizar 1 proceso de mantenimiento evolutivo del Sistema de Información Misional sub-módulo de Revisiones Técnicas y auto revisiones"/>
    <s v="Jorge Alberto Pardo Torres"/>
    <n v="2"/>
    <s v="2. Priorización de Necesidades"/>
    <n v="0.33"/>
    <d v="2019-01-15T00:00:00"/>
    <d v="2019-12-31T00:00:00"/>
    <m/>
    <n v="0.3"/>
    <s v="Se realizó reunión el 24 de enero del presente año en la cual se priorizo las necesidades y se estableció el fortalecimiento de características y funciones del SIM."/>
    <n v="9.9000000000000005E-2"/>
    <n v="2.9700000000000001E-2"/>
    <n v="6.1875000000000003E-3"/>
  </r>
  <r>
    <s v="3.  Construcción de comunidad y cultura ciudadana"/>
    <s v="103. Adelantar el 100% de acciones para la prevención y mitigación del riesgo de incidentes forestales (connatos, quemas e incendios)"/>
    <m/>
    <s v="CONOCIMIENTO DEL RIESGO"/>
    <x v="4"/>
    <m/>
    <s v="Identificación de nuevos requerimientos en el Sistema de Información Misional - Sub-módulo Revisiones Técnicas y Auto revisiones"/>
    <n v="6.25E-2"/>
    <n v="100"/>
    <m/>
    <s v="Realizar 1 proceso de mantenimiento evolutivo del Sistema de Información Misional sub-módulo de Revisiones Técnicas y auto revisiones"/>
    <s v="Jorge Alberto Pardo Torres"/>
    <n v="3"/>
    <s v="3. Levantamiento de requerimientos con el apoyo del área de Tecnología."/>
    <n v="0.34"/>
    <d v="2019-01-15T00:00:00"/>
    <d v="2019-12-31T00:00:00"/>
    <m/>
    <n v="0.3"/>
    <s v="Se realizó mesas de trabajo el 28 de enero de 2019 en las cuales se establecieron criterios para el desarrollo del nuevo sistema de información misional con el área de tecnología."/>
    <n v="0.10200000000000001"/>
    <n v="3.0600000000000002E-2"/>
    <n v="6.3750000000000005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4"/>
    <s v="Guía de riesgos comunes y asociados a incendios"/>
    <n v="6.25E-2"/>
    <n v="100"/>
    <s v="Porcentual"/>
    <s v="Documento &quot;Guía de riesgos comunes y asociados a incendios&quot;"/>
    <s v="Jorge Alberto Pardo Torres"/>
    <n v="1"/>
    <s v="Estructura del Documento Guía"/>
    <n v="0.2"/>
    <d v="2019-01-15T00:00:00"/>
    <d v="2019-03-30T00:00:00"/>
    <m/>
    <n v="1"/>
    <s v="Se realizo la estructura del documento correspondiente a la guía de riesgos comunes y asociados de incendios por parte del ingeniero desarrollador y enviado a la coordinación de conocimiento del riesgo para su revisión el día 22 de Febrero de 19"/>
    <n v="0.2"/>
    <n v="0.2"/>
    <n v="1.2500000000000001E-2"/>
  </r>
  <r>
    <s v="3.  Construcción de comunidad y cultura ciudadana"/>
    <s v="103. Adelantar el 100% de acciones para la prevención y mitigación del riesgo de incidentes forestales (connatos, quemas e incendios)"/>
    <m/>
    <s v="CONOCIMIENTO DEL RIESGO"/>
    <x v="4"/>
    <m/>
    <s v="Guía de riesgos comunes y asociados a incendios"/>
    <n v="6.25E-2"/>
    <n v="100"/>
    <m/>
    <s v="Documento &quot;Guía de riesgos comunes y asociados a incendios&quot;"/>
    <s v="Jorge Alberto Pardo Torres"/>
    <n v="2"/>
    <s v="Formulación de la guía de riesgos comunes y asociados a incendios"/>
    <n v="0.5"/>
    <d v="2019-04-01T00:00:00"/>
    <d v="2019-10-30T00:00:00"/>
    <m/>
    <m/>
    <m/>
    <n v="0"/>
    <n v="0"/>
    <n v="0"/>
  </r>
  <r>
    <s v="3.  Construcción de comunidad y cultura ciudadana"/>
    <s v="103. Adelantar el 100% de acciones para la prevención y mitigación del riesgo de incidentes forestales (connatos, quemas e incendios)"/>
    <m/>
    <s v="CONOCIMIENTO DEL RIESGO"/>
    <x v="4"/>
    <m/>
    <s v="Guía de riesgos comunes y asociados a incendios"/>
    <n v="6.25E-2"/>
    <n v="100"/>
    <m/>
    <s v="Documento &quot;Guía de riesgos comunes y asociados a incendios&quot;"/>
    <s v="Jorge Alberto Pardo Torres"/>
    <n v="3"/>
    <s v="Publicación de la Guía  de riesgos comunes y asociados a incendios"/>
    <n v="0.3"/>
    <d v="2019-11-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5"/>
    <s v="Sistematización del procedimiento de capacitación a brigadas contra incendio empresarial"/>
    <n v="6.25E-2"/>
    <n v="6"/>
    <s v="Número de mesas de trabajo "/>
    <s v="Realizar el seguimiento del avance del proceso de sistematización del capacitación a brigadas contra incendio empresarial"/>
    <s v="Jorge Alberto Pardo Torres"/>
    <n v="1"/>
    <s v="Mesas de trabajo con la oficina asesora d planeación"/>
    <n v="1"/>
    <d v="2019-04-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6"/>
    <s v="Socialización de la estrategia de Cambio Climático UAECOB"/>
    <n v="6.25E-2"/>
    <n v="100"/>
    <s v="Porcentaje"/>
    <s v="Socialización de la estrategia de Cambio Climático al 100% de las áreas de la UEACOB"/>
    <s v="Subdirector de Gestión del Riesgo_x000a_Jorge Alberto Pardo Torres"/>
    <n v="1"/>
    <s v="Revisión de módulos de capacitación Comunitaria"/>
    <n v="0.2"/>
    <d v="2019-01-15T00:00:00"/>
    <d v="2019-03-30T00:00:00"/>
    <m/>
    <n v="1"/>
    <s v="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
    <n v="0.2"/>
    <n v="0.2"/>
    <n v="1.2500000000000001E-2"/>
  </r>
  <r>
    <m/>
    <m/>
    <m/>
    <m/>
    <x v="4"/>
    <m/>
    <s v="Socialización de la estrategia de Cambio Climático UAECOB"/>
    <n v="6.25E-2"/>
    <n v="100"/>
    <m/>
    <s v="Socialización de la estrategia de Cambio Climático al 100% de las áreas de la UEACOB"/>
    <m/>
    <n v="2"/>
    <s v="Actualización de los módulos de capacitación comunitaria"/>
    <n v="0.5"/>
    <d v="2019-04-01T00:00:00"/>
    <d v="2019-09-30T00:00:00"/>
    <m/>
    <m/>
    <m/>
    <n v="0"/>
    <n v="0"/>
    <n v="0"/>
  </r>
  <r>
    <m/>
    <m/>
    <m/>
    <m/>
    <x v="4"/>
    <m/>
    <s v="Socialización de la estrategia de Cambio Climático UAECOB"/>
    <n v="6.25E-2"/>
    <n v="100"/>
    <m/>
    <s v="Socialización de la estrategia de Cambio Climático al 100% de las áreas de la UEACOB"/>
    <m/>
    <n v="3"/>
    <s v="Aprobación de los módulos de capacitación comunitaria"/>
    <n v="0.3"/>
    <d v="2019-10-01T00:00:00"/>
    <d v="2019-11-30T00:00:00"/>
    <m/>
    <m/>
    <m/>
    <n v="0"/>
    <n v="0"/>
    <n v="0"/>
  </r>
  <r>
    <m/>
    <m/>
    <m/>
    <m/>
    <x v="4"/>
    <m/>
    <s v="Socialización de la estrategia de Cambio Climático UAECOB"/>
    <n v="6.25E-2"/>
    <n v="100"/>
    <m/>
    <s v="Socialización de la estrategia de Cambio Climático al 100% de las áreas de la UEACOB"/>
    <m/>
    <n v="4"/>
    <s v="Publicación de los módulos de capacitación comunitaria"/>
    <n v="0.2"/>
    <d v="2019-12-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7"/>
    <s v="Proyecto de virtualización de capacitación a brigadas contra incendio empresarial"/>
    <n v="6.25E-2"/>
    <n v="100"/>
    <s v="Porcentual"/>
    <s v="Elaboración del documento &quot;Virtualización de capacitación a brigadas empresariales&quot;"/>
    <s v="Jorge Alberto Pardo Torres"/>
    <n v="1"/>
    <s v="Revisión del material d capacitación para brigadas contra incendio"/>
    <n v="0.2"/>
    <d v="2019-01-15T00:00:00"/>
    <d v="2019-01-30T00:00:00"/>
    <m/>
    <n v="1"/>
    <s v="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n v="0.2"/>
    <n v="0.2"/>
    <n v="1.2500000000000001E-2"/>
  </r>
  <r>
    <m/>
    <m/>
    <m/>
    <m/>
    <x v="4"/>
    <m/>
    <s v="Proyecto de virtualización de capacitación a brigadas contra incendio empresarial"/>
    <n v="6.25E-2"/>
    <n v="100"/>
    <s v="Porcentual"/>
    <s v="Elaboracion del documento &quot;Virtualizacion de capacitacion a brigadas empresariales&quot;"/>
    <s v="Jorge Alberto Pardo Torres"/>
    <n v="2"/>
    <s v="Elaboración del documento proyecto de &quot;Virtualización de capacitación a brigadas empresariales&quot;"/>
    <n v="0.6"/>
    <d v="2019-04-01T00:00:00"/>
    <d v="2019-11-30T00:00:00"/>
    <m/>
    <m/>
    <m/>
    <n v="0"/>
    <n v="0"/>
    <n v="0"/>
  </r>
  <r>
    <m/>
    <m/>
    <m/>
    <m/>
    <x v="4"/>
    <m/>
    <s v="Proyecto de virtualización de capacitación a brigadas contra incendio empresarial"/>
    <n v="6.25E-2"/>
    <n v="100"/>
    <s v="Porcentual"/>
    <s v="Elaboracion del documento &quot;Virtualizacion de capacitacion a brigadas empresariales&quot;"/>
    <s v="Jorge Alberto Pardo Torres"/>
    <n v="3"/>
    <s v="Presentación del proyecto al Subdirector de Gestión del riesgo "/>
    <n v="0.2"/>
    <d v="2019-12-01T00:00:00"/>
    <d v="2019-12-31T00:00:00"/>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8"/>
    <s v="Actualizar la estrategia &quot;campañas de reducción del riesgo relacionadas con la prevención y mitigación de riesgos de incendio, matpel y otras  emergencias competencia de la UAECOB&quot;"/>
    <n v="6.25E-2"/>
    <n v="100"/>
    <s v="Porcentual"/>
    <s v="Actualizar el documento de la estrategia de las campañas de reducción del riesgo relacionadas con la prevención y mitigación de riesgos de incendio, matpel y otras  emergencias competencia de la UAECOB"/>
    <s v="Jorge Alberto Pardo Torres"/>
    <n v="1"/>
    <s v="Revisión del documento de estrategia "/>
    <n v="0.2"/>
    <d v="2019-01-15T00:00:00"/>
    <d v="2019-03-30T00:00:00"/>
    <m/>
    <n v="1"/>
    <s v="Se realizó recopilación de información, se realizó nuevas estadísticas de los años 2016 al 2018. Se realizó documento explicando las estadísticas "/>
    <n v="0.2"/>
    <n v="0.2"/>
    <n v="1.2500000000000001E-2"/>
  </r>
  <r>
    <m/>
    <m/>
    <m/>
    <m/>
    <x v="4"/>
    <m/>
    <s v="Actualizar la estrategia &quot;campañas de reducción del riesgo relacionadas con la prevención y mitigación de riesgos de incendio, matpel y otras  emergencias competencia de la UAECOB&quot;"/>
    <n v="6.25E-2"/>
    <n v="100"/>
    <m/>
    <s v="Actualizar el documento de la estrategia de las campañas de reducción del riesgo relacionadas con la prevención y mitigación de riesgos de incendio, matpel y otras  emergencias competencia de la UAECOB"/>
    <s v="Jorge Alberto Pardo Torres"/>
    <n v="2"/>
    <s v="Formulación del documento de la estrategia de las campañas de reducción del riesgo "/>
    <n v="0.5"/>
    <d v="2019-04-01T00:00:00"/>
    <d v="2019-10-30T00:00:00"/>
    <m/>
    <m/>
    <m/>
    <n v="0"/>
    <n v="0"/>
    <n v="0"/>
  </r>
  <r>
    <m/>
    <m/>
    <m/>
    <m/>
    <x v="4"/>
    <m/>
    <s v="Actualizar la estrategia &quot;campañas de reducción del riesgo relacionadas con la prevención y mitigación de riesgos de incendio, matpel y otras  emergencias competencia de la UAECOB&quot;"/>
    <n v="6.25E-2"/>
    <n v="100"/>
    <m/>
    <s v="Actualizar el documento de la estrategia de las campañas de reducción del riesgo relacionadas con la prevención y mitigación de riesgos de incendio, matpel y otras  emergencias competencia de la UAECOB"/>
    <s v="Jorge Alberto Pardo Torres"/>
    <n v="3"/>
    <s v="Consolidación y entrega al subdirector de Documento final."/>
    <n v="0.3"/>
    <d v="2019-11-01T00:00:00"/>
    <d v="2019-12-31T00:00:00"/>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9"/>
    <s v="Desarrollar jornadas de capacitación en las estaciones en pedagogía para las actividades del Club Bomberitos "/>
    <n v="6.25E-2"/>
    <n v="100"/>
    <s v="Porcentual"/>
    <s v="17 estaciones con personal capacitado en pedagogía para desarrollo de las actividades del club Bomberitos "/>
    <s v="Jorge Alberto Pardo Torres"/>
    <n v="1"/>
    <s v="1. Diseño de material pedagógico para sensibilizar."/>
    <n v="0.35"/>
    <d v="2019-01-15T00:00:00"/>
    <d v="2019-03-30T00:00:00"/>
    <m/>
    <n v="1"/>
    <s v="El 22 y 25 de enero y el 13, 19 y 27 de febrero de 2019 se llevaron a cabo 5 reuniones en las que se reestructuraron los programas y curso Nicolás Quevedo Rizo creando un manual que le permita al personal de uniformados tener conocimiento de la metodología del Club Bomberitos.  "/>
    <n v="0.35"/>
    <n v="0.35"/>
    <n v="2.1874999999999999E-2"/>
  </r>
  <r>
    <m/>
    <m/>
    <m/>
    <m/>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2"/>
    <s v="Programación de sensibilización. "/>
    <n v="0.15"/>
    <d v="2019-04-01T00:00:00"/>
    <d v="2019-04-30T00:00:00"/>
    <m/>
    <m/>
    <m/>
    <n v="0"/>
    <n v="0"/>
    <n v="0"/>
  </r>
  <r>
    <m/>
    <m/>
    <m/>
    <m/>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3"/>
    <s v="Ejecución de 34 jornadas de sensibilización."/>
    <n v="0.5"/>
    <d v="2019-05-01T00:00:00"/>
    <d v="2019-12-31T00:00:00"/>
    <m/>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10"/>
    <s v="Desarrollar Actividades de la estrategia del Club Bomberitos en el marco del mes de la prevención (Caravanas de la Prevención)"/>
    <n v="6.25E-2"/>
    <n v="100"/>
    <s v="Porcentual"/>
    <s v="Desarrollar 4 Actividades de la estrategia del Club Bomberitos en el marco del mes de la prevención (Caravanas de la Prevención)"/>
    <s v="Jorge Alberto Pardo Torres"/>
    <n v="1"/>
    <s v="1. Planificación de las actividades de prevención "/>
    <n v="0.25"/>
    <d v="2019-07-01T00:00:00"/>
    <d v="2019-07-30T00:00:00"/>
    <m/>
    <m/>
    <m/>
    <n v="0"/>
    <n v="0"/>
    <n v="0"/>
  </r>
  <r>
    <m/>
    <m/>
    <m/>
    <m/>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2"/>
    <s v="2. Convocatoria para las actividades de Prevención. 25%"/>
    <n v="0.25"/>
    <d v="2019-08-01T00:00:00"/>
    <d v="2019-09-30T00:00:00"/>
    <m/>
    <m/>
    <m/>
    <n v="0"/>
    <n v="0"/>
    <n v="0"/>
  </r>
  <r>
    <m/>
    <m/>
    <m/>
    <m/>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3"/>
    <s v="3. Ejecución de las actividades de prevención"/>
    <n v="0.5"/>
    <d v="2019-10-01T00:00:00"/>
    <d v="2019-10-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1"/>
    <s v="Implementación proyecto de prevención y autoprotección  comunitaria ante incendios forestales (fase 2)."/>
    <n v="6.25E-2"/>
    <n v="100"/>
    <s v="Porcentual"/>
    <s v="Desarrollar el 100% del proyecto de prevención y autoprotección  comunitaria ante incendios forestales. (fase 2)"/>
    <s v="Jorge Alberto Pardo Torres"/>
    <n v="1"/>
    <s v="Mesas de trabajo de diagnostico implementación del proyecto fase 1"/>
    <n v="0.2"/>
    <d v="2019-01-15T00:00:00"/>
    <d v="2019-03-30T00:00:00"/>
    <m/>
    <n v="1"/>
    <s v="Se Realiza la mesa de trabajo del diagnostico de la implementación del proyecto en la fase 1 , con el personal designado para la ejecución del proyecto en la fase 1  en el mes de enero (acta de Reunion9 y se concluyen las mejoras a desarrollar en la implementación de la fase 2"/>
    <n v="0.2"/>
    <n v="0.2"/>
    <n v="1.25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s v="Desarrollar el 100% del proyecto de prevención y autoprotección  comunitaria ante incendios forestales. (fase 2)"/>
    <s v="Jorge Alberto Pardo Torres"/>
    <n v="2"/>
    <s v="implementación del proyecto en la fase 2"/>
    <n v="0.5"/>
    <d v="2019-04-01T00:00:00"/>
    <d v="2019-11-30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s v="Desarrollar el 100% del proyecto de prevención y autoprotección  comunitaria ante incendios forestales. (fase 2)"/>
    <s v="Jorge Alberto Pardo Torres"/>
    <n v="3"/>
    <s v="Informe consolidado del desarrollo del proyecto fase 2"/>
    <n v="0.3"/>
    <d v="2019-12-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2"/>
    <s v="Actualizar, publicar y seguimiento a la estrategia de cambio climático de la UAECOB"/>
    <n v="6.25E-2"/>
    <n v="100"/>
    <s v="Porcentual"/>
    <s v="Actualizar el 100% de la estrategia de cambio climático de la UAECOB"/>
    <s v="Jorge Alberto Pardo Torres"/>
    <n v="1"/>
    <s v="actualización de la estrategia de cambio climático de la UAECOB"/>
    <n v="0.4"/>
    <d v="2019-01-15T00:00:00"/>
    <d v="2019-06-30T00:00:00"/>
    <m/>
    <n v="1"/>
    <s v="Se actualizo el documento de la estrategia de Cambio Climático  y se entrego para revisión a la coordinación del proceso de Reducción del Riesgo mediante entrega de informe."/>
    <n v="0.4"/>
    <n v="0.4"/>
    <n v="2.50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s v="Actualizar el 100% de la estrategia de cambio climático de la UAECOB"/>
    <s v="Jorge Alberto Pardo Torres"/>
    <n v="2"/>
    <s v="aprobación de la estrategia de cambio climático"/>
    <n v="0.2"/>
    <d v="2019-07-01T00:00:00"/>
    <d v="2019-09-30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s v="Actualizar el 100% de la estrategia de cambio climático de la UAECOB"/>
    <s v="Jorge Alberto Pardo Torres"/>
    <n v="3"/>
    <s v="publicación de la estrategia de cambio climático"/>
    <n v="0.2"/>
    <d v="2019-10-01T00:00:00"/>
    <d v="2019-10-31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s v="Actualizar el 100% de la estrategia de cambio climático de la UAECOB"/>
    <s v="Jorge Alberto Pardo Torres"/>
    <n v="4"/>
    <s v="seguimiento a la estrategia de cambio climático"/>
    <n v="0.2"/>
    <d v="2019-11-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3"/>
    <s v="cartografía social en localidad de puente Aranda para materiales peligrosos"/>
    <n v="6.25E-2"/>
    <n v="100"/>
    <s v="Porcentual"/>
    <s v="Desarrollar 1 piloto en la localidad de puente Aranda de cartografía social  para materiales peligrosos"/>
    <s v="Jorge Alberto Pardo Torres"/>
    <n v="1"/>
    <s v="mesas de trabajo para lineamientos del desarrollo del piloto de cartografía"/>
    <n v="0.25"/>
    <d v="2019-01-15T00:00:00"/>
    <d v="2019-03-30T00:00:00"/>
    <m/>
    <n v="1"/>
    <s v="Se realizó reunión con el Sargento Jefe del Grupo con el fin de solicitar información a la espera de otra reunión con de recopilar la información. "/>
    <n v="0.25"/>
    <n v="0.25"/>
    <n v="1.5625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s v="Desarrollar 1 piloto en la localidad de puente Aranda de cartografía social  para materiales peligrosos"/>
    <s v="Jorge Alberto Pardo Torres"/>
    <n v="2"/>
    <s v="presentación de documento con las fases y lineamientos"/>
    <n v="0.25"/>
    <d v="2019-04-01T00:00:00"/>
    <d v="2019-06-30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s v="Desarrollar 1 piloto en la localidad de puente Aranda de cartografía social  para materiales peligrosos"/>
    <s v="Jorge Alberto Pardo Torres"/>
    <n v="3"/>
    <s v="Levantamiento de información para la cartografía social"/>
    <n v="0.25"/>
    <d v="2019-07-01T00:00:00"/>
    <d v="2019-09-30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s v="Desarrollar 1 piloto en la localidad de puente Aranda de cartografía social  para materiales peligrosos"/>
    <s v="Jorge Alberto Pardo Torres"/>
    <n v="4"/>
    <s v="consolidación, validación y divulgación de la cartografía social"/>
    <n v="0.25"/>
    <d v="2019-10-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4"/>
    <s v="Divulgación de una campaña de gestión del riesgo en las 20 localidades "/>
    <n v="6.25E-2"/>
    <n v="100"/>
    <s v="Porcentaje"/>
    <s v="Divulgar en las 20 localidades una campaña de Gestión del Riesgo"/>
    <s v="Subdirector de Gestión del Riesgo_x000a_Jorge Alberto Pardo Torres"/>
    <n v="1"/>
    <s v="Identificación y selección de la o las campañas a divulgar"/>
    <n v="0.15"/>
    <d v="2019-01-15T00:00:00"/>
    <d v="2019-02-15T00:00:00"/>
    <m/>
    <n v="1"/>
    <s v=" Se solicitó información a los gestores, con el fin de consolidar las diferentes campañas y se divulgo la campaña Gas licuado de Petróleo-GLP por medio de las redes sociales de la entidad. "/>
    <n v="0.15"/>
    <n v="0.15"/>
    <n v="9.3749999999999997E-3"/>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2"/>
    <s v="Consolidación del material didáctico de apoyo para la divulgación de la estrategia"/>
    <n v="0.2"/>
    <d v="2019-02-16T00:00:00"/>
    <d v="2019-04-30T00:00:00"/>
    <m/>
    <n v="0.5"/>
    <s v="Se elaboro el material didáctica para la campaña de Gas licuado de Petróleo-GLP"/>
    <n v="0.1"/>
    <n v="0.05"/>
    <n v="6.2500000000000003E-3"/>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3"/>
    <s v="Divulgación de la o las campañas de prevención en las 20 localidades"/>
    <n v="0.45"/>
    <d v="2019-05-01T00:00:00"/>
    <d v="2019-11-30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Gestionar  una estrategia para la gestión del riesgo por incendios forestales en la localidad de Sumapaz"/>
    <s v="Subdirector de Gestión del Riesgo_x000a_Jorge Alberto Pardo Torres"/>
    <n v="4"/>
    <s v="Informe final de la o las campañas divulgadas"/>
    <n v="0.2"/>
    <d v="2019-12-01T00:00:00"/>
    <d v="2019-12-31T00:00:00"/>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n v="15"/>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1"/>
    <s v="Mesas de Trabajo con el personal uniformado para diseñar la estrategia"/>
    <n v="0.2"/>
    <d v="2019-01-15T00:00:00"/>
    <d v="2019-04-30T00:00:00"/>
    <m/>
    <n v="1"/>
    <s v="A través de acta de reunión del 14 de marzo de 2019 con el personal uniformado y el Comandante Tito Forero,  se establecieron los lineamientos de la estrategia para la gestión del riesgo por incendios forestales en la localidad de Sumapaz."/>
    <n v="0.2"/>
    <n v="0.2"/>
    <n v="1.2500000000000001E-2"/>
  </r>
  <r>
    <m/>
    <m/>
    <m/>
    <m/>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2"/>
    <s v="Presentación de Documento Del a estrategia"/>
    <n v="0.3"/>
    <d v="2019-05-01T00:00:00"/>
    <d v="2019-07-30T00:00:00"/>
    <m/>
    <m/>
    <m/>
    <n v="0"/>
    <n v="0"/>
    <n v="0"/>
  </r>
  <r>
    <m/>
    <m/>
    <m/>
    <m/>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3"/>
    <s v="Gestión con la alcaldía Local de Sumapaz y entidades Distritales"/>
    <n v="0.5"/>
    <d v="2019-08-01T00:00:00"/>
    <d v="2019-12-31T00:00:00"/>
    <m/>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16"/>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1"/>
    <s v="1. Definir Tema para el insumo basados en la revisión de la estadística de investigación de incendios.."/>
    <n v="0.2"/>
    <d v="2019-01-15T00:00:00"/>
    <d v="2019-02-15T00:00:00"/>
    <m/>
    <n v="1"/>
    <s v="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n v="0.2"/>
    <n v="0.2"/>
    <n v="1.25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2"/>
    <s v="2. Recolectar los datos basándose en la información existente en el equipo de investigación de incendios para generar el documento."/>
    <n v="0.4"/>
    <d v="2019-02-16T00:00:00"/>
    <d v="2019-07-30T00:00:00"/>
    <m/>
    <n v="0.5"/>
    <s v="Se evidencia acta de reunión del 19 de marzo de 2019 en la cual se presenta avance de la recolección de los datos que sirven como insumo para presentar una campaña de prevención."/>
    <n v="0.2"/>
    <n v="0.1"/>
    <n v="1.2500000000000001E-2"/>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3"/>
    <s v="3. Realizar un documento con la información necesaria para generar una campaña de prevención por incendios en el hogar."/>
    <n v="0.3"/>
    <d v="2019-08-01T00:00:00"/>
    <d v="2019-11-15T00:00:00"/>
    <m/>
    <m/>
    <m/>
    <n v="0"/>
    <n v="0"/>
    <n v="0"/>
  </r>
  <r>
    <m/>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4"/>
    <s v="4. Radicar el documento al subdirector de gestión del riesgo."/>
    <n v="0.1"/>
    <d v="2019-11-16T00:00:00"/>
    <d v="2019-12-31T00:00:00"/>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Curso Bomberitos _x000a_&quot;Nicolas Quevedo Rizo&quot;"/>
    <n v="0.2"/>
    <n v="2"/>
    <s v="cursos"/>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Subdirección Operativa"/>
    <n v="1"/>
    <s v="Convocatoria."/>
    <n v="0.1"/>
    <d v="2019-05-21T00:00:00"/>
    <d v="2019-06-07T00:00:00"/>
    <s v="Subdirección Operativa"/>
    <m/>
    <m/>
    <n v="0"/>
    <n v="0"/>
    <n v="0"/>
  </r>
  <r>
    <m/>
    <m/>
    <m/>
    <m/>
    <x v="5"/>
    <m/>
    <m/>
    <n v="0.2"/>
    <m/>
    <m/>
    <m/>
    <s v="Subdirección Operativa"/>
    <n v="2"/>
    <s v="Ejecución."/>
    <n v="0.35"/>
    <d v="2019-06-17T00:00:00"/>
    <d v="2019-06-28T00:00:00"/>
    <m/>
    <m/>
    <m/>
    <n v="0"/>
    <n v="0"/>
    <n v="0"/>
  </r>
  <r>
    <m/>
    <m/>
    <m/>
    <m/>
    <x v="5"/>
    <m/>
    <m/>
    <n v="0.2"/>
    <m/>
    <m/>
    <m/>
    <s v="Subdirección Operativa"/>
    <n v="3"/>
    <s v="Presentación de informe por compañía, ante la Subdirección Operativa."/>
    <n v="0.05"/>
    <d v="2019-06-29T00:00:00"/>
    <d v="2019-07-08T00:00:00"/>
    <m/>
    <m/>
    <m/>
    <n v="0"/>
    <n v="0"/>
    <n v="0"/>
  </r>
  <r>
    <m/>
    <m/>
    <m/>
    <m/>
    <x v="5"/>
    <m/>
    <m/>
    <n v="0.2"/>
    <m/>
    <m/>
    <m/>
    <s v="Subdirección Operativa"/>
    <n v="1"/>
    <s v="Convocatoria."/>
    <n v="0.1"/>
    <d v="2019-11-09T00:00:00"/>
    <d v="2019-11-16T00:00:00"/>
    <m/>
    <m/>
    <m/>
    <n v="0"/>
    <n v="0"/>
    <n v="0"/>
  </r>
  <r>
    <m/>
    <m/>
    <m/>
    <m/>
    <x v="5"/>
    <m/>
    <m/>
    <n v="0.2"/>
    <m/>
    <m/>
    <m/>
    <s v="Subdirección Operativa"/>
    <n v="2"/>
    <s v="Ejecución."/>
    <n v="0.35"/>
    <d v="2019-11-25T00:00:00"/>
    <d v="2019-12-09T00:00:00"/>
    <m/>
    <m/>
    <m/>
    <n v="0"/>
    <n v="0"/>
    <n v="0"/>
  </r>
  <r>
    <m/>
    <m/>
    <m/>
    <m/>
    <x v="5"/>
    <m/>
    <m/>
    <n v="0.2"/>
    <m/>
    <m/>
    <m/>
    <s v="Subdirección Operativa"/>
    <n v="3"/>
    <s v="Presentación de informe por compañía, ante la Subdirección Operativa."/>
    <n v="0.05"/>
    <d v="2019-12-10T00:00:00"/>
    <d v="2019-12-16T00:00:00"/>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s v="Revisión, ajuste y/o actualización del árbol de servicios"/>
    <n v="0.2"/>
    <n v="100"/>
    <s v="Porciento"/>
    <s v="Revisión, ajuste y/o actualización del  árbol de servicios y socialización a personal de las diecisiete  (17) estaciones de la Subdirección Operativa._x000a_"/>
    <s v="Subdirección Operativa"/>
    <n v="1"/>
    <s v="Revisión del árbol actual para ajuste o actualización"/>
    <n v="0.15"/>
    <d v="2019-01-10T00:00:00"/>
    <d v="2019-02-28T00:00:00"/>
    <s v="Subdirección Operativa"/>
    <n v="0.15"/>
    <s v="El equipo de la Central de Comunicaciones de la Subdirección Operativa, realizó reunión para programar las actividades de ajuste del árbol de servicios.    _x000a_Acta del  25 de marzo de 2019."/>
    <n v="2.2499999999999999E-2"/>
    <n v="3.375E-3"/>
    <n v="4.4999999999999997E-3"/>
  </r>
  <r>
    <m/>
    <m/>
    <m/>
    <m/>
    <x v="5"/>
    <m/>
    <m/>
    <n v="0.2"/>
    <m/>
    <m/>
    <m/>
    <s v="Subdirección Operativa"/>
    <n v="2"/>
    <s v="Ajustes y/o actualización del árbol de servicios"/>
    <n v="0.4"/>
    <d v="2019-03-01T00:00:00"/>
    <d v="2019-04-30T00:00:00"/>
    <m/>
    <m/>
    <m/>
    <n v="0"/>
    <n v="0"/>
    <n v="0"/>
  </r>
  <r>
    <m/>
    <m/>
    <m/>
    <m/>
    <x v="5"/>
    <m/>
    <m/>
    <n v="0.2"/>
    <m/>
    <m/>
    <m/>
    <s v="Subdirección Operativa"/>
    <n v="3"/>
    <s v="Publicación en ruta de calidad"/>
    <n v="0.15"/>
    <d v="2019-05-01T00:00:00"/>
    <d v="2019-05-31T00:00:00"/>
    <m/>
    <m/>
    <m/>
    <n v="0"/>
    <n v="0"/>
    <n v="0"/>
  </r>
  <r>
    <m/>
    <m/>
    <m/>
    <m/>
    <x v="5"/>
    <m/>
    <m/>
    <n v="0.2"/>
    <m/>
    <m/>
    <m/>
    <s v="Subdirección Operativa"/>
    <n v="4"/>
    <s v="Socialización"/>
    <n v="0.2"/>
    <d v="2019-06-01T00:00:00"/>
    <d v="2019-10-31T00:00:00"/>
    <m/>
    <m/>
    <m/>
    <n v="0"/>
    <n v="0"/>
    <n v="0"/>
  </r>
  <r>
    <m/>
    <m/>
    <m/>
    <m/>
    <x v="5"/>
    <m/>
    <m/>
    <n v="0.2"/>
    <m/>
    <m/>
    <m/>
    <s v="Subdirección Operativa"/>
    <n v="5"/>
    <s v="Informe de socialización"/>
    <n v="0.1"/>
    <d v="2019-11-01T00:00:00"/>
    <s v="15/112019"/>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s v="Información  estadística de las emergencias atendidas por la UAECOB."/>
    <n v="0.2"/>
    <n v="4"/>
    <s v="Publicaciones"/>
    <s v="Publicación trimestral de la información estadística de emergencias atendidas por la  UAECOB, en la página web de la entidad.  _x000a_(trimestre vencido)"/>
    <s v="Subdirección Operativa"/>
    <n v="1"/>
    <s v="Preparación y análisis de la información enviada por la C.C.C."/>
    <n v="0.12"/>
    <d v="2019-04-01T00:00:00"/>
    <d v="2019-04-10T00:00:00"/>
    <s v="Subdirección Operativa"/>
    <n v="0"/>
    <m/>
    <n v="0"/>
    <n v="0"/>
    <n v="0"/>
  </r>
  <r>
    <m/>
    <m/>
    <m/>
    <m/>
    <x v="5"/>
    <m/>
    <m/>
    <n v="0.2"/>
    <m/>
    <m/>
    <m/>
    <s v="Subdirección Operativa"/>
    <n v="2"/>
    <s v="Presentación de informe al área  encargada _x000a_para la publicación respectiva"/>
    <n v="0.08"/>
    <d v="2019-04-01T00:00:00"/>
    <d v="2019-04-10T00:00:00"/>
    <m/>
    <m/>
    <m/>
    <n v="0"/>
    <n v="0"/>
    <n v="0"/>
  </r>
  <r>
    <m/>
    <m/>
    <m/>
    <m/>
    <x v="5"/>
    <m/>
    <m/>
    <n v="0.2"/>
    <m/>
    <m/>
    <m/>
    <s v="Subdirección Operativa"/>
    <n v="3"/>
    <s v="Revisión y verificación de  la  publicación en la web de la entidad"/>
    <n v="0.05"/>
    <d v="2019-04-11T00:00:00"/>
    <d v="2019-04-25T00:00:00"/>
    <m/>
    <m/>
    <m/>
    <n v="0"/>
    <n v="0"/>
    <n v="0"/>
  </r>
  <r>
    <m/>
    <m/>
    <m/>
    <m/>
    <x v="5"/>
    <m/>
    <m/>
    <n v="0.2"/>
    <m/>
    <m/>
    <m/>
    <s v="Subdirección Operativa"/>
    <n v="1"/>
    <s v="Preparación y análisis de la información enviada por la C.C.C."/>
    <n v="0.12"/>
    <d v="2019-07-01T00:00:00"/>
    <d v="2019-07-10T00:00:00"/>
    <m/>
    <m/>
    <m/>
    <n v="0"/>
    <n v="0"/>
    <n v="0"/>
  </r>
  <r>
    <m/>
    <m/>
    <m/>
    <m/>
    <x v="5"/>
    <m/>
    <m/>
    <n v="0.2"/>
    <m/>
    <m/>
    <m/>
    <s v="Subdirección Operativa"/>
    <n v="2"/>
    <s v="Presentación de informe al área  encargada _x000a_para la publicación respectiva"/>
    <n v="0.08"/>
    <d v="2019-07-01T00:00:00"/>
    <d v="2019-07-10T00:00:00"/>
    <m/>
    <m/>
    <m/>
    <n v="0"/>
    <n v="0"/>
    <n v="0"/>
  </r>
  <r>
    <m/>
    <m/>
    <m/>
    <m/>
    <x v="5"/>
    <m/>
    <m/>
    <n v="0.2"/>
    <m/>
    <m/>
    <m/>
    <s v="Subdirección Operativa"/>
    <n v="3"/>
    <s v="Revisión y verificación de  la  publicación en la web de la entidad"/>
    <n v="0.05"/>
    <d v="2019-07-11T00:00:00"/>
    <d v="2019-07-25T00:00:00"/>
    <m/>
    <m/>
    <m/>
    <n v="0"/>
    <n v="0"/>
    <n v="0"/>
  </r>
  <r>
    <m/>
    <m/>
    <m/>
    <m/>
    <x v="5"/>
    <m/>
    <m/>
    <n v="0.2"/>
    <m/>
    <m/>
    <m/>
    <s v="Subdirección Operativa"/>
    <n v="1"/>
    <s v="Preparación y análisis de la información enviada por la C.C.C."/>
    <n v="0.12"/>
    <d v="2019-10-01T00:00:00"/>
    <d v="2019-10-10T00:00:00"/>
    <m/>
    <m/>
    <m/>
    <n v="0"/>
    <n v="0"/>
    <n v="0"/>
  </r>
  <r>
    <m/>
    <m/>
    <m/>
    <m/>
    <x v="5"/>
    <m/>
    <m/>
    <n v="0.2"/>
    <m/>
    <m/>
    <m/>
    <s v="Subdirección Operativa"/>
    <n v="2"/>
    <s v="Presentación de informe al área  encargada _x000a_para la publicación respectiva"/>
    <n v="0.08"/>
    <d v="2019-10-01T00:00:00"/>
    <d v="2019-10-10T00:00:00"/>
    <m/>
    <m/>
    <m/>
    <n v="0"/>
    <n v="0"/>
    <n v="0"/>
  </r>
  <r>
    <m/>
    <m/>
    <m/>
    <m/>
    <x v="5"/>
    <m/>
    <m/>
    <n v="0.2"/>
    <m/>
    <m/>
    <m/>
    <s v="Subdirección Operativa"/>
    <n v="3"/>
    <s v="Revisión y verificación de  la  publicación en la web de la entidad"/>
    <n v="0.05"/>
    <d v="2019-10-11T00:00:00"/>
    <d v="2019-10-25T00:00:00"/>
    <m/>
    <m/>
    <m/>
    <n v="0"/>
    <n v="0"/>
    <n v="0"/>
  </r>
  <r>
    <m/>
    <m/>
    <m/>
    <m/>
    <x v="5"/>
    <m/>
    <m/>
    <n v="0.2"/>
    <m/>
    <m/>
    <m/>
    <s v="Subdirección Operativa"/>
    <n v="1"/>
    <s v="Preparación y análisis de la información enviada por la C.C.C."/>
    <n v="0.12"/>
    <d v="2019-10-01T00:00:00"/>
    <d v="2019-11-05T00:00:00"/>
    <m/>
    <m/>
    <m/>
    <n v="0"/>
    <n v="0"/>
    <n v="0"/>
  </r>
  <r>
    <m/>
    <m/>
    <m/>
    <m/>
    <x v="5"/>
    <m/>
    <m/>
    <n v="0.2"/>
    <m/>
    <m/>
    <m/>
    <s v="Subdirección Operativa"/>
    <n v="2"/>
    <s v="Presentación de informe al área  encargada _x000a_para la publicación respectiva"/>
    <n v="0.08"/>
    <d v="2019-11-05T00:00:00"/>
    <d v="2019-12-05T00:00:00"/>
    <m/>
    <m/>
    <m/>
    <n v="0"/>
    <n v="0"/>
    <n v="0"/>
  </r>
  <r>
    <m/>
    <m/>
    <m/>
    <m/>
    <x v="5"/>
    <m/>
    <m/>
    <n v="0.2"/>
    <m/>
    <m/>
    <m/>
    <s v="Subdirección Operativa"/>
    <n v="3"/>
    <s v="Revisión y verificación de  la  publicación en la web de la entidad"/>
    <n v="0.05"/>
    <d v="2019-12-05T00:00:00"/>
    <d v="2019-12-15T00:00:00"/>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s v="Simulacro de comunicaciones en emergencias"/>
    <n v="0.2"/>
    <n v="1"/>
    <s v="Simulacro"/>
    <s v="Realización un simulacro de comunicaciones en emergencias para validar la capacidad de respuesta ante un fallo en la infraestructura de comunicaciones troncalizadas."/>
    <s v="Jefe de Central de radio, Subdirección Operativa"/>
    <n v="1"/>
    <s v="Actualización del procedimiento COORDINACION Y COMUNICACIONES EN INCIDENTES DE NIVEL III Y IV, en la ruta de la calidad"/>
    <n v="0.2"/>
    <d v="2019-01-15T00:00:00"/>
    <d v="2019-02-28T00:00:00"/>
    <s v="Subdirección Operativa"/>
    <n v="0.1"/>
    <s v="El equipo de la Central de Comunicaciones de la Subdirección Operativa, realizó reunión para programar las actividades del simulacro de comunicaciones._x000a_    Se evidencia acta del  21 de marzo de 2019."/>
    <n v="2.0000000000000004E-2"/>
    <n v="2.0000000000000005E-3"/>
    <n v="4.000000000000001E-3"/>
  </r>
  <r>
    <m/>
    <m/>
    <m/>
    <m/>
    <x v="5"/>
    <m/>
    <m/>
    <n v="0.2"/>
    <m/>
    <m/>
    <m/>
    <s v="Jefe de Central de radio, Subdirección Operativa"/>
    <n v="2"/>
    <s v="Actualización del instructivo SIMULACRO FALLAS EN LAS COMUNICACIONES EN EMERGENCIAS, en la ruta de la calidad"/>
    <n v="0.2"/>
    <d v="2019-03-01T00:00:00"/>
    <d v="2019-03-31T00:00:00"/>
    <m/>
    <m/>
    <m/>
    <n v="0"/>
    <n v="0"/>
    <n v="0"/>
  </r>
  <r>
    <m/>
    <m/>
    <m/>
    <m/>
    <x v="5"/>
    <m/>
    <m/>
    <n v="0.2"/>
    <m/>
    <m/>
    <m/>
    <s v="Jefe de Central de radio, Subdirección Operativa"/>
    <n v="3"/>
    <s v="Elaboración de Cronograma y libreto para ejecutar el simulacro."/>
    <n v="0.15"/>
    <d v="2019-04-01T00:00:00"/>
    <d v="2019-04-30T00:00:00"/>
    <m/>
    <m/>
    <m/>
    <n v="0"/>
    <n v="0"/>
    <n v="0"/>
  </r>
  <r>
    <m/>
    <m/>
    <m/>
    <m/>
    <x v="5"/>
    <m/>
    <m/>
    <n v="0.2"/>
    <m/>
    <m/>
    <m/>
    <s v="Jefe de Central de radio, Subdirección Operativa"/>
    <n v="4"/>
    <s v="Ejecución del simulacro"/>
    <n v="0.4"/>
    <d v="2019-05-01T00:00:00"/>
    <d v="2019-05-31T00:00:00"/>
    <m/>
    <m/>
    <m/>
    <n v="0"/>
    <n v="0"/>
    <n v="0"/>
  </r>
  <r>
    <m/>
    <m/>
    <m/>
    <m/>
    <x v="5"/>
    <m/>
    <m/>
    <n v="0.2"/>
    <m/>
    <m/>
    <m/>
    <s v="Jefe de Central de radio, Subdirección Operativa"/>
    <n v="5"/>
    <s v="Entrega de informe de ejecución ante la Subdirección Operativa, según formato establecido."/>
    <n v="0.05"/>
    <d v="2019-06-01T00:00:00"/>
    <d v="2019-06-10T00:00:00"/>
    <m/>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s v="Revisión de hidrantes en Bogotá"/>
    <n v="0.2"/>
    <n v="100"/>
    <s v="Porciento"/>
    <s v="Revisión del 10%  de hidrantes de Bogotá según las jurisdicciones de cada una de las 17 estaciones._x000a__x000a_(el 10% de la meta equivale al 100% de la gestión durante la vigencia)"/>
    <s v="Subdirección Operativa"/>
    <n v="1"/>
    <s v="Documentar  los antecedentes de hidrantes en la ciudad y socializar la información  con  los jefes de estación de las cinco (5) compañías "/>
    <n v="0.2"/>
    <d v="2019-01-15T00:00:00"/>
    <d v="2019-02-28T00:00:00"/>
    <s v="Subdirección Operativa"/>
    <n v="0"/>
    <s v="No se ha avanzado en esta actividad"/>
    <n v="0"/>
    <n v="0"/>
    <n v="0"/>
  </r>
  <r>
    <m/>
    <m/>
    <m/>
    <m/>
    <x v="5"/>
    <m/>
    <m/>
    <n v="0.2"/>
    <m/>
    <m/>
    <m/>
    <s v="Subdirección Operativa"/>
    <n v="2"/>
    <s v="Revisión física y prueba funcional de los hidrantes para determinar el estado"/>
    <n v="0.35"/>
    <d v="2019-03-01T00:00:00"/>
    <d v="2019-11-30T00:00:00"/>
    <m/>
    <m/>
    <m/>
    <n v="0"/>
    <n v="0"/>
    <n v="0"/>
  </r>
  <r>
    <m/>
    <m/>
    <m/>
    <m/>
    <x v="5"/>
    <m/>
    <m/>
    <n v="0.2"/>
    <m/>
    <m/>
    <m/>
    <s v="Subdirección Operativa"/>
    <n v="3"/>
    <s v="_x000a_Diligenciamiento de formatos según los evidenciado en las actividades 2 y 3."/>
    <n v="0.35"/>
    <d v="2019-03-01T00:00:00"/>
    <d v="2019-11-30T00:00:00"/>
    <m/>
    <m/>
    <m/>
    <n v="0"/>
    <n v="0"/>
    <n v="0"/>
  </r>
  <r>
    <m/>
    <m/>
    <m/>
    <m/>
    <x v="5"/>
    <m/>
    <m/>
    <n v="0.2"/>
    <m/>
    <m/>
    <m/>
    <s v="Subdirección Operativa"/>
    <n v="4"/>
    <s v="_x000a_Resultado estadístico"/>
    <n v="0.1"/>
    <d v="2019-12-01T00:00:00"/>
    <d v="2019-12-31T00:00:00"/>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s v="Plan para el Fortalecimiento de la Gestión Integral de los Servicios Logísticos"/>
    <n v="0.5"/>
    <n v="100"/>
    <s v="Potcentaje"/>
    <s v="Formalizar y Actualizar el Plan  para el fortalecimiento de  la Gestion Integral de los servicios Logisticos "/>
    <s v="Subdirección Logística"/>
    <n v="1"/>
    <s v="Formalizar  el Plan  para el fortalecimiento de  la Gestion Integral de los servicios Logisticos "/>
    <n v="0.5"/>
    <d v="2019-03-01T00:00:00"/>
    <d v="2019-04-30T00:00:00"/>
    <s v="Subdirección Logística"/>
    <n v="0.8"/>
    <s v="Se realiza la primer actividad en donde 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 y se realizo presentacion resumen del Plan para el Fortalecimiento de la Gestión Integral de los Servicios Logísticos con el fin de socializarla  al Subdirector del area y en espera de su ajuste y aprobación. "/>
    <n v="0.4"/>
    <n v="0.32000000000000006"/>
    <n v="0.2"/>
  </r>
  <r>
    <m/>
    <m/>
    <m/>
    <m/>
    <x v="6"/>
    <m/>
    <m/>
    <n v="0.5"/>
    <m/>
    <m/>
    <m/>
    <s v="Subdirección Logística"/>
    <n v="2"/>
    <s v="Actualizar el Plan  para el fortalecimiento de  la Gestion Integral de los servicios Logisticos "/>
    <n v="0.5"/>
    <d v="2019-05-01T00:00:00"/>
    <d v="2019-06-30T00:00:00"/>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s v="Formular Estructura Funcional para la Subdirección Logística"/>
    <n v="0.5"/>
    <n v="100"/>
    <s v="Porcentaje"/>
    <s v="Generar una Propuesta de la Estructura Funcional  de la Subdirección Logística"/>
    <s v="Líder Grupo de Parque Automotor_x000a_Líder Grupo Equipo Menor_x000a_Líder Grupo Suministros"/>
    <n v="1"/>
    <s v="Verificacion Fichas Técnicas de Parque Automotor "/>
    <n v="0.3"/>
    <d v="2019-03-01T00:00:00"/>
    <d v="2019-05-15T00:00:00"/>
    <s v="Subdireccion Logistica"/>
    <n v="1"/>
    <s v="Se ejecuta la primer actividad , 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 Se consolido Matriz Excel Historica de los mantenimientos correctivos y preventivos realizados a cada una de las maquinas de acuerdo con los dos ultimos contratos de mantenimientos realizados al Parque Automotor. _x000a__x000a_"/>
    <n v="0.3"/>
    <n v="0.3"/>
    <n v="0.15"/>
  </r>
  <r>
    <m/>
    <m/>
    <m/>
    <m/>
    <x v="6"/>
    <m/>
    <m/>
    <n v="0.5"/>
    <m/>
    <m/>
    <m/>
    <m/>
    <n v="2"/>
    <s v="Revisar el  100% y Alinear el 45% de las Hojas de vidas de Parque Automotor de acuerdo al procedimiento de Gestion Documental de la entidad."/>
    <n v="0.3"/>
    <d v="2019-05-16T00:00:00"/>
    <d v="2019-08-15T00:00:00"/>
    <m/>
    <m/>
    <m/>
    <n v="0"/>
    <n v="0"/>
    <n v="0"/>
  </r>
  <r>
    <m/>
    <m/>
    <m/>
    <m/>
    <x v="6"/>
    <m/>
    <m/>
    <n v="0.5"/>
    <m/>
    <m/>
    <m/>
    <m/>
    <n v="3"/>
    <s v="Documentar Plan de Mantenimiento Preventivo y Correctivo de  Parque Automotor "/>
    <n v="0.4"/>
    <d v="2019-08-16T00:00:00"/>
    <d v="2019-11-30T00:00:00"/>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m/>
    <n v="0.5"/>
    <m/>
    <m/>
    <m/>
    <m/>
    <n v="1"/>
    <s v="Verificacion Fichas Técnicas de Equipo Menor"/>
    <n v="0.3"/>
    <d v="2019-03-01T00:00:00"/>
    <d v="2019-05-15T00:00:00"/>
    <s v="Subdireccion Logistica"/>
    <n v="1"/>
    <s v="Se inicio la revision de las fichas existentes de los elementos de Equipo Menor  de mayor rotacion en este grupo, se esta seleccionando toda la relacion de los equipos para asi determinar los componentes del Plan. Se desarrollo base de datos  de Equipo menor"/>
    <n v="0.3"/>
    <n v="0.3"/>
    <n v="0.15"/>
  </r>
  <r>
    <m/>
    <m/>
    <m/>
    <m/>
    <x v="6"/>
    <m/>
    <m/>
    <n v="0.5"/>
    <m/>
    <m/>
    <m/>
    <m/>
    <n v="2"/>
    <s v="Revisar el 100 % y Alinear el 15% de las Hojas de vidas de Equipo Menor de acuerdo al procedimiento de Gestion Documental de la entidad."/>
    <n v="0.3"/>
    <d v="2019-05-16T00:00:00"/>
    <d v="2019-08-15T00:00:00"/>
    <m/>
    <m/>
    <m/>
    <n v="0"/>
    <n v="0"/>
    <n v="0"/>
  </r>
  <r>
    <m/>
    <m/>
    <m/>
    <m/>
    <x v="6"/>
    <m/>
    <m/>
    <n v="0.5"/>
    <m/>
    <m/>
    <m/>
    <m/>
    <n v="3"/>
    <s v="Documentar el Plan de Mantenimiento Preventivo y Correctivo de Equipo Menor"/>
    <n v="0.4"/>
    <d v="2019-08-16T00:00:00"/>
    <d v="2019-11-30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iagnostico Integral de Archivos"/>
    <n v="6.25E-2"/>
    <n v="1"/>
    <s v="Porcentaje"/>
    <s v="El Diagnostico Integral de Archivo es el instrumento que permite identificar la problemática, fortalezas y necesidades de la gestión documental de la Entidad."/>
    <s v="Coordinador Sistema de Gestión Documental- Francisco Rubiano"/>
    <n v="1"/>
    <s v="Elaboración del modelo de encuesta para elaborar el diagnostico integral de archivo."/>
    <n v="0.25"/>
    <d v="2019-01-02T00:00:00"/>
    <d v="2019-03-30T00:00:00"/>
    <s v="Coordinador Sistema de Gestión Documental- Francisco Rubiano"/>
    <n v="1"/>
    <s v="Se elaboró el formato para la encuesta  para elaborar el diagnostico integral de archivo."/>
    <n v="0.25"/>
    <n v="0.25"/>
    <n v="1.5625E-2"/>
  </r>
  <r>
    <s v="7. Gobierno Legítimo, fortalecimiento Local y eficiencia"/>
    <m/>
    <m/>
    <m/>
    <x v="7"/>
    <m/>
    <m/>
    <n v="6.25E-2"/>
    <m/>
    <m/>
    <m/>
    <s v="Coordinador Sistema de Gestión Documental- Francisco Rubiano"/>
    <n v="2"/>
    <s v="Aplicación de la encuesta en las dependencias del Edificio Comando y en cada una de las Estaciones"/>
    <n v="0.25"/>
    <d v="2019-04-02T00:00:00"/>
    <d v="2019-06-30T00:00:00"/>
    <m/>
    <m/>
    <m/>
    <n v="0"/>
    <n v="0"/>
    <n v="0"/>
  </r>
  <r>
    <s v="7. Gobierno Legítimo, fortalecimiento Local y eficiencia"/>
    <m/>
    <m/>
    <m/>
    <x v="7"/>
    <m/>
    <m/>
    <n v="6.25E-2"/>
    <m/>
    <m/>
    <m/>
    <s v="Coordinador Sistema de Gestión Documental- Francisco Rubiano"/>
    <n v="3"/>
    <s v="Tabulación de la información recolectada"/>
    <n v="0.25"/>
    <d v="2019-07-02T00:00:00"/>
    <d v="2019-09-30T00:00:00"/>
    <m/>
    <m/>
    <m/>
    <n v="0"/>
    <n v="0"/>
    <n v="0"/>
  </r>
  <r>
    <s v="7. Gobierno Legítimo, fortalecimiento Local y eficiencia"/>
    <m/>
    <m/>
    <m/>
    <x v="7"/>
    <m/>
    <m/>
    <n v="6.25E-2"/>
    <m/>
    <m/>
    <m/>
    <s v="Coordinador Sistema de Gestión Documental- Francisco Rubiano"/>
    <n v="4"/>
    <s v="Análisis y presentación del Diagnostico Integral de Archivo."/>
    <n v="0.25"/>
    <d v="2019-10-02T00:00:00"/>
    <d v="2019-12-30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Dar cumplimiento a la Política de Cero Papel en la Entidad, de conformidad con la Resolución 730 de 2013."/>
    <n v="6.25E-2"/>
    <n v="0.2"/>
    <s v="Porcentaje"/>
    <s v="Sensibilización en el  consumo de papel responsable en las 17 Estaciones y el Edificio Comando de la UAECOB"/>
    <s v="Coordinador Sistema de Gestión ambiental - Jesús Rojas"/>
    <n v="1"/>
    <s v="Fortalecer las campañas de Ahorro de Papel en las dependencias de la UAECOB."/>
    <n v="0.5"/>
    <d v="2019-02-01T00:00:00"/>
    <d v="2019-12-31T00:00:00"/>
    <s v="Coordinador Sistema de Gestión ambiental - Jesús Rojas"/>
    <n v="1"/>
    <s v="En cordinación con la Oficina Asesora de Comunicación, se estan articulando el fortalecimiento de la campaña de ahorro de papel en la dependencias  para lo cual se estableció  la  campaña  a través de  fondos de pantalla  y  correo insritucional."/>
    <n v="0.5"/>
    <n v="0.5"/>
    <n v="3.125E-2"/>
  </r>
  <r>
    <s v="7. Gobierno Legítimo, fortalecimiento Local y eficiencia"/>
    <m/>
    <m/>
    <m/>
    <x v="7"/>
    <m/>
    <m/>
    <n v="6.25E-2"/>
    <m/>
    <m/>
    <m/>
    <s v="Coordinador Sistema de Gestión ambiental - Jesús Rojas"/>
    <n v="2"/>
    <s v="Realizar Jornadas de sensibilización  y capacitación en cada una de las  17 Estaciones y el Edificio Comando de la UAECOB"/>
    <n v="0.5"/>
    <d v="2019-02-01T00:00:00"/>
    <d v="2019-12-31T00:00:00"/>
    <s v="Coordinador Sistema de Gestión ambiental - Jesus Rojas"/>
    <n v="1"/>
    <s v="Se realizarón jornadas de sensibilización  y capacitación en cada una de las  17 Estaciones y el Edificio Comando de la UAECOB en el mes de marzo de 2019 de los temas de ahorro de papel en cumplimiento de la politica cero pape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3"/>
    <s v="Realizar Seguimiento a la implementación del PIGA"/>
    <n v="6.25E-2"/>
    <n v="51"/>
    <s v="visitas"/>
    <s v="Se realizará una visita trimestral a cada estación, para hacer seguimiento a la implementación del PIGA"/>
    <s v="Coordinador Sistema de Gestión ambiental - Jesús Rojas"/>
    <n v="1"/>
    <s v="Desarrollar el contenido de la visita de seguimiento y la planeación de las visitas."/>
    <n v="0.1"/>
    <d v="2019-03-26T00:00:00"/>
    <d v="2019-03-29T00:00:00"/>
    <s v="Coordinador Sistema de Gestión ambiental - Jesús Rojas"/>
    <n v="1"/>
    <s v="Se desarrolló el cuerpo del  formato con el cual se va a  verificar el sguimiento a la implementación del PIGA , así como la programación   en cuanta a fechas de las visitas."/>
    <n v="0.1"/>
    <n v="0.1"/>
    <n v="6.2500000000000003E-3"/>
  </r>
  <r>
    <s v="7. Gobierno Legítimo, fortalecimiento Local y eficiencia"/>
    <m/>
    <m/>
    <m/>
    <x v="7"/>
    <m/>
    <m/>
    <n v="6.25E-2"/>
    <m/>
    <m/>
    <m/>
    <s v="Coordinador Sistema de Gestión ambiental - Jesús Rojas"/>
    <n v="2"/>
    <s v="Realizar una visita trimestral a cada estación, para hacer seguimiento a la implementación del PIGA"/>
    <n v="0.9"/>
    <d v="2019-04-01T00:00:00"/>
    <d v="2019-12-31T00:00:00"/>
    <m/>
    <n v="0"/>
    <s v="N/A"/>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4"/>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s v="socializaciones"/>
    <s v="En el año se realizarán 4 publicaciones, en las cuales se destacará la  información más importante realizada durante el mes en curso, para de esta forma mantener actualizado al personal de la UAECOB."/>
    <s v="Servicio a la Ciudadanía - Cesar Augusto Zea Arevalo"/>
    <n v="1"/>
    <s v="Preparación del material para realizar las socializaciones"/>
    <n v="0.5"/>
    <d v="2019-01-02T00:00:00"/>
    <d v="2019-12-22T00:00:00"/>
    <s v="Servicio a la Ciudadanía - Cesar Augusto Zea Arevalo"/>
    <n v="1"/>
    <s v="Se realizó en primera medida la presentación Institucional para dar a conocer una de las funciones del defensor del Ciudadano, en cuanto al desarrollo y gestión durante el periodo"/>
    <n v="0.5"/>
    <n v="0.5"/>
    <n v="3.125E-2"/>
  </r>
  <r>
    <s v="7. Gobierno Legítimo, fortalecimiento Local y eficiencia"/>
    <m/>
    <m/>
    <m/>
    <x v="7"/>
    <m/>
    <m/>
    <n v="6.25E-2"/>
    <m/>
    <m/>
    <m/>
    <s v="Servicio a la Ciudadanía - Cesar Augusto Zea Arevalo"/>
    <n v="2"/>
    <s v="Verificación asistencia de los participantes"/>
    <n v="0.5"/>
    <d v="2019-01-02T00:00:00"/>
    <d v="2019-12-21T00:00:00"/>
    <s v="Coordinador Área de Servicio a la Ciudadanía - José William Arrubla."/>
    <n v="1"/>
    <s v="Se desarrollo acta de reunión en puesto de trabajo en el edificio comando en relación a las funciones del Defensor de la Ciudadanía,  y verificación del proceso de los requerimientos de la Entida."/>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5"/>
    <s v="Socializar a los funcionarios de la Línea 195, sobre la información de los trámites y servicios con los que cuenta la UAECOB."/>
    <n v="6.25E-2"/>
    <n v="2"/>
    <s v="Capacitaciones"/>
    <s v="Fortalecimiento el Chat Distrital de la Línea 195, teniendo en cuenta que la Entidad genera información a la ciudadanía a través de este medio"/>
    <s v="Servicio a la Ciudadanía - Cesar Augusto Zea Arevalo"/>
    <n v="1"/>
    <s v="Preparación del material para realización de las socializaciones"/>
    <n v="0.25"/>
    <d v="2019-01-02T00:00:00"/>
    <d v="2019-12-22T00:00:00"/>
    <s v="Servicio a la Ciudadanía - Cesar Augusto Zea Arevalo"/>
    <n v="0"/>
    <s v="No se ha avanzado en esta actividad"/>
    <n v="0"/>
    <n v="0"/>
    <n v="0"/>
  </r>
  <r>
    <s v="7. Gobierno Legítimo, fortalecimiento Local y eficiencia"/>
    <m/>
    <m/>
    <m/>
    <x v="7"/>
    <m/>
    <m/>
    <n v="6.25E-2"/>
    <m/>
    <m/>
    <m/>
    <s v="Servicio a la Ciudadanía - Cesar Augusto Zea Arevalo"/>
    <n v="2"/>
    <s v="Verificación asistencia de los participantes"/>
    <n v="0.25"/>
    <d v="2019-01-02T00:00:00"/>
    <d v="2019-12-22T00:00:00"/>
    <m/>
    <n v="0"/>
    <s v="No se ha avanzado en esta actividad"/>
    <n v="0"/>
    <n v="0"/>
    <n v="0"/>
  </r>
  <r>
    <s v="7. Gobierno Legítimo, fortalecimiento Local y eficiencia"/>
    <m/>
    <m/>
    <m/>
    <x v="7"/>
    <m/>
    <m/>
    <n v="6.25E-2"/>
    <m/>
    <m/>
    <m/>
    <s v="Servicio a la Ciudadanía - Cesar Augusto Zea Arevalo"/>
    <n v="3"/>
    <s v="Resultados de la evaluación de la socialización"/>
    <n v="0.5"/>
    <d v="2019-01-02T00:00:00"/>
    <d v="2019-12-22T00:00:00"/>
    <m/>
    <n v="0"/>
    <s v="No se ha avanzado en esta actividad"/>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s v=" Desarrollo académico de socialización y prevención disciplinaria a través del proceso de inducción y reinducción Coordinado por la OCDI"/>
    <n v="6.25E-2"/>
    <n v="5"/>
    <s v="Capacitaciones"/>
    <s v="Realizar durante la vigencia 2019, cinco (05) capacitaciones dirigidas a los funcionarios de la UAECOB, las cuales se adelantaran por compañías."/>
    <s v="Coordinador Oficina de Control Disciplinario Interno - Blanca Irene Delgadillo"/>
    <n v="1"/>
    <s v="Gestión de las actividades de planeación y ejecución para las 2 capacitaciones a realizar en el 2do trimestre del año."/>
    <n v="0.33"/>
    <d v="2019-04-02T00:00:00"/>
    <d v="2019-06-30T00:00:00"/>
    <s v="Coordinador Oficina de Control Disciplinario Interno - Blanca Irene Delgadillo"/>
    <n v="0.3"/>
    <s v="Se realizaron dos capcaitaciones refentes a la inducción en temas de prevención en asuntos discplinarios, una se realizo el 15/02/2019 y la otra el 05/03/2019 a las 8 de la mañana en los auditorios del Edificio Comando."/>
    <n v="9.9000000000000005E-2"/>
    <n v="2.9700000000000001E-2"/>
    <n v="6.1875000000000003E-3"/>
  </r>
  <r>
    <s v="7. Gobierno Legítimo, fortalecimiento Local y eficiencia"/>
    <m/>
    <m/>
    <m/>
    <x v="7"/>
    <m/>
    <m/>
    <n v="6.25E-2"/>
    <m/>
    <m/>
    <m/>
    <s v="Coordinador Oficina de Control Disciplinario Interno - Blanca Irene Delgadillo"/>
    <n v="2"/>
    <s v="Gestión de las actividades de planeación y ejecución para las 2 capacitaciones a realizar en el 3er trimestre del año."/>
    <n v="0.33"/>
    <d v="2019-07-01T00:00:00"/>
    <d v="2019-09-30T00:00:00"/>
    <s v="Coordinador Oficina de Control Disciplinario Interno - Blanca Irene Delgadillo"/>
    <n v="0"/>
    <s v="No se ha avanzado en esta actividad"/>
    <n v="0"/>
    <n v="0"/>
    <n v="0"/>
  </r>
  <r>
    <s v="7. Gobierno Legítimo, fortalecimiento Local y eficiencia"/>
    <m/>
    <m/>
    <m/>
    <x v="7"/>
    <m/>
    <m/>
    <n v="6.25E-2"/>
    <m/>
    <m/>
    <m/>
    <s v="Coordinador Oficina de Control Disciplinario Interno - Blanca Irene Delgadillo"/>
    <n v="3"/>
    <s v="Gestión de las actividades de planeación y ejecución para la capacitación final a realizar en el 4to trimestre del año."/>
    <n v="0.33"/>
    <d v="2019-10-01T00:00:00"/>
    <d v="2019-12-31T00:00:00"/>
    <s v="Coordinador Oficina de Control Disciplinario Interno - Blanca Irene Delgadil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7"/>
    <s v="Capacitar en  el marco normativo contable para entidades de Gobierno (NMNCEG) aplicables a la UAE Cuerpo Oficial de Bomberos."/>
    <n v="6.25E-2"/>
    <n v="4"/>
    <s v="Capacitaciones"/>
    <s v="_x000a_Efectuar cuatro (4) capacitaciones en medición posterior bajo el nuevo marco normativo contable, en el año 2019."/>
    <s v="Jefe de la Oficina Financiera - Hernando Ibagué"/>
    <n v="1"/>
    <s v="Elaborar el  plan de trabajo para las capacitaciones"/>
    <n v="0.33333333333333337"/>
    <d v="2019-02-01T00:00:00"/>
    <d v="2019-12-31T00:00:00"/>
    <s v="Jefe de la Oficina Financiera- Hernando Ibagué R."/>
    <n v="1"/>
    <s v="Se elaboró el  plan de trabajo para las capacitaciones, enfocado a: Manejo de elementos de propiedad planta y equipo e intangibles._x000a_Presentación del manual de políticas contables definitivas._x000a_Cálculo beneficios a empleados a corto y largo plazo._x000a_Criterios en la actualización de los elementos de propiedad planta y equipo e intangibles en cuanto a las vidas útiles y para el cálculo del deterioro._x000a_"/>
    <n v="0.33333333333333337"/>
    <n v="0.33333333333333337"/>
    <n v="2.0833333333333336E-2"/>
  </r>
  <r>
    <s v="7. Gobierno Legítimo, fortalecimiento Local y eficiencia"/>
    <m/>
    <m/>
    <m/>
    <x v="7"/>
    <m/>
    <m/>
    <n v="6.25E-2"/>
    <m/>
    <m/>
    <m/>
    <s v="Jefe de la Oficina Financiera - Hernando Ibagué"/>
    <n v="2"/>
    <s v="Preparar del material para las Capacitaciones"/>
    <n v="0.33333333333333337"/>
    <d v="2019-02-01T00:00:00"/>
    <d v="2019-12-31T00:00:00"/>
    <s v="Jefe de la Oficina Financiera- Hernando Ibagué R."/>
    <n v="0"/>
    <s v="No se ha avanzado en esta actividad"/>
    <n v="0"/>
    <n v="0"/>
    <n v="0"/>
  </r>
  <r>
    <s v="7. Gobierno Legítimo, fortalecimiento Local y eficiencia"/>
    <m/>
    <m/>
    <m/>
    <x v="7"/>
    <m/>
    <m/>
    <n v="6.25E-2"/>
    <m/>
    <m/>
    <m/>
    <s v="Jefe de la Oficina Financiera - Hernando Ibagué"/>
    <n v="3"/>
    <s v="Registrar la asistencias a las Capacitaciones"/>
    <n v="0.33333333333333337"/>
    <d v="2019-02-01T00:00:00"/>
    <d v="2019-12-31T00:00:00"/>
    <s v="Jefe de la Oficina Financiera- Hernando Ibagué R."/>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8"/>
    <s v="Auditores internos entrenados"/>
    <n v="6.25E-2"/>
    <n v="100"/>
    <s v="Porcentaje"/>
    <s v="100% de los auditores formados en la Entidad, tengan entrenamiento de mínimo cuatro (4) horas de auditorias SIG"/>
    <s v="Coordinador de Sistema Integrado de Gestión - Jenny Alexandra Peña Padilla"/>
    <n v="1"/>
    <s v="Programar las auditorias del SIG en el plan anual de auditorias de la entidad"/>
    <n v="0.25"/>
    <d v="2019-01-01T00:00:00"/>
    <d v="2019-03-01T00:00:00"/>
    <s v="Coordinador de Sistema Integrado de Gestión - Jenny Alexandra Peña Padilla"/>
    <n v="1"/>
    <s v="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_x000a_Ver anexo correos, Plan anual de auditorias y acta de reunión de enero 21 de 2019, en poder de CI."/>
    <n v="0.25"/>
    <n v="0.25"/>
    <n v="1.5625E-2"/>
  </r>
  <r>
    <s v="7. Gobierno Legítimo, fortalecimiento Local y eficiencia"/>
    <m/>
    <m/>
    <m/>
    <x v="7"/>
    <m/>
    <m/>
    <n v="6.25E-2"/>
    <m/>
    <m/>
    <m/>
    <s v="Coordinador de Sistema Integrado de Gestión - Jenny Alexandra Peña Padilla"/>
    <n v="2"/>
    <s v="Realizar la actualización del procedimiento de auditorias internas"/>
    <n v="0.25"/>
    <d v="2019-01-01T00:00:00"/>
    <d v="2019-03-01T00:00:00"/>
    <m/>
    <n v="1"/>
    <s v="Se evidencia la publicación del procedimiento en la Ruta de la Calidad"/>
    <n v="0.25"/>
    <n v="0.25"/>
    <n v="1.5625E-2"/>
  </r>
  <r>
    <s v="7. Gobierno Legítimo, fortalecimiento Local y eficiencia"/>
    <m/>
    <m/>
    <m/>
    <x v="7"/>
    <m/>
    <m/>
    <n v="6.25E-2"/>
    <m/>
    <m/>
    <m/>
    <s v="Coordinador de Sistema Integrado de Gestión - Jenny Alexandra Peña Padilla"/>
    <n v="3"/>
    <s v="Realizar reuniones de preparación y socialización con los auditores internos de la entidad"/>
    <n v="0.25"/>
    <d v="2019-08-01T00:00:00"/>
    <d v="2019-10-01T00:00:00"/>
    <m/>
    <m/>
    <m/>
    <n v="0"/>
    <n v="0"/>
    <n v="0"/>
  </r>
  <r>
    <s v="7. Gobierno Legítimo, fortalecimiento Local y eficiencia"/>
    <m/>
    <m/>
    <m/>
    <x v="7"/>
    <m/>
    <m/>
    <n v="6.25E-2"/>
    <m/>
    <m/>
    <m/>
    <s v="Coordinador de Sistema Integrado de Gestión - Jenny Alexandra Peña Padilla"/>
    <n v="4"/>
    <s v="Realizar el plan de auditorias individuales por proceso con los auditores e incluir observadores"/>
    <n v="0.25"/>
    <d v="2019-10-01T00:00:00"/>
    <d v="2019-11-0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9"/>
    <s v="Cambio de la Cultura del Sistema Integrado de Gestión - MIPG"/>
    <n v="6.25E-2"/>
    <n v="80"/>
    <s v="Porcentaje"/>
    <s v="Conseguir una eficacia de capacitación del 80 % del personal administrativo y operativo"/>
    <s v="Coordinador de Sistema Integrado de Gestión - Jenny Alexandra Peña Padilla"/>
    <n v="1"/>
    <s v="Ejecutar las 3 actividades del plan de adecución de MIPG en la entidad asignadas a la subdirección de gestión corporativa"/>
    <n v="0.25"/>
    <d v="2019-01-01T00:00:00"/>
    <d v="2019-06-28T00:00:00"/>
    <s v="Coordinador de Sistema Integrado de Gestión - Jenny Alexandra Peña Padilla"/>
    <n v="0.4"/>
    <s v="Se ejecutaron mesas de trabajo para definir el plan de ajuste de MIPG y las necesidades de los procesos respecto a las dimencisones y políticas. _x000a_Se definió el plan de ajuste MIPG para la entidaden donde se establecieron 3 actividades a ser ejecutadas por el SIG._x000a_Se realizaron mesas de trabajo para definir la estrategía de socialización MIPG._x000a_Se obtuvo capacitación con la ESAP,  la cual se ejecutará los días 11 de abril y  7 y 14 de mayo._x000a_Se envió invitación para participar de la capacitación a los auditories internos de la entidad y referentes de los procesos._x000a_-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_x000a_"/>
    <n v="0.1"/>
    <n v="4.0000000000000008E-2"/>
    <n v="6.2500000000000003E-3"/>
  </r>
  <r>
    <s v="7. Gobierno Legítimo, fortalecimiento Local y eficiencia"/>
    <m/>
    <m/>
    <m/>
    <x v="7"/>
    <m/>
    <m/>
    <n v="6.25E-2"/>
    <m/>
    <m/>
    <m/>
    <m/>
    <n v="2"/>
    <s v="Realizar dos (2) Capacitaciones Sistemas de Gestión - MIPG"/>
    <n v="0.75"/>
    <d v="2019-06-01T00:00:00"/>
    <d v="2019-12-31T00:00:00"/>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Certificación ISO 9001-2015"/>
    <n v="6.25E-2"/>
    <n v="100"/>
    <s v="Porcentaje"/>
    <s v="Cumplir al 100% del cronograma del Proyecto"/>
    <s v="Coordinador de Sistema Integrado de Gestión - Jenny Alexandra Peña Padilla"/>
    <n v="1"/>
    <s v="Identificar el estado del Sistema de Gestión de Calidad"/>
    <n v="0.16"/>
    <d v="2019-01-02T00:00:00"/>
    <d v="2019-03-29T00:00:00"/>
    <s v="Coordinador de Sistema Integrado de Gestión - Jenny Alexandra Peña Padilla"/>
    <n v="1"/>
    <s v="Se llevó a cabo la verificación de los requisitos ISO 9001 vs, las políticas y dimensiones de MIPG, en donde se evaluaron los documentos de la ruta de la caldiad y el estado de cumplimiento respecto a las normas._x000a_- Ver anexo Matriz 9001,  matriz de responsabilidades ISO 9001, cronograma certificación, Alineación políticas vs procesos"/>
    <n v="0.16"/>
    <n v="0.16"/>
    <n v="0.01"/>
  </r>
  <r>
    <s v="7. Gobierno Legítimo, fortalecimiento Local y eficiencia"/>
    <m/>
    <m/>
    <m/>
    <x v="7"/>
    <m/>
    <m/>
    <n v="6.25E-2"/>
    <m/>
    <m/>
    <m/>
    <s v="Coordinador de Sistema Integrado de Gestión - Jenny Alexandra Peña Padilla"/>
    <n v="2"/>
    <s v="Definir el plan estratégico, Identificar riesgos y oportunidades"/>
    <n v="0.16"/>
    <d v="2019-04-01T00:00:00"/>
    <d v="2019-06-28T00:00:00"/>
    <m/>
    <m/>
    <m/>
    <n v="0"/>
    <n v="0"/>
    <n v="0"/>
  </r>
  <r>
    <s v="7. Gobierno Legítimo, fortalecimiento Local y eficiencia"/>
    <m/>
    <m/>
    <m/>
    <x v="7"/>
    <m/>
    <m/>
    <n v="6.25E-2"/>
    <m/>
    <m/>
    <m/>
    <s v="Coordinador de Sistema Integrado de Gestión - Jenny Alexandra Peña Padilla"/>
    <n v="3"/>
    <s v="Documentación o reingeniería de  procesos"/>
    <n v="0.16"/>
    <d v="2019-07-01T00:00:00"/>
    <d v="2019-09-30T00:00:00"/>
    <m/>
    <m/>
    <m/>
    <n v="0"/>
    <n v="0"/>
    <n v="0"/>
  </r>
  <r>
    <s v="7. Gobierno Legítimo, fortalecimiento Local y eficiencia"/>
    <m/>
    <m/>
    <m/>
    <x v="7"/>
    <m/>
    <m/>
    <n v="6.25E-2"/>
    <m/>
    <m/>
    <m/>
    <s v="Coordinador de Sistema Integrado de Gestión - Jenny Alexandra Peña Padilla"/>
    <n v="4"/>
    <s v="Auditoría interna"/>
    <n v="0.16"/>
    <d v="2019-10-01T00:00:00"/>
    <d v="2019-11-29T00:00:00"/>
    <m/>
    <m/>
    <m/>
    <n v="0"/>
    <n v="0"/>
    <n v="0"/>
  </r>
  <r>
    <s v="7. Gobierno Legítimo, fortalecimiento Local y eficiencia"/>
    <m/>
    <m/>
    <m/>
    <x v="7"/>
    <m/>
    <m/>
    <n v="6.25E-2"/>
    <m/>
    <m/>
    <m/>
    <s v="Coordinador de Sistema Integrado de Gestión - Jenny Alexandra Peña Padilla"/>
    <n v="5"/>
    <s v="Realizar la revisión por la dirección"/>
    <n v="0.16"/>
    <d v="2019-12-01T00:00:00"/>
    <d v="2019-12-31T00:00:00"/>
    <m/>
    <m/>
    <m/>
    <n v="0"/>
    <n v="0"/>
    <n v="0"/>
  </r>
  <r>
    <s v="7. Gobierno Legítimo, fortalecimiento Local y eficiencia"/>
    <m/>
    <m/>
    <m/>
    <x v="7"/>
    <m/>
    <m/>
    <n v="6.25E-2"/>
    <m/>
    <m/>
    <m/>
    <s v="Coordinador de Sistema Integrado de Gestión - Jenny Alexandra Peña Padilla"/>
    <n v="6"/>
    <s v="Auditoría de certificación"/>
    <n v="0.2"/>
    <d v="2019-12-15T00:00:00"/>
    <d v="2019-12-31T00:00:00"/>
    <m/>
    <m/>
    <m/>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s v="Gestionar la adquisición de un predio para la elaboración de estudios, diseños y construcción de una (1) Escuela de Formación Bomberil y una (1) estación de Bomberos."/>
    <n v="6.25E-2"/>
    <n v="100"/>
    <s v="Porcentaje"/>
    <s v="Gestionar la compra del predio donde será ubicada la escuela de formación bomberil y una estación de bomberos."/>
    <s v="Coordinador de Infraestructura _x000a_Daniel Vera Ruiz"/>
    <n v="1"/>
    <s v="* Elaborar los Estudios Previos para la compra del predio. "/>
    <n v="0.25"/>
    <d v="2019-01-01T00:00:00"/>
    <d v="2019-03-31T00:00:00"/>
    <s v="Área de Infraestructura"/>
    <n v="1"/>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n v="0.25"/>
    <n v="0.25"/>
    <n v="1.5625E-2"/>
  </r>
  <r>
    <s v="3.  Construcción de comunidad y cultura ciudadana"/>
    <m/>
    <m/>
    <m/>
    <x v="7"/>
    <m/>
    <m/>
    <n v="6.25E-2"/>
    <m/>
    <m/>
    <m/>
    <s v="Coordinador de Infraestructura _x000a_Daniel Vera Ruiz"/>
    <n v="2"/>
    <s v="* Gestionar el proceso de contratación ante OAJ para la compra del predio"/>
    <n v="0.25"/>
    <d v="2019-04-01T00:00:00"/>
    <d v="2019-06-30T00:00:00"/>
    <m/>
    <m/>
    <m/>
    <n v="0"/>
    <n v="0"/>
    <n v="0"/>
  </r>
  <r>
    <s v="3.  Construcción de comunidad y cultura ciudadana"/>
    <m/>
    <m/>
    <m/>
    <x v="7"/>
    <m/>
    <m/>
    <n v="6.25E-2"/>
    <m/>
    <m/>
    <m/>
    <s v="Coordinador de Infraestructura _x000a_Daniel Vera Ruiz"/>
    <n v="3"/>
    <s v="* Adquisición del predio"/>
    <n v="0.4"/>
    <d v="2019-07-01T00:00:00"/>
    <d v="2019-09-30T00:00:00"/>
    <m/>
    <m/>
    <m/>
    <n v="0"/>
    <n v="0"/>
    <n v="0"/>
  </r>
  <r>
    <s v="3.  Construcción de comunidad y cultura ciudadana"/>
    <m/>
    <m/>
    <m/>
    <x v="7"/>
    <m/>
    <m/>
    <n v="6.25E-2"/>
    <m/>
    <m/>
    <m/>
    <s v="Coordinador de Infraestructura _x000a_Daniel Vera Ruiz"/>
    <n v="4"/>
    <s v="* Elaboración de Estudios Previos para los Estudios y Diseños de la Escuela de Formación Bomberil y Una Estación de Bomberos "/>
    <n v="0.1"/>
    <d v="2019-10-01T00:00:00"/>
    <d v="2019-12-31T00:00:00"/>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s v="Aprobación de Estudios, Diseños y Estudios Previos para la adecuación y ampliación de la Estación de Bomberos de Marichuela - B10."/>
    <n v="6.25E-2"/>
    <n v="100"/>
    <s v="Porcentase"/>
    <s v="Elaboración de los Estudios y diseños para la obtención de la Licencia de Construcción en modalidad de Ampliación y Adecuación de la Estación de Bomberos de Marichuela - B10."/>
    <s v="Coordinador de Infraestructura _x000a_Daniel Vera Ruiz"/>
    <n v="1"/>
    <s v="* Supervisión de avance del 50% de la elaboración de Estudios y Diseños para la Adecuación y Ampliación de la Estación de Bomberos de Marichuela - B10."/>
    <n v="0.3"/>
    <d v="2019-01-01T00:00:00"/>
    <d v="2019-03-31T00:00:00"/>
    <s v="Área de Infraestructura"/>
    <n v="0.67"/>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n v="0.20100000000000001"/>
    <n v="0.13467000000000001"/>
    <n v="1.2562500000000001E-2"/>
  </r>
  <r>
    <s v="3.  Construcción de comunidad y cultura ciudadana"/>
    <m/>
    <m/>
    <m/>
    <x v="7"/>
    <m/>
    <m/>
    <n v="6.25E-2"/>
    <m/>
    <m/>
    <m/>
    <s v="Coordinador de Infraestructura _x000a_Daniel Vera Ruiz"/>
    <n v="2"/>
    <s v="* Supervisión de avance del 90% de la elaboración de Estudios y Diseños para la Adecuación y Ampliación de la Estación de Bomberos de Marichuela - B10."/>
    <n v="0.3"/>
    <d v="2019-04-01T00:00:00"/>
    <d v="2019-06-30T00:00:00"/>
    <m/>
    <m/>
    <m/>
    <n v="0"/>
    <n v="0"/>
    <n v="0"/>
  </r>
  <r>
    <s v="3.  Construcción de comunidad y cultura ciudadana"/>
    <m/>
    <m/>
    <m/>
    <x v="7"/>
    <m/>
    <m/>
    <n v="6.25E-2"/>
    <m/>
    <m/>
    <m/>
    <s v="Coordinador de Infraestructura _x000a_Daniel Vera Ruiz"/>
    <n v="3"/>
    <s v="* Validación y Aprobación de los Estudios y Diseños, Radicación ante Curaduría para la obtención de la Licencia de Construcción."/>
    <n v="0.2"/>
    <d v="2019-07-01T00:00:00"/>
    <d v="2019-09-30T00:00:00"/>
    <m/>
    <m/>
    <m/>
    <n v="0"/>
    <n v="0"/>
    <n v="0"/>
  </r>
  <r>
    <s v="3.  Construcción de comunidad y cultura ciudadana"/>
    <m/>
    <m/>
    <m/>
    <x v="7"/>
    <m/>
    <m/>
    <n v="6.25E-2"/>
    <m/>
    <m/>
    <m/>
    <s v="Coordinador de Infraestructura _x000a_Daniel Vera Ruiz"/>
    <n v="4"/>
    <s v="* Gestión y trámite para la obtención de la Licencia de Construcción para la Estación de Bomberos de Marichuela - B10"/>
    <n v="0.2"/>
    <d v="2019-10-01T00:00:00"/>
    <d v="2019-12-31T00:00:00"/>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Desarrollar un programa que garantice el 100% del mantenimiento de la infraestructura física de las Estaciones de Bomberos y el Edificio Comando"/>
    <n v="6.25E-2"/>
    <n v="100"/>
    <s v="Porcentaje"/>
    <s v="Ejecutar el Plan de Mantenimiento de la infraestructura física de las 17 estaciones de bomberos."/>
    <s v="Coordinador de Infraestructura _x000a_Daniel Vera Ruiz"/>
    <n v="1"/>
    <s v="*Ejecutar el mantenimiento de la infraestructura física de cuatro (4) estaciones de Bomberos."/>
    <n v="0.2"/>
    <d v="2019-01-01T00:00:00"/>
    <d v="2019-03-31T00:00:00"/>
    <s v="Área de Infraestructura"/>
    <n v="1"/>
    <s v="*Estación de Bomberos Bicentenario: Se funde la placa en concreto de la tarima, se instala el piso vini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 ._x000a_*Estación de Bomberos de Fontibón: Reparación general del sistema electrico, cambio general de las luminarias._x000a_*Estación de Bomberos Kennedy: Mantenimiento correctivo de la caldera de la Piscina de la estación."/>
    <n v="0.2"/>
    <n v="0.2"/>
    <n v="1.2500000000000001E-2"/>
  </r>
  <r>
    <s v="3.  Construcción de comunidad y cultura ciudadana"/>
    <m/>
    <m/>
    <m/>
    <x v="7"/>
    <m/>
    <m/>
    <n v="6.25E-2"/>
    <m/>
    <m/>
    <m/>
    <s v="Coordinador de Infraestructura _x000a_Daniel Vera Ruiz"/>
    <n v="2"/>
    <s v="*Ejecutar el mantenimiento de la infraestructura física de cuatro (4) estaciones de Bomberos."/>
    <n v="0.3"/>
    <d v="2019-04-01T00:00:00"/>
    <d v="2019-06-30T00:00:00"/>
    <m/>
    <m/>
    <m/>
    <n v="0"/>
    <n v="0"/>
    <n v="0"/>
  </r>
  <r>
    <s v="3.  Construcción de comunidad y cultura ciudadana"/>
    <m/>
    <m/>
    <m/>
    <x v="7"/>
    <m/>
    <m/>
    <n v="6.25E-2"/>
    <m/>
    <m/>
    <m/>
    <s v="Coordinador de Infraestructura _x000a_Daniel Vera Ruiz"/>
    <n v="3"/>
    <s v="*Ejecutar el mantenimiento de la infraestructura física de cinco (5) estaciones de Bomberos."/>
    <n v="0.3"/>
    <d v="2019-07-01T00:00:00"/>
    <d v="2019-09-30T00:00:00"/>
    <m/>
    <m/>
    <m/>
    <n v="0"/>
    <n v="0"/>
    <n v="0"/>
  </r>
  <r>
    <s v="3.  Construcción de comunidad y cultura ciudadana"/>
    <m/>
    <m/>
    <m/>
    <x v="7"/>
    <m/>
    <m/>
    <n v="6.25E-2"/>
    <m/>
    <m/>
    <m/>
    <s v="Coordinador de Infraestructura _x000a_Daniel Vera Ruiz"/>
    <n v="4"/>
    <s v="*Ejecutar el mantenimiento de la infraestructura física de cuatro (4) estaciones de Bomberos."/>
    <n v="0.2"/>
    <d v="2019-10-01T00:00:00"/>
    <d v="2019-12-31T00:00:00"/>
    <m/>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4"/>
    <s v="Gestionar la adquisición de un (1) predio para la implementación de una (1) estación de Bomberos"/>
    <n v="6.25E-2"/>
    <n v="100"/>
    <s v="Porcentaje"/>
    <s v="Gestionar ante el DADEP la entrega de un predio para la implementación de una (1) estación de bomberos"/>
    <s v="Coordinador de Infraestructura _x000a_Daniel Vera Ruiz"/>
    <n v="1"/>
    <s v="* Solicitud al DADEP sobre la disponibilidad de predios."/>
    <n v="0.3"/>
    <d v="2019-01-01T00:00:00"/>
    <d v="2019-03-31T00:00:00"/>
    <s v="Área de Infraestructura"/>
    <n v="0.23"/>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n v="6.9000000000000006E-2"/>
    <n v="1.5870000000000002E-2"/>
    <n v="4.3125000000000004E-3"/>
  </r>
  <r>
    <s v="3.  Construcción de comunidad y cultura ciudadana"/>
    <m/>
    <m/>
    <m/>
    <x v="7"/>
    <m/>
    <m/>
    <n v="6.25E-2"/>
    <m/>
    <m/>
    <m/>
    <s v="Coordinador de Infraestructura _x000a_Daniel Vera Ruiz"/>
    <n v="2"/>
    <s v="* Verificación y acompañamiento ante el DADEP la incorporación de los predios producto de planes parciales a su base de datos."/>
    <n v="0.3"/>
    <d v="2019-04-01T00:00:00"/>
    <d v="2019-06-30T00:00:00"/>
    <m/>
    <m/>
    <m/>
    <n v="0"/>
    <n v="0"/>
    <n v="0"/>
  </r>
  <r>
    <s v="3.  Construcción de comunidad y cultura ciudadana"/>
    <m/>
    <m/>
    <m/>
    <x v="7"/>
    <m/>
    <m/>
    <n v="6.25E-2"/>
    <m/>
    <m/>
    <m/>
    <s v="Coordinador de Infraestructura _x000a_Daniel Vera Ruiz"/>
    <n v="3"/>
    <s v="* Gestionar la entrega del predio a cargo del DADEP a la UAE Cuerpo Oficial de Bomberos de Bogotá."/>
    <n v="0.3"/>
    <d v="2019-07-01T00:00:00"/>
    <d v="2019-09-30T00:00:00"/>
    <m/>
    <m/>
    <m/>
    <n v="0"/>
    <n v="0"/>
    <n v="0"/>
  </r>
  <r>
    <s v="3.  Construcción de comunidad y cultura ciudadana"/>
    <m/>
    <m/>
    <m/>
    <x v="7"/>
    <m/>
    <m/>
    <n v="6.25E-2"/>
    <m/>
    <m/>
    <m/>
    <s v="Coordinador de Infraestructura _x000a_Daniel Vera Ruiz"/>
    <n v="4"/>
    <s v="* Adquisición del predio mediante Acta de Entrega por parte del DADEP."/>
    <n v="0.1"/>
    <d v="2019-10-01T00:00:00"/>
    <d v="2019-12-31T00:00:00"/>
    <m/>
    <m/>
    <m/>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s v="Implementación de (1) estación satélite forestal de bomberos sujeta al proyecto del sendero ambiental en los cerros orientales)"/>
    <n v="6.25E-2"/>
    <n v="100"/>
    <s v="Porcentaje"/>
    <s v="Realizar la supervisión del 80% de avance de obra para la Construcción de la Estación de Bomberos de Bellavista - B9."/>
    <s v="Coordinador de Infraestructura _x000a_Daniel Vera Ruiz"/>
    <n v="1"/>
    <s v="* Aprobación de los Estudios Previos e Inicio de proceso contractual para la Interventoría a la Construcción de la Estación de Bomberos de Bellavista - B9.  "/>
    <n v="0.2"/>
    <d v="2019-01-01T00:00:00"/>
    <d v="2019-03-31T00:00:00"/>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2"/>
    <n v="0.2"/>
    <n v="1.2500000000000001E-2"/>
  </r>
  <r>
    <s v="3.  Construcción de comunidad y cultura ciudadana"/>
    <m/>
    <m/>
    <m/>
    <x v="7"/>
    <m/>
    <m/>
    <n v="6.25E-2"/>
    <m/>
    <m/>
    <m/>
    <s v="Coordinador de Infraestructura _x000a_Daniel Vera Ruiz"/>
    <n v="2"/>
    <s v="* Supervisión del 20% de avance a la construcción de la Estación de Bomberos de Bellavista - B9."/>
    <n v="0.3"/>
    <d v="2019-04-01T00:00:00"/>
    <d v="2019-06-30T00:00:00"/>
    <m/>
    <m/>
    <m/>
    <n v="0"/>
    <n v="0"/>
    <n v="0"/>
  </r>
  <r>
    <s v="3.  Construcción de comunidad y cultura ciudadana"/>
    <m/>
    <m/>
    <m/>
    <x v="7"/>
    <m/>
    <m/>
    <n v="6.25E-2"/>
    <m/>
    <m/>
    <m/>
    <s v="Coordinador de Infraestructura _x000a_Daniel Vera Ruiz"/>
    <n v="3"/>
    <s v="* Supervisión del 50% de avance a la construcción de la Estación de Bomberos de Bellavista - B9."/>
    <n v="0.3"/>
    <d v="2019-07-01T00:00:00"/>
    <d v="2019-09-30T00:00:00"/>
    <m/>
    <m/>
    <m/>
    <n v="0"/>
    <n v="0"/>
    <n v="0"/>
  </r>
  <r>
    <s v="3.  Construcción de comunidad y cultura ciudadana"/>
    <m/>
    <m/>
    <m/>
    <x v="7"/>
    <m/>
    <m/>
    <n v="6.25E-2"/>
    <m/>
    <m/>
    <m/>
    <s v="Coordinador de Infraestructura _x000a_Daniel Vera Ruiz"/>
    <n v="4"/>
    <s v="* Supervisión del 80% de avance a la construcción de la Estación de Bomberos de Bellavista - B9."/>
    <n v="0.2"/>
    <d v="2019-10-01T00:00:00"/>
    <d v="2019-12-31T00:00:00"/>
    <m/>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s v="Elaboración de los estudios y diseños para la adecuación de la Estación de Bomberos de Ferias - B7."/>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1"/>
    <s v="* Elaboración y aprobación de estudios previos para los estudios y diseños del reforzamiento estructural de la estación de Bomberos de Ferias.  "/>
    <n v="0.2"/>
    <d v="2019-01-01T00:00:00"/>
    <d v="2019-03-31T00:00:00"/>
    <s v="Área de Infraestructura"/>
    <n v="0.5"/>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1"/>
    <n v="0.05"/>
    <n v="6.2500000000000003E-3"/>
  </r>
  <r>
    <s v="3.  Construcción de comunidad y cultura ciudadana"/>
    <m/>
    <m/>
    <m/>
    <x v="7"/>
    <m/>
    <m/>
    <n v="6.25E-2"/>
    <m/>
    <m/>
    <m/>
    <s v="Coordinador de Infraestructura _x000a_Daniel Vera Ruiz"/>
    <n v="2"/>
    <s v="* Gestionar el proceso contractual."/>
    <n v="0.2"/>
    <d v="2019-04-01T00:00:00"/>
    <d v="2019-06-30T00:00:00"/>
    <m/>
    <m/>
    <m/>
    <n v="0"/>
    <n v="0"/>
    <n v="0"/>
  </r>
  <r>
    <s v="3.  Construcción de comunidad y cultura ciudadana"/>
    <m/>
    <m/>
    <m/>
    <x v="7"/>
    <m/>
    <m/>
    <n v="6.25E-2"/>
    <m/>
    <m/>
    <m/>
    <s v="Coordinador de Infraestructura _x000a_Daniel Vera Ruiz"/>
    <n v="3"/>
    <s v="* Adjudicación proceso para la elaboración de estudios y diseños en la adecuación de la estación."/>
    <n v="0.4"/>
    <d v="2019-07-01T00:00:00"/>
    <d v="2019-09-30T00:00:00"/>
    <m/>
    <m/>
    <m/>
    <n v="0"/>
    <n v="0"/>
    <n v="0"/>
  </r>
  <r>
    <s v="3.  Construcción de comunidad y cultura ciudadana"/>
    <m/>
    <m/>
    <m/>
    <x v="7"/>
    <m/>
    <m/>
    <n v="6.25E-2"/>
    <m/>
    <m/>
    <m/>
    <s v="Coordinador de Infraestructura _x000a_Daniel Vera Ruiz"/>
    <n v="4"/>
    <s v="* Entrega del 30% de avance en el diseño propuesto dentro de los diseños y reforzamiento de la estación"/>
    <n v="0.2"/>
    <d v="2019-10-01T00:00:00"/>
    <d v="2019-12-31T00:00:00"/>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s v="Implementar una Biblioteca virtual para la Unidad administrativa especial cuerpo oficial de bomberos Bogotá."/>
    <n v="0.2"/>
    <n v="100"/>
    <s v="Porcentaje"/>
    <s v="Desarrollar e implementar una biblioteca virtual para la entidad"/>
    <s v="Líder de Grupo - ACE-SGH"/>
    <n v="1"/>
    <s v="Realizar mesas de trabajo con la oficina asesora de planeación (área de tecnología)"/>
    <n v="0.35"/>
    <d v="2019-01-01T00:00:00"/>
    <d v="2019-04-30T00:00:00"/>
    <s v="Líder de Grupo - ACE-SGH"/>
    <n v="0.8"/>
    <s v="Se realizó mesa de trabajo con empresa especializada en la elaboracion de herramientas virtuales, con el fin de dar a conocer las necesidades que tiene la UAECOB correspondiente a la creacion de la Biblioteca Virtual para la entidad. "/>
    <n v="0.27999999999999997"/>
    <n v="0.22399999999999998"/>
    <n v="5.5999999999999994E-2"/>
  </r>
  <r>
    <m/>
    <m/>
    <m/>
    <m/>
    <x v="8"/>
    <m/>
    <m/>
    <n v="0.2"/>
    <m/>
    <m/>
    <m/>
    <s v="Líder de Grupo - ACE-SGH"/>
    <n v="2"/>
    <s v="Generar nodo (dentro del servidor) para el almacenamiento de objetos virtuales de aprendizaje"/>
    <n v="0.35"/>
    <d v="2019-05-01T00:00:00"/>
    <d v="2019-09-30T00:00:00"/>
    <m/>
    <n v="0"/>
    <m/>
    <n v="0"/>
    <n v="0"/>
    <n v="0"/>
  </r>
  <r>
    <m/>
    <m/>
    <m/>
    <m/>
    <x v="8"/>
    <m/>
    <m/>
    <n v="0.2"/>
    <m/>
    <m/>
    <m/>
    <s v="Líder de Grupo - ACE-SGH"/>
    <n v="3"/>
    <s v="Socializar en estaciones y área, el uso de la herramienta virtual"/>
    <n v="0.3"/>
    <d v="2019-09-01T00:00:00"/>
    <d v="2019-12-31T00:00:00"/>
    <m/>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s v="Diseñar un programa de capacitación para ascenso de oficiales y suboficiales adaptado a la misionalidad de la entidad "/>
    <n v="0.2"/>
    <n v="100"/>
    <s v="Porcentaje"/>
    <s v="Desarrollar un programa de capacitación para ascenso de oficiales y suboficiales adaptado a nacionalidad de la entidad "/>
    <s v="Líder de Grupo - ACE-SGH"/>
    <n v="1"/>
    <s v="Realizar Mesas de trabajo con comandantes y subcomandantes para evaluar el alcance normativo y demás componentes del programa."/>
    <n v="0.25"/>
    <d v="2019-01-01T00:00:00"/>
    <d v="2019-03-31T00:00:00"/>
    <s v="Líder de Grupo - ACE-SGH"/>
    <n v="0"/>
    <s v="No fue posible establecer mesas de trabajo con comandantes y subcomandantes para evaluar el alcance normativo y demás componentes del programa."/>
    <n v="0"/>
    <n v="0"/>
    <n v="0"/>
  </r>
  <r>
    <m/>
    <m/>
    <m/>
    <m/>
    <x v="8"/>
    <m/>
    <m/>
    <n v="0.2"/>
    <m/>
    <m/>
    <m/>
    <s v="Líder de Grupo - ACE-SGH"/>
    <n v="2"/>
    <s v="Diseñar la malla curricular con base al componente normativo revisado y evaluado"/>
    <n v="0.25"/>
    <d v="2019-04-01T00:00:00"/>
    <d v="2019-06-30T00:00:00"/>
    <m/>
    <n v="0"/>
    <m/>
    <n v="0"/>
    <n v="0"/>
    <n v="0"/>
  </r>
  <r>
    <m/>
    <m/>
    <m/>
    <m/>
    <x v="8"/>
    <m/>
    <m/>
    <n v="0.2"/>
    <m/>
    <m/>
    <m/>
    <s v="Líder de Grupo - ACE-SGH"/>
    <n v="3"/>
    <s v="Evaluar la aplicabilidad del programa realizando su implementación en tres oficiales quienes evaluaran la efectividad del mismo, y realizar control de cambios "/>
    <n v="0.25"/>
    <d v="2019-07-01T00:00:00"/>
    <d v="2019-09-30T00:00:00"/>
    <m/>
    <n v="0"/>
    <m/>
    <n v="0"/>
    <n v="0"/>
    <n v="0"/>
  </r>
  <r>
    <m/>
    <m/>
    <m/>
    <m/>
    <x v="8"/>
    <m/>
    <m/>
    <n v="0.2"/>
    <m/>
    <m/>
    <m/>
    <s v="Líder de Grupo - ACE-SGH"/>
    <n v="4"/>
    <s v="Adoptar a través de un acto administrativo el programa de capacitación para ascenso a suboficiales y oficiales"/>
    <n v="0.25"/>
    <d v="2019-10-01T00:00:00"/>
    <d v="2019-12-31T00:00:00"/>
    <m/>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s v="Realizar un programa de capacitación y reentrenamiento a mínimo dos grupos especializados durante dos jornadas "/>
    <n v="0.2"/>
    <n v="100"/>
    <s v="Porcentaje"/>
    <s v="Desarrollar e implementar  un programa de capacitación y entrenamiento a mínimo dos grupos especializados durante dos jornadas "/>
    <s v="Líder de Grupo - ACE-SGH"/>
    <n v="1"/>
    <s v="Definir temas y consolidar material de formación"/>
    <n v="0.25"/>
    <d v="2019-01-01T00:00:00"/>
    <d v="2019-03-31T00:00:00"/>
    <s v="Líder de Grupo - ACE-SGH"/>
    <n v="1"/>
    <s v="Se realizo una reunion con el personal administrativo de la academia el dia 26 de marzo con el fin de definir quiénes serán los participantes del plan de reentrenamiento, como se realizaría la convocatoria y los respectivos compromisos para la ejecucion de los mismos"/>
    <n v="0.25"/>
    <n v="0.25"/>
    <n v="0.05"/>
  </r>
  <r>
    <m/>
    <m/>
    <m/>
    <m/>
    <x v="8"/>
    <m/>
    <m/>
    <n v="0.2"/>
    <m/>
    <m/>
    <m/>
    <s v="Líder de Grupo - ACE-SGH"/>
    <n v="2"/>
    <s v="Asegurar Logística para los cursos y concertar programación con los responsables del equipo especializado "/>
    <n v="0.25"/>
    <d v="2019-04-01T00:00:00"/>
    <d v="2019-06-30T00:00:00"/>
    <m/>
    <n v="0"/>
    <m/>
    <n v="0"/>
    <n v="0"/>
    <n v="0"/>
  </r>
  <r>
    <m/>
    <m/>
    <m/>
    <m/>
    <x v="8"/>
    <m/>
    <m/>
    <n v="0.2"/>
    <m/>
    <m/>
    <m/>
    <s v="Líder de Grupo - ACE-SGH"/>
    <n v="3"/>
    <s v="Selección de personal para los Curso"/>
    <n v="0.25"/>
    <d v="2019-07-01T00:00:00"/>
    <d v="2019-09-30T00:00:00"/>
    <m/>
    <n v="0"/>
    <m/>
    <n v="0"/>
    <n v="0"/>
    <n v="0"/>
  </r>
  <r>
    <m/>
    <m/>
    <m/>
    <m/>
    <x v="8"/>
    <m/>
    <m/>
    <n v="0.2"/>
    <m/>
    <m/>
    <m/>
    <s v="Líder de Grupo - ACE-SGH"/>
    <n v="4"/>
    <s v="Desarrollar los cursos de acuerdo a los grupos especializados "/>
    <n v="0.25"/>
    <d v="2019-10-01T00:00:00"/>
    <d v="2019-12-31T00:00:00"/>
    <m/>
    <n v="0"/>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4"/>
    <s v="Realizar seguimiento a la implementación del subsistema de Seguridad y Salud en el Trabajo"/>
    <n v="0.2"/>
    <n v="100"/>
    <s v="Porcentaje"/>
    <s v="Implementar el Subsistema de Gestión en Seguridad y Salud en el Trabajo, cumpliendo la normatividad vigente"/>
    <s v="Líder Grupo Seguridad y Salud en el Trabajo - Ing. William Cabrejo"/>
    <n v="1"/>
    <s v="Definir el plan de trabajo en SYST y enviarlo para firma de la Dirección"/>
    <n v="0.25"/>
    <d v="2019-02-01T00:00:00"/>
    <d v="2019-03-31T00:00:00"/>
    <s v="Líder Grupo Seguridad y Salud en el Trabajo - Ing. William Cabrejo"/>
    <n v="0.25"/>
    <s v="Documento del plan de trabajo en SYST para 2019, aprobado por el COPASST y firmado por el  Subdirector de Gesttión Humana y el Director de la UAECOB."/>
    <n v="6.25E-2"/>
    <n v="1.5625E-2"/>
    <n v="1.2500000000000001E-2"/>
  </r>
  <r>
    <s v="3.  Construcción de comunidad y cultura ciudadana"/>
    <m/>
    <m/>
    <m/>
    <x v="8"/>
    <m/>
    <m/>
    <n v="0.2"/>
    <m/>
    <m/>
    <m/>
    <s v="Líder Grupo Seguridad y Salud en el Trabajo - Ing. William Cabrejo"/>
    <n v="2"/>
    <s v="Solicitar la actualización de la política y objetivos del SGSYST"/>
    <n v="0.25"/>
    <d v="2019-04-01T00:00:00"/>
    <d v="2019-06-30T00:00:00"/>
    <m/>
    <m/>
    <m/>
    <n v="0"/>
    <n v="0"/>
    <n v="0"/>
  </r>
  <r>
    <s v="3.  Construcción de comunidad y cultura ciudadana"/>
    <m/>
    <m/>
    <m/>
    <x v="8"/>
    <m/>
    <m/>
    <n v="0.2"/>
    <m/>
    <m/>
    <m/>
    <s v="Líder Grupo Seguridad y Salud en el Trabajo - Ing. William Cabrejo"/>
    <n v="3"/>
    <s v="Establecer mecanismos para la rendición de cuentas"/>
    <n v="0.25"/>
    <d v="2019-07-01T00:00:00"/>
    <d v="2019-09-30T00:00:00"/>
    <m/>
    <m/>
    <m/>
    <n v="0"/>
    <n v="0"/>
    <n v="0"/>
  </r>
  <r>
    <s v="3.  Construcción de comunidad y cultura ciudadana"/>
    <m/>
    <m/>
    <m/>
    <x v="8"/>
    <m/>
    <m/>
    <n v="0.2"/>
    <m/>
    <m/>
    <m/>
    <s v="Líder Grupo Seguridad y Salud en el Trabajo - Ing. William Cabrejo"/>
    <n v="4"/>
    <s v="Realizar la autoevaluación según los estándares mínimos"/>
    <n v="0.25"/>
    <d v="2019-10-01T00:00:00"/>
    <d v="2019-12-31T00:00:00"/>
    <m/>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5"/>
    <s v="Realizar las acciones necesarias para la Formalización de la Escuela de Formación Bomberil de la UAECOB ante las autoridades competentes"/>
    <n v="0.2"/>
    <n v="100"/>
    <s v="Porcentaje"/>
    <s v="Formalización de la Escuela de Formación Bomberil "/>
    <s v="Líder de Grupo - ACE-SGH"/>
    <n v="1"/>
    <s v="Obtener la licencia de  funcionamiento de la Escuela ante la Secretaria Distrital de Educación."/>
    <n v="0.5"/>
    <d v="2019-01-01T00:00:00"/>
    <d v="2019-06-30T00:00:00"/>
    <s v="Líder de Grupo - ACE-SGH"/>
    <n v="0.3"/>
    <s v="Se radico en la alcaldia bajo numero 2019EE1885 solicitud de concepto favorable Desarrollo De obra, documento necesario para la expedicion de la Licencia de Funcionamiento"/>
    <n v="0.15"/>
    <n v="4.4999999999999998E-2"/>
    <n v="0.03"/>
  </r>
  <r>
    <s v="3.  Construcción de comunidad y cultura ciudadana"/>
    <m/>
    <m/>
    <m/>
    <x v="8"/>
    <m/>
    <m/>
    <n v="0.2"/>
    <m/>
    <m/>
    <m/>
    <s v="Líder de Grupo - ACE-SGH"/>
    <n v="2"/>
    <s v="Realizar la gestión con el fin de suscribir convenios interadministrativos que permitan asegurar los escenarios de la Escuela de Formacion Bomberil"/>
    <n v="0.25"/>
    <d v="2019-07-01T00:00:00"/>
    <d v="2019-09-30T00:00:00"/>
    <m/>
    <n v="0"/>
    <m/>
    <n v="0"/>
    <n v="0"/>
    <n v="0"/>
  </r>
  <r>
    <s v="3.  Construcción de comunidad y cultura ciudadana"/>
    <m/>
    <m/>
    <m/>
    <x v="8"/>
    <m/>
    <m/>
    <n v="0.2"/>
    <m/>
    <m/>
    <m/>
    <s v="Líder de Grupo - ACE-SGH"/>
    <n v="3"/>
    <s v="Suscribir convenios interadministrativos para asegurar los escenarios de la Escuela de Formación Bomberil"/>
    <n v="0.25"/>
    <d v="2019-10-01T00:00:00"/>
    <d v="2019-12-31T00:00:00"/>
    <m/>
    <n v="0"/>
    <m/>
    <n v="0"/>
    <n v="0"/>
    <n v="0"/>
  </r>
</pivotCacheRecords>
</file>

<file path=xl/pivotCache/pivotCacheRecords2.xml><?xml version="1.0" encoding="utf-8"?>
<pivotCacheRecords xmlns="http://schemas.openxmlformats.org/spreadsheetml/2006/main" xmlns:r="http://schemas.openxmlformats.org/officeDocument/2006/relationships" count="72">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3"/>
    <n v="0.2"/>
    <n v="3"/>
    <s v="Durante el trimestre se realizaron 3 Ediciones de la Revista Bomberos, del mes de Enero, Febrero y Marzo, los cuales fueron emitidos en el mes siguiente a su finalización."/>
    <s v="Edición 1: _x000a_https://mail.google.com/mail/u/0/?tab=rm#search/revista+bomberos+hoy/FMfcgxwBVWPFhgmdlSSrBzDkvKZHCVzn_x000a_Edición 2: https://mail.google.com/mail/u/0/?tab=rm#search/revista+bomberos+hoy/FMfcgxwBWKSFhKZvPmbzdDjdTLZGsPDx _x000a_ Edición 3: _x000a_https://mail.google.com/mail/u/0/?tab=rm#inbox/FMfcgxwBWTGfrBdgQsfgWTXnmRhNsvKj"/>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12"/>
    <n v="0.2"/>
    <n v="12"/>
    <s v="Durante el trimestre se realizaron 13 Ediciones del Noticiero &quot;Bomberos Hoy&quot;"/>
    <s v="Edición 1:_x000a_https://www.youtube.com/watch?v=UtsmGtcF-2Y&amp;t=8s_x000a_Edición 2:_x000a_https://www.youtube.com/watch?v=PX7-adsKpA8&amp;t=17s_x000a_Edición 3:_x000a_https://www.youtube.com/watch?v=KSzg2dkcweo_x000a_Edición 4:_x000a_https://www.youtube.com/watch?v=nNBhPK9vxVM&amp;t=16s_x000a_Edición 5:_x000a_https://www.youtube.com/watch?v=h-eqhk9kHEw&amp;t=107s_x000a_Edición 6:_x000a_https://www.youtube.com/watch?v=5CMkNsTsJqk&amp;t=3s_x000a_Edición 7:_x000a_https://www.youtube.com/watch?v=lFSdgcsBdA4&amp;t=497s_x000a_Edición 8:_x000a_https://www.youtube.com/watch?v=aNnItui8vR4&amp;t=2s_x000a_Edición 9:_x000a_https://www.youtube.com/watch?v=RebCpbn0eN0&amp;t=1s_x000a_Edición 10:_x000a_https://www.youtube.com/watch?v=GK8ziEl2rvo&amp;t=467s_x000a_Edición 11:_x000a_https://www.youtube.com/watch?v=xMANk8PWRA8&amp;t=516s_x000a_Edición 12:_x000a_https://www.youtube.com/watch?v=Z0QJ3QvybjQ_x000a_Edición 13:_x000a_https://www.youtube.com/watch?v=SPXJ-XQ_Uas&amp;t=106s"/>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12"/>
    <n v="0.15"/>
    <n v="12"/>
    <s v="Durante el trimestre se realizaron 12 Ediciones de El Hidrante periódico digital, el cual fue enviado a través de correo electrónico a la entidad."/>
    <s v="Edición 1:_x000a_https://mail.google.com/mail/u/0/?tab=rm#search/el+hidrante/FMfcgxwBVzpvCTRgRZfmMxVZlDbTSfsq_x000a_Edición 2:_x000a_https://mail.google.com/mail/u/0/?tab=rm#search/el+hidrante/FMfcgxwBVztWHxtTzgKNzHNTdxpHxPsv_x000a_Edición 3:_x000a_https://mail.google.com/mail/u/0/?tab=rm#search/el+hidrante/FMfcgxwBVztWJFXxntRXmwbrQxsxVLKr_x000a_Edición 4:_x000a_https://mail.google.com/mail/u/0/?tab=rm#search/el+hidrante/QgrcJHrnvDFVxxhQBgXsqLmflZgmxLdxQwV_x000a_Edición 5:_x000a_https://mail.google.com/mail/u/0/?tab=rm#search/el+hidrante/KtbxLwhCFZttsSBhNTtNKGSgnfNpXxScjV_x000a_Edición 6:_x000a_https://mail.google.com/mail/u/0/?tab=rm#search/el+hidrante/FMfcgxwBTkFRhrrbWCqVkhZKDMznVKlW_x000a_Edición 7:_x000a_https://mail.google.com/mail/u/0/?tab=rm#search/el+hidrante/FMfcgxwBVzpvCTRgRZfmMxVZlDbTSfsq_x000a_Edición 8:_x000a_https://mail.google.com/mail/u/0/?tab=rm#search/el+hidrante/FMfcgxwBVzrCfkhDxMSGBrljhGMzzJvc_x000a_Edición 9:_x000a_https://mail.google.com/mail/u/0/?tab=rm#search/el+hidrante/FMfcgxwBVztWRMWCGmMNQqWNzWsZLLbX_x000a_Edición 10:_x000a_https://mail.google.com/mail/u/0/?tab=rm#search/el+hidrante/FMfcgxwBWKbBjjprHvWkxFLdxQtSGxGc_x000a_Edición 11:_x000a_https://mail.google.com/mail/u/0/?tab=rm#inbox/FMfcgxwBWTGfrBfHnprqvWRPjSDpNbSF_x000a_Edición 12:_x000a_https://mail.google.com/mail/u/0/?tab=rm#inbox/FMfcgxwBWTGfrBdgQsfgWTXnmRhNsvKj_x000a_"/>
    <m/>
    <n v="1"/>
    <x v="0"/>
    <x v="0"/>
    <n v="0.15"/>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12"/>
    <n v="0.2"/>
    <n v="12"/>
    <s v="Durante el trimestre se realizaron 24 ediciones de Bomberos en Acción, los cuales fueron publicados en las Redes Sociales de la Entidad"/>
    <s v="Edición 1:_x000a_https://www.youtube.com/watch?v=mJ13GZ-nXj0&amp;feature=youtu.be_x000a_Edición 2:_x000a_https://www.youtube.com/watch?v=H7tvSmJx7RA&amp;feature=youtu.be_x000a_Edición 3:_x000a_https://twitter.com/Pedromanosalvar/status/1107605632432115717_x000a_Edición 4:_x000a_https://twitter.com/BomberosBogota/status/1084151677308071937_x000a_Edición 5:_x000a_https://twitter.com/BomberosBogota/status/1088543506602315778_x000a_Edición 6:_x000a_https://twitter.com/BomberosBogota/status/1091742581514555392_x000a_Edición 7:_x000a_https://twitter.com/BomberosBogota/status/1096234235688640513_x000a_Edición 8:_x000a_https://twitter.com/BomberosBogota/status/1096841970822139905_x000a_Edición 9:_x000a_https://twitter.com/BomberosBogota/status/1097579075655397377_x000a_Edición 10:_x000a_https://twitter.com/BomberosBogota/status/1098601250361409536_x000a_Edición 11:_x000a_https://twitter.com/BomberosBogota/status/1100123305607086081_x000a_Edición 12:_x000a_https://twitter.com/BomberosBogota/status/1107805925916770304_x000a_Edición 13:_x000a_https://twitter.com/BomberosBogota/status/1109780420911087616_x000a_Edición 14:_x000a_https://twitter.com/BomberosBogota/status/1111316276385927168_x000a_Edición 15:_x000a_https://www.youtube.com/watch?v=JXxbqDLB0Nw&amp;feature=youtu.be_x000a_Edición 16:_x000a_https://www.youtube.com/watch?v=KeAVH6s_Nxk&amp;feature=youtu.be_x000a_Edición 17:_x000a_https://www.youtube.com/watch?v=elx9uMecX7o&amp;feature=youtu.be_x000a_Edición 18:_x000a_https://www.youtube.com/watch?v=7ZN-LBhD1Ig&amp;feature=youtu.be_x000a_Edición 19:_x000a_https://www.youtube.com/watch?v=WuSTKNZLChY&amp;feature=youtu.be_x000a_Edición 20:_x000a_https://www.youtube.com/watch?v=788l6Ow1uKo&amp;feature=youtu.be_x000a_Edición 21:_x000a_https://www.youtube.com/watch?v=SdLwzaxDutk&amp;feature=youtu.be_x000a_Edición 22:_x000a_https://www.youtube.com/watch?v=fqult14nCEA&amp;feature=youtu.be_x000a_Edición 23:_x000a_https://www.youtube.com/watch?v=m1StL0sP5Zs&amp;feature=youtu.be_x000a_Edición 24:_x000a_https://www.youtube.com/watch?v=l6kCp80IzII&amp;feature=youtu.be"/>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12"/>
    <n v="0.1"/>
    <n v="12"/>
    <s v="Durante el trimestre se realizaron 13 ediciones de la Foto de la Semana, la cual fue enviada a través de redes sociales los días viernes."/>
    <s v="Edición 1:_x000a_https://twitter.com/BomberosBogota/status/1088929350018387968_x000a_Edición 2:_x000a_https://twitter.com/BomberosBogota/status/1083855233221124096_x000a_Edición 3:_x000a_https://twitter.com/BomberosBogota/status/1086402260404441088_x000a_Edición 4:_x000a_https://twitter.com/BomberosBogota/status/1088929350018387968_x000a_Edición 5:_x000a_https://twitter.com/BomberosBogota/status/1091476952156946432_x000a_Edición 6:_x000a_https://twitter.com/BomberosBogota/status/1094220023160324097_x000a_Edición 7:_x000a_https://twitter.com/BomberosBogota/status/1096537160721809411_x000a_Edición 8:_x000a_https://twitter.com/BomberosBogota/status/1099073874694717442_x000a_Edición 9:_x000a_https://twitter.com/BomberosBogota/status/1101637686144700420_x000a_Edición 10:_x000a_https://twitter.com/BomberosBogota/status/1104147306830544896_x000a_Edición 11:_x000a_https://twitter.com/BomberosBogota/status/1106684014608506880_x000a_Edición 12:_x000a_https://twitter.com/BomberosBogota/status/1109220492899176450_x000a_Edición 13:_x000a_https://twitter.com/BomberosBogota/status/1111749038192377861"/>
    <m/>
    <n v="1"/>
    <x v="0"/>
    <x v="0"/>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x v="5"/>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12"/>
    <n v="0.15"/>
    <n v="12"/>
    <s v="Durante el trimestre se realizaron 19 ediciones de videos de historias de Bomberos, entre visitas, entregas y cosas que pasan al interior de cada una de las estaciones de Bomberos."/>
    <s v="Edición 1:_x000a_https://twitter.com/AnimalesBOG/status/1081001701879046147_x000a_Edición 2:_x000a_https://twitter.com/BomberosBogota/status/1083500017346859008_x000a_Edición 3:_x000a_https://twitter.com/BomberosBogota/status/1083683458042470400_x000a_Edición 4:_x000a_https://twitter.com/BomberosBogota/status/1084214773309427712_x000a_Edición 5:_x000a_https://twitter.com/BomberosBogota/status/1086000441375240197_x000a_Edición 6:_x000a_https://twitter.com/BomberosBogota/status/1087846324136017920_x000a_Edición 7:_x000a_https://twitter.com/BomberosBogota/status/1088142231243030528_x000a_Edición 8:_x000a_https://twitter.com/Pedromanosalvar/status/1090305846456795141_x000a_Edición 9:_x000a_https://twitter.com/BomberosBogota/status/1091347233704800256_x000a_Edición 10:_x000a_https://twitter.com/BomberosBogota/status/1091482494241816576_x000a_Edición 11:_x000a_https://twitter.com/BomberosBogota/status/1092483697662664704_x000a_Edición 12:_x000a_https://twitter.com/BomberosBogota/status/1093539024717996036_x000a_Edición 13:_x000a_https://twitter.com/BomberosBogota/status/1094930778276933632_x000a_Edición 14:_x000a_https://twitter.com/BomberosBogota/status/1095052066362413056_x000a_Edición 15:_x000a_https://twitter.com/BomberosBogota/status/1095292931584475136_x000a_Edición 16:_x000a_https://twitter.com/BomberosBogota/status/1103471891355000832_x000a_Edición 17:_x000a_https://twitter.com/BomberosBogota/status/1108824390035218432_x000a_Edición 18:_x000a_https://twitter.com/BomberosBogota/status/1110975056400838656_x000a_Edición 19:_x000a_https://twitter.com/BomberosBogota/status/1111763473611046915_x000a_"/>
    <m/>
    <n v="1"/>
    <x v="0"/>
    <x v="0"/>
    <n v="0.15"/>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x v="6"/>
    <n v="1"/>
    <n v="100"/>
    <s v="Porcentaje"/>
    <s v="Cumplir el 100% de las actividades programadas en el Plan Anual de Auditorías para la vigencia"/>
    <s v="Oficina de Control Interno"/>
    <n v="0.25"/>
    <n v="0.5"/>
    <n v="0.75"/>
    <n v="1"/>
    <n v="0.25"/>
    <n v="1"/>
    <n v="0.24"/>
    <s v="La OCI  en cumplimiento del plan anual de auditorias vigencia 2019, planeó  y ejecutó 33 actividades para el primer trimestre, las cuales se cumplieron al 100% . Y actualmente se encuentra 1 en ejecución (Informe semestral Peteciones, Quejas, sugerencias y reclamos (art 76 ley 1474) - Bogotá Consolida)  y se culmina la primer semana de abril de 2019."/>
    <s v=" Actas, reportes electrónicos correos e informes que reposan el archivo de la Oficina  producto de las diferentes tareas  realizadas."/>
    <m/>
    <n v="0.96"/>
    <x v="0"/>
    <x v="0"/>
    <n v="0.96"/>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1"/>
    <x v="7"/>
    <n v="6.25E-2"/>
    <n v="100"/>
    <s v="Porcentaje"/>
    <s v="100% Actividades cumplidas del plan de adecuación. En los estándares definidos en el Sistema Integrado de Gestión a los requerimientos del MIPG"/>
    <s v="Responsable del Sistema de Gestión de Calidad"/>
    <n v="0.5"/>
    <n v="1"/>
    <n v="0"/>
    <n v="0"/>
    <n v="0.5"/>
    <n v="6.25E-2"/>
    <n v="0.1"/>
    <s v="Se hizo comité directivo en donde el asesor del departamento administrativo de la funcion publica explico los componentes de MIPG"/>
    <s v="Resolucion, actas de reunion"/>
    <m/>
    <n v="0.2"/>
    <x v="1"/>
    <x v="0"/>
    <n v="1.2500000000000001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2"/>
    <x v="8"/>
    <n v="6.25E-2"/>
    <n v="12"/>
    <s v="Caracterizaciones de proceso publicadas"/>
    <s v="Actualizar el 100% de las caracterizaciones de proceso de la UAECOB"/>
    <s v="Responsable del Sistema de Gestión de Calidad"/>
    <n v="6"/>
    <n v="12"/>
    <n v="0"/>
    <n v="0"/>
    <n v="6"/>
    <n v="6.25E-2"/>
    <n v="6"/>
    <s v="Se han realizado las mesas de trabajo con los procesos para documentar las respectivas caracterizaciones"/>
    <s v="Caracterizaciones en borrador"/>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3"/>
    <x v="9"/>
    <n v="6.25E-2"/>
    <n v="15"/>
    <s v="Diagrama de flujo de procesos publicados"/>
    <s v="Documentar los diagramas de flujo de proceso de acuerdo con las actualizaciones realizadas al mapa de proceso"/>
    <s v="Responsable del Sistema de Gestión de Calidad"/>
    <n v="0"/>
    <n v="7"/>
    <n v="15"/>
    <n v="0"/>
    <n v="0"/>
    <n v="0"/>
    <n v="0"/>
    <s v="Se han realizado las mesas de trabajo con los procesos para documentar las respectivos diagramas de flujo"/>
    <s v="Diagramas de flujo en borrador"/>
    <m/>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4"/>
    <x v="10"/>
    <n v="6.25E-2"/>
    <n v="100"/>
    <s v="Porcentaje"/>
    <s v="Implementación de un servicio y/o tramite en la ventanilla única de Atención al Ciudadano."/>
    <s v="Líder Área de Tecnología OAP - Mariano Garrido"/>
    <n v="0.5"/>
    <n v="1"/>
    <n v="0"/>
    <n v="100"/>
    <n v="0.5"/>
    <n v="6.25E-2"/>
    <n v="0.5"/>
    <s v="Se actualizo la base de datos del liquidador con la estructura que va a recibir la informacion de los impuestos (ICA) consolidado del año anterior. _x000a_"/>
    <s v="1 , se anexa con el acta de reunion 14 03 20109.G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5"/>
    <x v="11"/>
    <n v="6.25E-2"/>
    <n v="100"/>
    <s v="Porcentaje"/>
    <s v="Realizar el diseño, desarrollo de la nueva Intranet para la UAECOB"/>
    <s v="Líder Área de Tecnología OAP - Mariano Garrido"/>
    <n v="0"/>
    <n v="0"/>
    <n v="75"/>
    <n v="100"/>
    <n v="0"/>
    <n v="0"/>
    <n v="0"/>
    <s v="NA"/>
    <m/>
    <m/>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6"/>
    <x v="12"/>
    <n v="6.25E-2"/>
    <n v="100"/>
    <s v="Porcentaje"/>
    <s v="Diseño, Revision, estructutacion e implementacion  de la Politica de Gobierno Digital al interior de la UAECOB   "/>
    <s v="Líder Área de Tecnología OAP - Mariano Garrido"/>
    <n v="0"/>
    <n v="0"/>
    <n v="75"/>
    <n v="100"/>
    <n v="0"/>
    <n v="0"/>
    <n v="0"/>
    <s v="NA"/>
    <m/>
    <m/>
    <n v="0"/>
    <x v="1"/>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7"/>
    <x v="13"/>
    <n v="6.25E-2"/>
    <n v="100"/>
    <s v="Porcentaje"/>
    <s v="Una aplicación móvil para la gestión de los incidentes atendidos por el personal operativo del UEACOP."/>
    <s v="Líder Área de Tecnología OAP - Mariano Garrido"/>
    <n v="0.5"/>
    <n v="1"/>
    <n v="0"/>
    <n v="0"/>
    <n v="0.5"/>
    <n v="6.25E-2"/>
    <n v="0.5"/>
    <s v=" Se encuentra actualización y configurando el  Weblogic  y al actualizacion correspondiente a las tabletas para ser puestas en prodeuccion"/>
    <s v="1, El software desarrollado y la adecuacion del web logic"/>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8"/>
    <x v="14"/>
    <n v="6.25E-2"/>
    <n v="100"/>
    <s v="Porcentaje"/>
    <s v="Herramienta implementada"/>
    <s v="Líder Área de Tecnología OAP - Mariano Garrido"/>
    <n v="1"/>
    <n v="0"/>
    <n v="0"/>
    <n v="0"/>
    <n v="1"/>
    <n v="6.25E-2"/>
    <n v="1"/>
    <s v="La herramienta  CMS Moodle se encuentra implementada,instalada y configurada en un servidor de la UAECOB su objetivo  era incorporar  unicamente cursos virtuales del área de SGR, se implemento un curso virtual que cuenta con un avance importante  pero no salio a producción debido a que no se entrego por parte de SGR la  totalidad de los insumos del curso. Por otro lado, la Entidad adquirio el LMS Docebo en enero del 2019  como herramienta tecnológica para la creación y administración de los cursos virtuales dicha plataforma se encuentra instalada y configurada, en este sentido, se   configuraran y crearan paulatinamente los cursos que propongan y entregen contenidos de las áreas interesadas de la Entidad y se realizara la migración de lo que se tiene del curso de SGR en Moodle a Docebo."/>
    <s v="1, Reunion Seguimiento virtualizacion capacitacion brigadas contra incendios._x000a_2, Acta de reunion 2019 curso virtual SGR._x000a_3, Correo Socializacion iniciar la etapa de alistamiento de cabecera._x000a_4, correo 2 videos en mp4 para subtitularlos.Proyecto cursao virtual SGR._x000a_5, Correo curso virtual brigadas._x000a_6, Levantamiento de informacion seguimiento Enero._x000a_7,Correo insumos pendientes SGR _x000a_8,Prototipo del producto LMS Moodle ._x000a_9, Prueba Usuario_CMS servidor_x000a_10.Servidor Moodlewin CMS._x000a_11, Acta de reunion Docebo 2 de abril del 2019,_x000a_12 Acta de reunion docebo 3 de Abril._x000a_13 Acta de reunion docebo 1 de abril._x000a_14. Acta reunion docebo 4 de abril.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9"/>
    <x v="15"/>
    <n v="6.25E-2"/>
    <n v="100"/>
    <s v="Porcentaje"/>
    <s v="Implementar una herramienta tecnológica que soporte  la gestión documental en la entidad, bajo la administración de la Subdirección Corporativa."/>
    <s v="Líder Área de Tecnología OAP - Mariano Garrido"/>
    <n v="1"/>
    <n v="0"/>
    <n v="0"/>
    <n v="0"/>
    <n v="1"/>
    <n v="6.25E-2"/>
    <n v="1"/>
    <s v="Con base al objeto del Contrato de Prestación de Servicios No. 431 de 2017 “IMPLEMENTACIÓN DEL SISTEMA DE GESTIÓN DOCUMENTAL DE LA UAE CUERPO OFICIAL DE BOMBEROS” a través del cual se realizó  la implementación del Software CONTROLDOC® que permite radicar, producir, tramitar y hacer seguimiento a comunicaciones oficiales de la entidad,  esta herramienta Documental salio a producción el 18 de Marzo del 2019 en la Entidad."/>
    <s v="1, Evidencias entregadas docebo primer pago factura No 1074_x000a_2, Cronograma ultimas capacitaciones Gestor documental control doc._x000a_3, Correo salida a produccion control doc._x000a_"/>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0"/>
    <x v="16"/>
    <n v="6.25E-2"/>
    <n v="100"/>
    <s v="Porcentaje"/>
    <s v="Cuadro de caracterización documental de los procedimientos actualizados."/>
    <s v="Líder Área de Tecnología OAP - Mariano Garrido"/>
    <n v="0.5"/>
    <n v="1"/>
    <n v="0"/>
    <n v="0"/>
    <n v="0.5"/>
    <n v="6.25E-2"/>
    <n v="0.5"/>
    <s v="Se realizara seguimiento y control al area de gestion documental con el fin de concatenar la informacion restante mediante memorando"/>
    <s v="1, La persona que manejaba este proceso no tenia contrato y no se encontraba en la entidad retoma el tema el _x000a_2 trimestre del año en curso para darle finalidad en el mismo"/>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1"/>
    <x v="17"/>
    <n v="6.25E-2"/>
    <n v="100"/>
    <s v="Porcentaje"/>
    <s v="Realizar la contratación de un proveedor para el diseño y desarrollo del Nuevo Sistema de Información Misional para la Entidad"/>
    <s v="Líder Área de Tecnología OAP - Mariano Garrido"/>
    <n v="0.5"/>
    <n v="1"/>
    <n v="0"/>
    <n v="0"/>
    <n v="0.5"/>
    <n v="6.25E-2"/>
    <n v="0.5"/>
    <s v="Se relizo reunion con el area de operativa con el fin de fortalecer las funcionalidades en documento entregdo el dia 13 de febrero del 2019._x000a_Se deja un compromiso del area interesada de entregar las nuevas funcionalidades la 2 semana del 1 trimestre."/>
    <s v="1 , se anexa con el acta correspondiente a la reunion 20042019_x000a_2, Se envia el documento radicado Caracteristicas y funcionabilidad nuevo SIM"/>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8"/>
    <n v="6.25E-2"/>
    <n v="100"/>
    <s v="Porcentaje"/>
    <s v="Se actualizará la guía de Buenas Prácticas UAECOB con la datos e información de resultados de 2018, así como se identificarán nuevas buenas prácticas"/>
    <s v="Grupo Cooperación Internacional y Alianzas Estratégicas"/>
    <n v="0.45"/>
    <n v="1"/>
    <n v="0"/>
    <n v="0"/>
    <n v="0.45"/>
    <n v="6.25E-2"/>
    <n v="0.32"/>
    <s v="se identifico y recopilo una nueva oractica para incluir en la guia y se actualizo la informnacion de las buenas practicas 2017"/>
    <s v="Se verifica la correspondiente evidencia en la reunion reportada en el acta de verificacion "/>
    <m/>
    <n v="0.71111111111111114"/>
    <x v="2"/>
    <x v="0"/>
    <n v="4.4444444444444446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9"/>
    <n v="6.25E-2"/>
    <n v="100"/>
    <s v="Porcentaje"/>
    <s v="Se actualizará el Portafolio de Servicios de la UAECOB con la información de 2018, así como se identificarán las nuevas líneas de servicios brindadas por la entidad"/>
    <s v="Grupo Cooperación Internacional y Alianzas Estratégicas"/>
    <n v="0.45"/>
    <n v="1"/>
    <n v="0"/>
    <n v="0"/>
    <n v="0.45"/>
    <n v="6.25E-2"/>
    <n v="0.41"/>
    <s v="Se avanzo en la informacion recolectada y actualizada pendiente en revision y ajustes "/>
    <s v="Se verifica la correspondiente evidencia en la reunion reportada en el acta de verificacion "/>
    <m/>
    <n v="0.91111111111111098"/>
    <x v="3"/>
    <x v="0"/>
    <n v="5.6944444444444436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20"/>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n v="2"/>
    <n v="3"/>
    <n v="4"/>
    <n v="1"/>
    <n v="6.25E-2"/>
    <n v="1"/>
    <s v="La jornada de articulacion se va hacer sobre el manejo de abejas urbanas y las emergencias y se realizara el 20 de mayo"/>
    <s v="Se verifica la correspondiente evidencia en la reunion reportada en el acta de verificacio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5"/>
    <x v="21"/>
    <n v="6.25E-2"/>
    <n v="100"/>
    <s v="Porcentaje"/>
    <s v="Se entregará un modelo que describa los elementos fundamentales bajo los cuales se desarrolla la articulación de la UAECOB con sus aliados estratégicos"/>
    <s v="Grupo Cooperación Internacional y Alianzas Estratégicas"/>
    <n v="0.25"/>
    <n v="0.85"/>
    <n v="1"/>
    <n v="0"/>
    <n v="0.25"/>
    <n v="6.25E-2"/>
    <n v="0.25"/>
    <s v="Se identificaron los grupos de interes de la UAECOB"/>
    <s v="Se verifica la correspondiente evidencia en la reunion reportada en el acta de verificacio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6"/>
    <x v="22"/>
    <n v="6.25E-2"/>
    <n v="100"/>
    <s v="Porcentaje"/>
    <s v="Generar los Informes trimestrales con los resultados de los planes e indicadores que gestiona la Entidad "/>
    <s v="Area de Planeación y Gestión Estrategica - OAP"/>
    <n v="0.25"/>
    <n v="0.5"/>
    <n v="0.75"/>
    <n v="1"/>
    <n v="0.25"/>
    <n v="6.25E-2"/>
    <n v="0.25"/>
    <s v="Se cumplio conla meta establecida "/>
    <m/>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3"/>
    <n v="0.25"/>
    <n v="100"/>
    <s v="Porcentaje"/>
    <s v="Base de datos estructurada y revisada"/>
    <s v="Jefe Oficina Asesora Jurídica - Giohana Catarine Gonzalez Turizo"/>
    <n v="0.25"/>
    <n v="0.5"/>
    <n v="0.75"/>
    <n v="1"/>
    <n v="0.25"/>
    <n v="0.25"/>
    <n v="0.25"/>
    <s v="Se elaboró y se actualizó Matriz de contratación de la vigencia 2019 con datos como: objeto, valor, plazo, fecha de suscripción, adiciones, prorrogas, terminaciones anticipadas, Cesiones, con el fin de llevar un control y seguimiento adecuado de la UAECOB"/>
    <s v="Matriz ubicada en carpeta digital 2019 Base de contratación"/>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4"/>
    <n v="0.25"/>
    <n v="100"/>
    <s v="Porcentaje"/>
    <s v="Matriz control y seguimiento de aprobación de garantías"/>
    <s v="Jefe Oficina Asesora Jurídica - Giohana Catarine Gonzalez Turizo"/>
    <n v="0.4"/>
    <n v="0.8"/>
    <n v="0.9"/>
    <n v="1"/>
    <n v="0.4"/>
    <n v="0.25"/>
    <n v="0.4"/>
    <s v="Se elaboró  Matriz control y seguimiento de aprobación de garantías con el fin de realizar un seguimiento oportuno y efectivo a la constitución de las mismas por parte de los contratistas "/>
    <s v="Matriz ubicada en el PC de Profesional Especializad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5"/>
    <n v="0.25"/>
    <n v="100"/>
    <s v="Porcentaje"/>
    <s v="Actas de reunión de la Jefe de la OAJ con el grupo de contratación "/>
    <s v="Jefe Oficina Asesora Jurídica - Giohana Catarine Gonzalez Turizo"/>
    <n v="0"/>
    <n v="0.5"/>
    <n v="1"/>
    <n v="0"/>
    <n v="0"/>
    <n v="0"/>
    <n v="0"/>
    <m/>
    <m/>
    <m/>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6"/>
    <n v="0.25"/>
    <n v="100"/>
    <s v="Porcentaje"/>
    <s v="Aplicación de protocolo para la puesta en marcha de medios alternativos de solución de conflictos. "/>
    <s v="Jefe Oficina Asesora Jurídica - Giohana Catarine Gonzalez Turizo"/>
    <n v="0.35"/>
    <n v="0.7"/>
    <n v="0.85"/>
    <n v="1"/>
    <n v="0.35"/>
    <n v="0.25"/>
    <n v="0.35"/>
    <s v="Se elaboró protocolo para la puesta en marcha de medios alternativos de solución de conflictos y esta en revisión de la Jefe Oficina Asesora jurídica"/>
    <s v="Protocolo  ubicado en el PC de la Jefe de la Oficina Asesora Jurídica "/>
    <m/>
    <n v="1"/>
    <x v="0"/>
    <x v="0"/>
    <n v="0.25"/>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Conocimiento del Riesgo"/>
    <x v="4"/>
    <n v="1"/>
    <x v="27"/>
    <n v="6.25E-2"/>
    <n v="100"/>
    <s v="Porcentual"/>
    <s v="Realizar el documento diagnostico del cumplimiento técnico normativo de escenarios de aglomeración permanente de Bogotá  (Teatros y Cinemas)"/>
    <s v="Jorge Alberto Pardo Torres"/>
    <n v="0.25"/>
    <n v="0.5"/>
    <n v="0.75"/>
    <n v="1"/>
    <n v="0.25"/>
    <n v="6.25E-2"/>
    <n v="0.25"/>
    <s v="Se está revisando el marco normativo y las condiciones de seguridad humana y sistemas de protección contra incendios."/>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2"/>
    <x v="28"/>
    <n v="6.25E-2"/>
    <n v="100"/>
    <s v="Porcentual"/>
    <s v="Documento &quot;Proyecto virtualización capacitación normativa aplicada a revisiones técnicas&quot;"/>
    <s v="Jorge Alberto Pardo Torres"/>
    <n v="0.25"/>
    <n v="0.5"/>
    <n v="0.75"/>
    <n v="1"/>
    <n v="0.25"/>
    <n v="6.25E-2"/>
    <n v="0.2"/>
    <s v="Mediante Correo electrónico del 12/02/2019 se envía a la oficina asesora de planeación el informe diagnostico y necesidades para el desarrollo de plataformas virtuales."/>
    <s v="correo electronico y documento anexo"/>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3"/>
    <x v="29"/>
    <n v="6.25E-2"/>
    <n v="100"/>
    <s v="Porcentual"/>
    <s v="Realizar 1 proceso de mantenimiento evolutivo del Sistema de Información Misional sub-módulo de Revisiones Técnicas y auto revisiones"/>
    <s v="Jorge Alberto Pardo Torres"/>
    <n v="0.25"/>
    <n v="0.5"/>
    <n v="0.75"/>
    <n v="1"/>
    <n v="0.25"/>
    <n v="6.25E-2"/>
    <n v="0.25"/>
    <s v="Se realizo mesa de trabajo el 22 de enero de 2019, el 24 de enero de 2019 y 28 de enero de 2019 en las cuales se establecieron criterios para el desarrollo del nuevo sistema de información misional."/>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4"/>
    <x v="30"/>
    <n v="6.25E-2"/>
    <n v="100"/>
    <s v="Porcentual"/>
    <s v="Documento &quot;Guía de riesgos comunes y asociados a incendios&quot;"/>
    <s v="Jorge Alberto Pardo Torres"/>
    <n v="0.25"/>
    <n v="0.5"/>
    <n v="0.75"/>
    <n v="1"/>
    <n v="0.25"/>
    <n v="6.25E-2"/>
    <n v="0.2"/>
    <s v="Se realizo la estructura del documento correspondiente a la guía de riesgos comunes y asociados de incendios por parte del ingeniero desarrollador y enviado a la coordinación de conocimiento del riesgo para su revisión el día 22 de Febrero de 19"/>
    <s v="correo electronico y documento anexo"/>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5"/>
    <x v="31"/>
    <n v="6.25E-2"/>
    <n v="6"/>
    <s v="Número de mesas de trabajo "/>
    <s v="Realizar el seguimiento del avance del proceso de sistematización del capacitación a brigadas contra incendio empresarial"/>
    <s v="Jorge Alberto Pardo Torres"/>
    <s v="-"/>
    <n v="2"/>
    <n v="4"/>
    <n v="6"/>
    <s v="-"/>
    <n v="0"/>
    <n v="0"/>
    <m/>
    <m/>
    <m/>
    <n v="0"/>
    <x v="1"/>
    <x v="1"/>
    <n v="0"/>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6"/>
    <x v="32"/>
    <n v="6.25E-2"/>
    <n v="100"/>
    <s v="Porcentual"/>
    <s v="Realizar la actualización de los módulos de capacitación comunitaria "/>
    <s v="Jorge Alberto Pardo Torres"/>
    <n v="0.25"/>
    <n v="0.5"/>
    <n v="0.75"/>
    <n v="1"/>
    <n v="0.25"/>
    <n v="6.25E-2"/>
    <n v="0.2"/>
    <s v="Se Realizaron la revisión de los modulo de capacitación comunitaria mediante mesas de trabajo del equipo uniformado de Prevención de fechas de 19 de Febrero de  2019 y el 11 de marzo de 2019.  de la cual se generar lineamientos para desarrollar el material de referencia a actualizar"/>
    <s v="acta de reunion"/>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7"/>
    <x v="33"/>
    <n v="6.25E-2"/>
    <n v="100"/>
    <s v="Porcentual"/>
    <s v="Elaboración del documento &quot;Virtualización de capacitación a brigadas empresariales&quot;"/>
    <s v="Jorge Alberto Pardo Torres"/>
    <n v="0.25"/>
    <n v="0.5"/>
    <n v="0.75"/>
    <n v="1"/>
    <n v="0.25"/>
    <n v="6.25E-2"/>
    <n v="0.2"/>
    <s v="Se establecieron compromisos laborales con el equipo uniformado de prevención para desarrollar la virtualizacio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s v="acta de reunion , cronograma y docuementos diagnosticos"/>
    <m/>
    <n v="0.8"/>
    <x v="2"/>
    <x v="0"/>
    <n v="0.05"/>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8"/>
    <x v="34"/>
    <n v="6.25E-2"/>
    <n v="100"/>
    <s v="Porcentual"/>
    <s v="Actualizar el documento de la estrategia de las campañas de reducción del riesgo relacionadas con la prevención y mitigación de riesgos de incendio, matpel y otras  emergencias competencia de la UAECOB"/>
    <s v="Jorge Alberto Pardo Torres"/>
    <n v="0.25"/>
    <n v="0.5"/>
    <n v="0.75"/>
    <n v="1"/>
    <n v="0.25"/>
    <n v="6.25E-2"/>
    <n v="0.2"/>
    <s v="Se realizó recopilación de información, se realizó nuevas estadísticas de los años 2016 al 2018. Se realizó documento explicando las estadísticas "/>
    <s v="Documento word, Documento Excel "/>
    <m/>
    <n v="0.8"/>
    <x v="2"/>
    <x v="0"/>
    <n v="0.05"/>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9"/>
    <x v="35"/>
    <n v="6.25E-2"/>
    <n v="100"/>
    <s v="Porcentual"/>
    <s v="17 estaciones con personal capacitado en pedagogía para desarrollo de las actividades del club Bomberitos "/>
    <s v="Jorge Alberto Pardo Torres"/>
    <n v="0.25"/>
    <n v="0.5"/>
    <n v="0.75"/>
    <n v="1"/>
    <n v="0.25"/>
    <n v="6.25E-2"/>
    <n v="0.25"/>
    <s v="22 de enero, 25 de Enero, 13 de Febrero, 19 de Febrero y 27 de Febrero de 2019 se llevaron a cabo 5 reuniones en las que se reestructuraron los programas y curso Nicolás Quevedo Rizo creando un manual que le permita al personal uniformados tener conocimiento de la metodología del Club Bomberitos.  "/>
    <s v="actas de reunion y material estructurado de los progamas"/>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10"/>
    <x v="36"/>
    <n v="6.25E-2"/>
    <n v="100"/>
    <s v="Porcentual"/>
    <s v="Desarrollar 4 Actividades de la estrategia del Club Bomberitos en el marco del mes de la prevención (Caravanas de la Prevención)"/>
    <s v="Jorge Alberto Pardo Torres"/>
    <n v="0"/>
    <n v="0"/>
    <n v="0.5"/>
    <n v="1"/>
    <n v="0"/>
    <n v="0"/>
    <n v="0"/>
    <m/>
    <m/>
    <m/>
    <n v="0"/>
    <x v="1"/>
    <x v="1"/>
    <n v="0"/>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1"/>
    <x v="37"/>
    <n v="6.25E-2"/>
    <n v="100"/>
    <s v="Porcentual"/>
    <s v="Desarrollar el 100% del proyecto de prevención y autoprotección  comunitaria ante incendios forestales. (fase 2)"/>
    <s v="Jorge Alberto Pardo Torres"/>
    <n v="0.25"/>
    <n v="0.5"/>
    <n v="0.75"/>
    <n v="1"/>
    <n v="0.25"/>
    <n v="6.25E-2"/>
    <n v="0.2"/>
    <s v="Se Realiza la mesa de trabajo del diagnostico de la implementación del proyecto en la fase 1 , con el personal designado para la ejecución del proyecto en la fase 1  en el mes de enero (acta de Reunion9 y se concluyen las mejoras a desarrollar en la implementación de la fase 2"/>
    <s v="acta de reunion"/>
    <m/>
    <n v="0.8"/>
    <x v="2"/>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2"/>
    <x v="38"/>
    <n v="6.25E-2"/>
    <n v="100"/>
    <s v="Porcentual"/>
    <s v="Actualizar el 100% de la estrategia de cambio climático de la UAECOB"/>
    <s v="Jorge Alberto Pardo Torres"/>
    <n v="0.2"/>
    <n v="0.4"/>
    <n v="0.6"/>
    <n v="1"/>
    <n v="0.2"/>
    <n v="6.25E-2"/>
    <n v="0.2"/>
    <s v="Se actualizo el documento de la estrategia de Cambio Climático  y se entrego para revisión a la coordinación del proceso de Reducción del Riesgo mediante entrega de informe."/>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3"/>
    <x v="39"/>
    <n v="6.25E-2"/>
    <n v="100"/>
    <s v="Porcentual"/>
    <s v="Desarrollar 1 piloto en la localidad de puente Aranda de cartografía social  para materiales peligrosos"/>
    <s v="Jorge Alberto Pardo Torres"/>
    <n v="0.25"/>
    <n v="0.5"/>
    <n v="0.75"/>
    <n v="1"/>
    <n v="0.25"/>
    <n v="6.25E-2"/>
    <n v="0.25"/>
    <s v="Se realizó reunión con el Sargento Jefe del Grupo con el fin de solicitar información a la espera de otra reunión con de recopilar la información. "/>
    <s v="Acta de reunió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4"/>
    <x v="40"/>
    <n v="6.25E-2"/>
    <n v="100"/>
    <s v="Porcentual"/>
    <s v="Divulgar en las 20 localidades una campaña de Gestión del Riesgo"/>
    <s v="Jorge Alberto Pardo Torres"/>
    <n v="0.25"/>
    <n v="0.5"/>
    <n v="0.75"/>
    <n v="1"/>
    <n v="0.25"/>
    <n v="6.25E-2"/>
    <n v="0.25"/>
    <s v="Se divulgo campaña GLP por medio de las redes sociales de la entidad. Se solicito información a los gestores con el fin de consolidar las diferentes campañas."/>
    <s v="correo electronico y documento anexo"/>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5"/>
    <x v="41"/>
    <n v="6.25E-2"/>
    <n v="100"/>
    <s v="Porcentual"/>
    <s v="Gestionar  una estrategia para la gestión del riesgo por incendios forestales en la localidad de Sumapaz"/>
    <s v="Jorge Alberto Pardo Torres"/>
    <n v="0.15"/>
    <n v="0.4"/>
    <n v="0.7"/>
    <n v="1"/>
    <n v="0.15"/>
    <n v="6.25E-2"/>
    <n v="0.15"/>
    <s v="Se evidencia acta de reunión del 14 de Marzo de 2019 con el personal uniformado Comandante Tito Forero en la cual se establecen los lineamientos de la estrategia para la gestión del riesgo por incendios forestales en la localidad de Sumapaz."/>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16"/>
    <x v="42"/>
    <n v="6.25E-2"/>
    <n v="100"/>
    <s v="Porcentual"/>
    <s v="Realizar un Insumo para una Campaña de Prevención por incendios en el hogar. Con la información Interna del equipo de Investigación de incendios "/>
    <s v="Jorge Alberto Pardo Torres"/>
    <n v="0.25"/>
    <n v="0.5"/>
    <n v="0.75"/>
    <n v="1"/>
    <n v="0.25"/>
    <n v="6.25E-2"/>
    <n v="0.25"/>
    <s v="Se evidencia acta de reunión del día 17 de Enero de 2019 en la cual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s v="Actas  de reunion y etsadisticas"/>
    <m/>
    <n v="1"/>
    <x v="0"/>
    <x v="0"/>
    <n v="6.25E-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43"/>
    <n v="0.2"/>
    <n v="2"/>
    <s v="Unidad"/>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Comandantes de la cinco compañías y jefes de estaciones."/>
    <n v="0"/>
    <n v="1"/>
    <n v="0"/>
    <n v="2"/>
    <n v="0"/>
    <n v="0"/>
    <n v="0"/>
    <s v="Esta actividad se realizara en el segundo trimestre de la presente vigencia."/>
    <s v="No aplica para el primer trimestre"/>
    <m/>
    <n v="0"/>
    <x v="1"/>
    <x v="1"/>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x v="44"/>
    <n v="0.2"/>
    <n v="100"/>
    <s v="Porciento"/>
    <s v="Revisión, ajuste y/o actualización del  árbol de servicios y socialización a personal de las diecisiete  (17) estaciones de la Subdirección Operativa._x000a_(el 100% de la meta equivale una actualización del árbol de servicios realizado durante durante la vigencia)"/>
    <s v="Líder de la Central de Coordinación y Comunicaciones"/>
    <n v="0.25"/>
    <n v="0.75"/>
    <n v="0.85"/>
    <n v="1"/>
    <n v="0.25"/>
    <n v="0.2"/>
    <n v="0.15"/>
    <s v="El equipo de la Central de Comunicaciones de la Subdirección Operativa, realizó reuniones para programar las actividades de la actualización del Arbol de Servicios a las estaciones.    Se evidencian actas del  25 de marzo de 2019."/>
    <s v="Actas de reunión del 25 de marzo de 2019, por los integrantes de la Central de Comunicaciones, con actividades de programación para la realización de la actividad de socialización a las diecisiete (17) estaciones."/>
    <s v="Completar las actividades que se tenían programadas, para el segundo reporte del plan de acción"/>
    <n v="0.6"/>
    <x v="1"/>
    <x v="0"/>
    <n v="0.1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x v="45"/>
    <n v="0.2"/>
    <n v="4"/>
    <s v="Publicaciones "/>
    <s v="Publicación trimestral de la información estadística de emergencias atendidas por la  UAECOB, en la página web de la entidad. (trimestre vencido)."/>
    <s v="Profesional de Subdirección Operativa a cargo de la información estadística"/>
    <n v="1"/>
    <n v="2"/>
    <n v="3"/>
    <n v="4"/>
    <n v="1"/>
    <n v="0.2"/>
    <n v="1"/>
    <s v="Esta actividad se completara con la publicación del documento en la web durante la segunda semana del segundo trimestre del año ya que se tiene programado mes vencido."/>
    <s v="No aplica para el primer trimestre"/>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x v="46"/>
    <n v="0.2"/>
    <n v="1"/>
    <s v="Unidad"/>
    <s v="Realización un simulacro de comunicaciones en emergencias para validar la capacidad de respuesta ante un fallo en la infraestructura de comunicaciones troncalizadas."/>
    <s v="Líder de la Central de Coordinación y Comunicaciones"/>
    <n v="0"/>
    <n v="1"/>
    <n v="0"/>
    <n v="0"/>
    <n v="0"/>
    <n v="0"/>
    <n v="0.15"/>
    <s v="El equipo de la Central de Comunicaciones de la Subdirección Operativa, realizó reuniones para programar las actividades de la realización del Simulacro.    Se evidencian actas del  21 de marzo de 2019."/>
    <s v="Actas de reunión del 21  de marzo de 2019, por los integrantes de la Central de Comunicaciones, con actividades de programación para la realización de la actividad de socialización a las diecisiete (17) estaciones."/>
    <s v="Completar las actividades que se tenían programadas, para el segundo reporte del plan de acción"/>
    <n v="0"/>
    <x v="1"/>
    <x v="1"/>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x v="47"/>
    <n v="0.2"/>
    <n v="100"/>
    <s v="Porciento"/>
    <s v="Revisión del 10%  de hidrantes de Bogotá según las jurisdicciones de cada una de las 17 estaciones._x000a__x000a_(el 10% de la meta equivale al 100% de la gestión durante la vigencia)"/>
    <s v="Comandantes de la cinco compañías y jefes de estaciones."/>
    <n v="0"/>
    <n v="0.5"/>
    <n v="0.75"/>
    <n v="1"/>
    <n v="0"/>
    <n v="0"/>
    <n v="0"/>
    <s v="Esta actividad se realizara en el segundo trimestre de la presente vigencia."/>
    <s v="No aplica para el primer trimestre"/>
    <m/>
    <n v="0"/>
    <x v="1"/>
    <x v="1"/>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x v="48"/>
    <n v="0.5"/>
    <n v="100"/>
    <s v="Porcentaje"/>
    <s v="Formalizar y Actualizar el Plan  para el fortalecimiento de  la Gestion Integral de los servicios Logisticos _x000a__x000a_"/>
    <s v="Subdireccion Logistica"/>
    <n v="50"/>
    <n v="100"/>
    <m/>
    <m/>
    <n v="50"/>
    <n v="0.5"/>
    <n v="40"/>
    <s v="Se desarrollo Documento archivo excel del Plan para el Fortalecimiento de la Gestión Integral de los Servicios Logísticos con metas, indicadores y responsables, originado de un diagnostico realizado al area a traves de visitas  a las 17 estaciones y en reuniones con personal conductor operador vehiculos de emergencias._x000a__x000a_Se realizo presentacion resumen del Plan para el Fortalecimiento de la Gestión Integral de los Servicios Logísticos para socializarla  al Subdirector del area y en espera de su ajuste y aprobación. "/>
    <s v="_x000a_Presentacion resumen del Plan para el Fortalecimiento de la Gestión Integral de los Servicios Logísticos y Documento Archivo excel ubicado en PC de la Profesional Adriana Salom en la ruta:_x000a__x000a_C:\ASV\LOGISTICA\PlanEstrategicOperativo\PlanVer"/>
    <m/>
    <n v="0.8"/>
    <x v="2"/>
    <x v="0"/>
    <n v="0.4"/>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x v="49"/>
    <n v="0.25"/>
    <n v="100"/>
    <s v="Porcentaje"/>
    <s v="Documentar  Plan de Mantenimiento Preventivo y Correctivo de Parque Automotor _x000a_"/>
    <s v="Subdireccion Logistica"/>
    <n v="10"/>
    <n v="30"/>
    <n v="60"/>
    <n v="100"/>
    <n v="10"/>
    <n v="0.25"/>
    <n v="10"/>
    <s v="Se realizo revisión del estado actual de las fichas y se realizaron los ajustes pertinentes de la documentación de acuerdo a los lineamientos dados por Gestion Documental. Con base a lo anterior se incia el proceso de seguimiento de mantenimientos preventivos y correctivos de acuerdo al diseño de una base de datos para el seguimiento y control de cada proceso._x000a__x000a_Se consolido Matriz Excel Historica de los mantenimientos correctivos y preventivos realizados a cada una de las maquinas de acuerdo con los dos ultimos contratos de mantenimientos realizados al Parque Automotor. "/>
    <s v="Desarrollo Base de datos seguimiento y control de Mantenimiento del Parque Automotor ubicado en PC del Profesional Andres Quintero en la ruta:: _x000a_C:\Users\equintero\Desktop\REPORTES PLAN DE ACCION 2019 , plan de mantenimiento P.A _x000a__x000a_Inventario  Hojas de Vidas del Parque Automotor  ubicado en PC de  responsable del archivo Cruz Maria  Mosquera en la ruta:_x000a_C:\Users\Cmosquera\Pictures\Contacts\Favorites\TODO LO DE PARQUE AUT 2019/ INVENTARIO CRUZ MARIA  DOCUMENTAL parque automotor_x000a__x000a_Base de datos Historicos de Mantenimientos preventivos y correctivos del Parque Automotor ubicado en la PC del profesional Hernan Espitia en la ruta:_x000a_C:\Users\Hgespitia\Documents\Mis documentos\REGISTRO HISTORICO MANTENIMIENTOS P.A"/>
    <m/>
    <n v="1"/>
    <x v="0"/>
    <x v="0"/>
    <n v="0.2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x v="50"/>
    <n v="0.25"/>
    <n v="100"/>
    <s v="Porcentaje"/>
    <s v="_x000a__x000a_Documentar Plan de Mantenimiento Preventivo y Correctivo de Equipo Menor _x000a__x000a_"/>
    <s v="Subdireccion Logistica"/>
    <n v="10"/>
    <n v="30"/>
    <n v="60"/>
    <n v="100"/>
    <n v="10"/>
    <n v="0.25"/>
    <n v="10"/>
    <s v="Se inicio la revision de las fichas existentes de los elementos de Equipo Menor  de mayor rotacion en este grupo, se esta seleccionando toda la relacion de los equipos para asi determinar los componentes del Plan:  _x000a_1 - Que es lo que existe en fisico en la UAECOB, para esto se tiene la relacion de elementos mediante la creacion de una base de datos, que lleve el control de los elementos y posterior a esto estructurar con base a marca y tipo de elemento la generacion de la ficha de mantenimiento u hoja de vida del mismo   _x000a_2- Se propone migrar al modelo estipulado por GESTION DOCUMENTAL, las hojas de vidas llevadas en B3, las cuales no son las estipuladas para este fin. _x000a_3- Determinar que equipo menor requiere mantenimiento, tipo de mantenimiento, tiempos."/>
    <s v="Base de Datos de Equipo Menor de mayor rotacion_x000a_ubicada en la PC del Profesional Andres Quintero en la ruta:_x000a_C:\Users\equintero\Desktop\REPORTES PLAN DE ACCION 2019_x000a_equipo menor 1"/>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1"/>
    <n v="6.25E-2"/>
    <n v="100"/>
    <s v="Porcentaje"/>
    <s v="El Diagnostico Integral de Archivo es el instrumento que permite identificar la problemática, fortalezas y necesidades de la gestión documental de la Entidad."/>
    <s v="Coordinador Sistema de Gestión Documental- Francisco Rubiano"/>
    <n v="25"/>
    <n v="50"/>
    <n v="75"/>
    <n v="100"/>
    <n v="25"/>
    <n v="6.25E-2"/>
    <n v="25"/>
    <s v="Se elaboró el formato para la Encuesta "/>
    <s v="Se adjunta el archivo (Excel) de la Encuesta"/>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2"/>
    <n v="6.25E-2"/>
    <n v="0.2"/>
    <s v="Porcentaje"/>
    <s v="Sensibilización en el  consumo de papel responsable en las 17 Estaciones y el Edificio Comando de la UAECOB"/>
    <s v="Coordinador Sistema de Gestión ambiental - Jesús Rojas"/>
    <n v="0.05"/>
    <n v="0.1"/>
    <n v="0.15"/>
    <n v="0.2"/>
    <n v="0.05"/>
    <n v="6.25E-2"/>
    <n v="0.05"/>
    <s v="En cordinación con la Oficina Asesora de Comunicación, se estan articulando el fortalecimiento de la campaña de ahorro de papel en la dependencias  para lo cual se estableció  la  campaña  a través de  fondos de pantalla  y  correo insritucional._x000a_Se realizarón jornadas de sensibilización  y capacitación en cada una de las  17 Estaciones y el Edificio Comando de la UAECOB en el mes de marzo de 2019 de los temas de ahorro de papel en cumplimiento de la politica cero papel._x000a_"/>
    <s v="Actas de cada estación_x000a_Actas de reunión Febrero 20 y Marzo 21, con Oficina Asesora de Comunicacines_x000a_Correos con campaña_x000a_C:\Users\Ycadena\Documents\INSTITUCIONAL\Plan de Acción- Plan de Desarrollo\Primer Seguimiento 2019\Ambiental\Producto 2"/>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3"/>
    <x v="53"/>
    <n v="6.25E-2"/>
    <n v="0.51"/>
    <s v="Visitas"/>
    <s v="Se realizará una visita trimestral a cada estación, para hacer seguimiento a la implementación del PIGA"/>
    <s v="Coordinador Sistema de Gestión ambiental - Jesús Rojas"/>
    <n v="0"/>
    <n v="17"/>
    <n v="17"/>
    <n v="17"/>
    <n v="0"/>
    <n v="0"/>
    <n v="0"/>
    <s v="Se desarrollo el contenido de la visita de seguimiento y la planeación de las visitas"/>
    <s v="Cronograma de visitas y contenido de la visita_x000a_C:\Users\Ycadena\Documents\INSTITUCIONAL\Plan de Acción- Plan de Desarrollo\Primer Seguimiento 2019\Ambiental"/>
    <m/>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4"/>
    <x v="54"/>
    <n v="6.25E-2"/>
    <n v="4"/>
    <s v="socializaciones"/>
    <s v="Fortalecer la figura del Defensor del Ciudadano al interior de la entidad, divulgando  las funciones y responsabilidades ente los usurios que solicitan trámites o servicios en realizando 4 charlas durante el año"/>
    <s v="Servicio a la Ciudadanía - Cesar Augusto Zea Arévalo"/>
    <n v="1"/>
    <n v="2"/>
    <n v="3"/>
    <n v="4"/>
    <n v="1"/>
    <n v="6.25E-2"/>
    <n v="1"/>
    <s v="Se realizó mesa de trabajo en cada puesto en algunas de las dependencias informando la importancia y relevancia en referencia al dar a conocer la figura del Defensor del Ciudadano."/>
    <s v="C:\Users\Ycadena\Documents\INSTITUCIONAL\Plan de Acción- Plan de Desarrollo\Primer Seguimiento 2019\Atención al Ciudadano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5"/>
    <x v="55"/>
    <n v="6.25E-2"/>
    <n v="2"/>
    <s v="Capacitaciones"/>
    <s v="Fortalecimiento el Chat Distrital de la Línea 195, teniendo en cuenta que la Entidad genera información a la ciudadanía a través de este medio"/>
    <s v="Servicio a la Ciudadanía - Cesar Augusto Zea Arévalo"/>
    <n v="0"/>
    <n v="1"/>
    <n v="0"/>
    <n v="2"/>
    <n v="0"/>
    <n v="0"/>
    <n v="0"/>
    <s v="NA"/>
    <s v="NA"/>
    <m/>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x v="56"/>
    <n v="6.25E-2"/>
    <n v="5"/>
    <s v="Capacitaciones"/>
    <s v="Realizar durante la vigencia 2019, cinco (05) capacitaciones dirigidas a los funcionarios de la UAECOB, las cuales se adelantaran por compañías."/>
    <s v="Coordinador Oficina de Control Disciplinario Interno - Blanca Irene Delgadillo"/>
    <n v="0"/>
    <n v="2"/>
    <n v="4"/>
    <n v="5"/>
    <n v="0"/>
    <n v="0"/>
    <n v="2"/>
    <s v="Se realizaron dos capcaitaciones refentes a la inducción en temas de prevención en asuntos discplinarios, una se realizo el 15/02/2019 y la otra el 05/03/2019 a las 8 de la mañana en los auditorios del Edificio Comando."/>
    <s v="C:\Users\Ycadena\Documents\INSTITUCIONAL\Plan de Acción- Plan de Desarrollo\Primer Seguimiento 2019\Disciplinarios"/>
    <s v="Continuar dictando las capacitaciones según lo establecido."/>
    <n v="0"/>
    <x v="1"/>
    <x v="1"/>
    <n v="0"/>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7"/>
    <x v="57"/>
    <n v="6.25E-2"/>
    <n v="4"/>
    <s v="Capacitaciones"/>
    <s v="_x000a_Efectuar cuatro (4) capacitaciones en medición posterior bajo el nuevo marco normativo contable, en el año 2019."/>
    <s v="Jefe de la Oficina Financiera - Hernando Ibagué"/>
    <n v="1"/>
    <n v="2"/>
    <n v="3"/>
    <n v="4"/>
    <n v="1"/>
    <n v="6.25E-2"/>
    <n v="0.5"/>
    <s v="Se elaboró el  plan de trabajo para las capacitaciones, enfocado a: Manejo de elementos de propiedad planta y equipo e intangibles._x000a_Presentación del manual de políticas contables definitivas._x000a_Cálculo beneficios a empleados a corto y largo plazo._x000a_Criterios en la actualización de los elementos de propiedad planta y equipo e intangibles en cuanto a las vidas útiles y para el cálculo del deterioro._x000a_El inicio de las capacitaciones esta planeado para el 24 de abril._x000a_"/>
    <s v="Cronograma de capacitaciones._x000a_C:\Users\Ycadena\Documents\INSTITUCIONAL\Plan de Acción- Plan de Desarrollo\Primer Seguimiento 2019\Financiera"/>
    <m/>
    <n v="0.5"/>
    <x v="1"/>
    <x v="0"/>
    <n v="3.1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8"/>
    <x v="58"/>
    <n v="6.25E-2"/>
    <n v="100"/>
    <s v="Porcentaje"/>
    <s v="100% de los auditores formados en la Entidad, tengan entrenamiento de mínimo cuatro (4) horas de auditorias SIG"/>
    <s v="Coordinador de Sistema Integrado de Gestión - Jenny Alexandra Peña Padilla"/>
    <n v="50"/>
    <n v="50"/>
    <n v="75"/>
    <n v="100"/>
    <n v="50"/>
    <n v="6.25E-2"/>
    <n v="50"/>
    <s v="Se  realizó la solicitud de incluir la auditoría interna al sistema de gestión respecto a la norma ISO 9001:2015 a la jefatura de CI, el día 9 de enero de 2019 vía e-mail, el día 14 de enero la OCI citó a comité de CI, dando a conocer el plan anual de auditorias,  en este mismo se encuntra planificada la del sistema (línea 25),  iniciando en octubre y finalizando en diciembre, finalmente es aprobado en acta de comité de control interno el día 21 de enero de 2019 por el personal directivo de la entidad."/>
    <s v="Ver anexo correos, Plan anual de auditorias y acta de reunión de enero 21 de 2019, en poder de CI (C:\Users\Ycadena\Documents\INSTITUCIONAL\Plan de Acción- Plan de Desarrollo\Primer Seguimiento 2019\SIG\Evidencia Plan de Accion 1er trimestre SIG\Producto 1)"/>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9"/>
    <x v="59"/>
    <n v="6.25E-2"/>
    <n v="80"/>
    <s v="Porcentaje"/>
    <s v="Conseguir una eficacia de capacitación del 80 % del personal administrativo y operativo"/>
    <s v="Coordinador de Sistema Integrado de Gestión - Jenny Alexandra Peña Padilla"/>
    <n v="10"/>
    <n v="25"/>
    <n v="75"/>
    <n v="80"/>
    <n v="10"/>
    <n v="6.25E-2"/>
    <n v="10"/>
    <s v="Se ejecutaron mesas de trabajo para definir el plan de ajuste de MIPG y las necesidades de los procesos respecto a las dimencisones y políticas. _x000a_Se definió el plan de ajuste MIPG para la entidaden donde se establecieron 3 actividades a ser ejecutadas por el SIG._x000a_Se realizaron mesas de trabajo para definir la estrategía de socialización MIPG._x000a_Se obtuvo capacitación con la ESAP,  la cual se ejecutará los días 11 de abril y  7 y 14 de mayo._x000a_Se envió invitación para participar de la capacitación a los auditories internos de la entidad y referentes de los procesos."/>
    <s v=" Ver anexo Plan de adecuación MIPG, Acta de reunión febrero 20, acta de reunión msrzo 18, acta de reu nión marzo 5, acta de reunión marzo 20,  acta de reunión marzo 21,  acta de reunión marzo 27, acta de reunión marzo 22, oferta y agenda del curso, correos electrónicos ESAP, listado de referentes capacitación (C:\Users\Ycadena\Documents\INSTITUCIONAL\Plan de Acción- Plan de Desarrollo\Primer Seguimiento 2019\SIG\Evidencia Plan de Accion 1er trimestre SIG\Producto 2)_x000a_"/>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0"/>
    <n v="6.25E-2"/>
    <n v="100"/>
    <s v="Porcentaje"/>
    <s v="Cumplir al 100% del cronograma del Proyecto"/>
    <s v="Coordinador de Sistema Integrado de Gestión - Jenny Alexandra Peña Padilla"/>
    <n v="16"/>
    <n v="34"/>
    <n v="48"/>
    <n v="100"/>
    <n v="16"/>
    <n v="6.25E-2"/>
    <n v="16"/>
    <s v="Se llevó a cabo la verificación de los requisitos ISO 9001 vs, las políticas y dimensiones de MIPG, en donde se evaluaron los documentos de la ruta de la caldiad y el estado de cumplimiento respecto a las normas."/>
    <s v="Ver anexo Matriz 9001,  matriz de responsabilidades ISO 9001, cronograma certificación, Alineación políticas vs procesos (C:\Users\Ycadena\Documents\INSTITUCIONAL\Plan de Acción- Plan de Desarrollo\Primer Seguimiento 2019\SIG\Evidencia Plan de Accion 1er trimestre SIG\Producto 3)"/>
    <m/>
    <n v="1"/>
    <x v="0"/>
    <x v="0"/>
    <n v="6.25E-2"/>
  </r>
  <r>
    <x v="1"/>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x v="61"/>
    <n v="6.25E-2"/>
    <n v="100"/>
    <s v="Porcentaje"/>
    <s v="Gestionar la compra del predio donde será ubicada la escuela de formación bomberil y una estación de bomberos."/>
    <s v="Coordinador de Infraestructura _x000a_Daniel Vera Ruiz"/>
    <n v="20"/>
    <n v="50"/>
    <n v="75"/>
    <n v="100"/>
    <n v="20"/>
    <n v="6.25E-2"/>
    <n v="20"/>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s v="* Oficio de radicado 2019EE1104_x000a_* Oficio de radicado 2019ER6173_x000a_Oficio de radicado 2019EE11439"/>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x v="62"/>
    <n v="6.25E-2"/>
    <n v="100"/>
    <s v="Porcentaje"/>
    <s v="Elaboración de los Estudios y diseños para la obtención de la Licencia de Construcción en modalidad de Ampliación y Adecuación de la Estación de Bomberos de Marichuela - B10."/>
    <s v="Coordinador de Infraestructura _x000a_Daniel Vera Ruiz"/>
    <n v="30"/>
    <n v="60"/>
    <n v="80"/>
    <n v="100"/>
    <n v="30"/>
    <n v="6.25E-2"/>
    <n v="20"/>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s v="Certificación de Cumplimiento por parte del Interventor del contrato de Consultoría No. 401 de 2018."/>
    <m/>
    <n v="0.66666666666666663"/>
    <x v="2"/>
    <x v="0"/>
    <n v="4.1666666666666664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3"/>
    <n v="6.25E-2"/>
    <n v="100"/>
    <s v="Porcentaje"/>
    <s v="Ejecutar el Plan de Mantenimiento de la infraestructura física de las 17 estaciones de bomberos."/>
    <s v="Coordinador de Infraestructura _x000a_Daniel Vera Ruiz"/>
    <n v="25"/>
    <n v="50"/>
    <n v="75"/>
    <n v="100"/>
    <n v="25"/>
    <n v="6.25E-2"/>
    <n v="20"/>
    <s v="*Estación de Bomberos Bicentenario: Se funde la placa en concreto de la tarima, se instala el piso vini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 ._x000a_*Estación de Bomberos de Fontibón: Reparación general del sistema electrico, cambio general de las luminarias._x000a_*Estación de Bomberos Kennedy: Mantenimiento correctivo de la caldera de la Piscina de la estación."/>
    <s v="Trabajos realizados en las instalaciones de las Estaciones mencionadas."/>
    <m/>
    <n v="0.8"/>
    <x v="2"/>
    <x v="0"/>
    <n v="0.05"/>
  </r>
  <r>
    <x v="1"/>
    <s v="118. Aumentar en 2 las estaciones de Bomberos en Bogotá"/>
    <s v="4. Fortalecer la capacidad de gestión y desarrollo institucional e interinstitucional, para consolidar la modernización de la UAECOB y llevarla a la excelencia"/>
    <s v="Gestión de Infraestructura"/>
    <x v="7"/>
    <n v="14"/>
    <x v="64"/>
    <n v="6.25E-2"/>
    <n v="100"/>
    <s v="Porcentaje"/>
    <s v="Gestionar ante el DADEP la entrega de un predio para la implementación de una (1) estación de bomberos"/>
    <s v="Coordinador de Infraestructura _x000a_Daniel Vera Ruiz"/>
    <n v="30"/>
    <n v="60"/>
    <n v="90"/>
    <n v="100"/>
    <n v="30"/>
    <n v="6.25E-2"/>
    <n v="7"/>
    <s v="* El 19 de Febrero de 2019 Se entrega derecho de petición ante la Unidad Administrativa Especial de Catastro Distrital con el fin de consultar el Valor Final para compra de predio, cuyo Radicado es No. 2019EE1104._x000a_* El 20 de Marzo de 2019 se radica ante la Unidad Administrativa Especial de Catastro Distrital solicitud de Cotización para realizar un Avalúo Comercial para el predio de interés, cuyo radicado es No. 2019ER6173._x000a_* El 28 de Marzo de 2019 se recibe de la Unidad Administrativa Especial de Catastro Distrital, Respuesta al Derecho de Petición del 19 de Febrero de 2019."/>
    <s v="* Oficio de radicado 2019EE1104_x000a_* Oficio de radicado 2019ER6173_x000a_Oficio de radicado 2019EE11439"/>
    <m/>
    <n v="0.23333333333333334"/>
    <x v="1"/>
    <x v="0"/>
    <n v="1.4583333333333334E-2"/>
  </r>
  <r>
    <x v="1"/>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x v="65"/>
    <n v="6.25E-2"/>
    <n v="100"/>
    <s v="Porcentaje"/>
    <s v="Realizar la supervisión del 80% de avance de obra para la Construcción de la Estación de Bomberos de Bellavista - B9."/>
    <s v="Coordinador de Infraestructura _x000a_Daniel Vera Ruiz"/>
    <n v="20"/>
    <n v="50"/>
    <n v="80"/>
    <n v="100"/>
    <n v="20"/>
    <n v="6.25E-2"/>
    <n v="20"/>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s v="Memorando de radicado No. 2019IE4334."/>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x v="66"/>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20"/>
    <n v="40"/>
    <n v="80"/>
    <n v="100"/>
    <n v="20"/>
    <n v="6.25E-2"/>
    <n v="10"/>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s v="Memorando de radicado No. 2019IE4334."/>
    <m/>
    <n v="0.5"/>
    <x v="1"/>
    <x v="0"/>
    <n v="3.1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x v="67"/>
    <n v="0.2"/>
    <n v="100"/>
    <s v="Porcentaje"/>
    <s v="Desarrollar e implementar una biblioteca virtual para la entidad"/>
    <s v="Líder de Grupo - ACE-SGH"/>
    <n v="0.25"/>
    <n v="0.5"/>
    <n v="0.7"/>
    <n v="1"/>
    <n v="0.25"/>
    <n v="0.2"/>
    <n v="0.2"/>
    <s v="Se realizó mesa de trabajo con empresa especializada en la elaboracion de herramientas virtuales, con el fin de dar a conocer las necesidades que tiene la UAECOB correspondiente a la creacion de la Biblioteca Virtual para la entidad. "/>
    <s v="Para cumplir el 100% del producto en el segundo trimestre como esta establecido es necesario establecer mesa de trabajo con el area de Tecnologia"/>
    <m/>
    <n v="0.8"/>
    <x v="2"/>
    <x v="0"/>
    <n v="0.1600000000000000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x v="68"/>
    <n v="0.2"/>
    <n v="100"/>
    <s v="Porcentaje"/>
    <s v="Desarrollar un programa de capacitación para ascenso de oficiales y suboficiales adaptado a nacionalidad de la entidad "/>
    <s v="Líder de Grupo - ACE-SGH"/>
    <n v="0.25"/>
    <n v="0.5"/>
    <n v="0.75"/>
    <n v="1"/>
    <n v="0.25"/>
    <n v="0.2"/>
    <n v="0.2"/>
    <s v="No fue posible establecer mesas de trabajo con comandantes y subcomandantes para evaluar el alcance normativo y demás componentes del programa."/>
    <s v="Realizar las respectiva gestion para llevar a cabo la mesa de trabajo. "/>
    <m/>
    <n v="0.8"/>
    <x v="2"/>
    <x v="0"/>
    <n v="0.1600000000000000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x v="69"/>
    <n v="0.2"/>
    <n v="100"/>
    <s v="Porcentaje"/>
    <s v="Desarrollar e implementar  un programa de capacitación y entrenamiento a mínimo dos grupos especializados durante dos jornadas "/>
    <s v="Líder de Grupo - ACE-SGH"/>
    <n v="0.25"/>
    <n v="0.5"/>
    <n v="0.75"/>
    <n v="1"/>
    <n v="0.25"/>
    <n v="0.2"/>
    <n v="0.2"/>
    <s v="Se realizo una reunion con el personal administrativo de la academia el dia 26 de marzo con el fin de definir quiénes serán los participantes del plan de reentrenamiento, como se realizaría la convocatoria y los respectivos compromisos para la ejecucion de los mismos"/>
    <s v="N/A"/>
    <m/>
    <n v="0.8"/>
    <x v="2"/>
    <x v="0"/>
    <n v="0.16000000000000003"/>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0"/>
    <n v="0.2"/>
    <n v="100"/>
    <s v="Porcentaje"/>
    <s v="Implementar el Subsistema de Gestión en Seguridad y Salud en el Trabajo, cumpliendo la normatividad vigente"/>
    <s v="Líder Grupo Seguridad y Salud en el Trabajo - Ing. William Cabrejo"/>
    <n v="0.25"/>
    <n v="0.5"/>
    <n v="0.75"/>
    <n v="1"/>
    <n v="0.25"/>
    <n v="0.2"/>
    <n v="0.25"/>
    <s v="En concondancia del Decreto 312 de 2019, se proyectó documento para aprobación del COPASST. En mesas de trabajo fue aprobado el plan que incluyó actividades de interés para prevenir lesiones y enfermedades en servidores y contratistas. Posteriormente el documento del plan de trabajo en SYST  2019, fué  aprobado y firmado por el  Subdirector de Gesttión Humana y el Director de la UAECOB."/>
    <s v="Documento de plan de trabajo SYST 2019 firmado por el Director. Carpeta digiltal responsable SYST."/>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5"/>
    <x v="71"/>
    <n v="0.2"/>
    <n v="100"/>
    <s v="Porcentaje"/>
    <s v="Formalización de la Escuela de Formación Bomberil "/>
    <s v="Líder de Grupo - ACE-SGH"/>
    <n v="0.25"/>
    <n v="0.5"/>
    <n v="0.75"/>
    <n v="1"/>
    <n v="0.25"/>
    <n v="0.2"/>
    <n v="0.2"/>
    <s v="Se radico en la alcaldia bajo numero 2019EE1885 solicitud de concepto favorable Desarrollo De obra, documento necesario para la expedicion de la Licencia de Funcionamiento"/>
    <s v="Para cumplir el 100% del producto en el segundo trimestre como esta establecido es necesario solicitar la licencia de funcionamiento con la secretaria de educacion"/>
    <m/>
    <n v="0.8"/>
    <x v="2"/>
    <x v="0"/>
    <n v="0.160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3"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F43:J115"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3">
        <item m="1" x="123"/>
        <item m="1" x="128"/>
        <item x="56"/>
        <item sd="0" m="1" x="95"/>
        <item m="1" x="91"/>
        <item m="1" x="118"/>
        <item m="1" x="119"/>
        <item m="1" x="120"/>
        <item m="1" x="101"/>
        <item m="1" x="131"/>
        <item m="1" x="86"/>
        <item m="1" x="130"/>
        <item m="1" x="132"/>
        <item m="1" x="84"/>
        <item m="1" x="89"/>
        <item m="1" x="103"/>
        <item x="62"/>
        <item m="1" x="78"/>
        <item m="1" x="75"/>
        <item m="1" x="105"/>
        <item x="57"/>
        <item m="1" x="129"/>
        <item m="1" x="111"/>
        <item m="1" x="93"/>
        <item m="1" x="83"/>
        <item m="1" x="116"/>
        <item m="1" x="106"/>
        <item x="52"/>
        <item m="1" x="98"/>
        <item m="1" x="76"/>
        <item x="63"/>
        <item m="1" x="99"/>
        <item m="1" x="94"/>
        <item m="1" x="121"/>
        <item m="1" x="110"/>
        <item m="1" x="108"/>
        <item x="66"/>
        <item m="1" x="115"/>
        <item m="1" x="77"/>
        <item m="1" x="80"/>
        <item m="1" x="102"/>
        <item m="1" x="82"/>
        <item m="1" x="124"/>
        <item x="64"/>
        <item x="61"/>
        <item m="1" x="96"/>
        <item x="29"/>
        <item x="65"/>
        <item m="1" x="127"/>
        <item m="1" x="97"/>
        <item m="1" x="73"/>
        <item m="1" x="92"/>
        <item m="1" x="85"/>
        <item m="1" x="72"/>
        <item m="1" x="107"/>
        <item m="1" x="114"/>
        <item m="1" x="79"/>
        <item m="1" x="81"/>
        <item m="1" x="88"/>
        <item m="1" x="90"/>
        <item m="1" x="112"/>
        <item m="1" x="104"/>
        <item x="0"/>
        <item m="1" x="87"/>
        <item m="1" x="100"/>
        <item m="1" x="122"/>
        <item m="1" x="74"/>
        <item m="1" x="113"/>
        <item x="31"/>
        <item m="1" x="117"/>
        <item m="1" x="125"/>
        <item m="1" x="109"/>
        <item m="1" x="126"/>
        <item x="55"/>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ubtotalTop="0" showAll="0" defaultSubtotal="0"/>
    <pivotField axis="axisRow" compact="0" outline="0" subtotalTop="0" showAll="0" defaultSubtotal="0">
      <items count="5">
        <item x="3"/>
        <item x="0"/>
        <item x="1"/>
        <item x="2"/>
        <item m="1" x="4"/>
      </items>
    </pivotField>
    <pivotField compact="0" outline="0" subtotalTop="0" showAll="0" defaultSubtotal="0">
      <items count="2">
        <item x="0"/>
        <item x="1"/>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2"/>
    </i>
    <i>
      <x v="16"/>
      <x v="3"/>
    </i>
    <i>
      <x v="20"/>
      <x v="2"/>
    </i>
    <i>
      <x v="27"/>
      <x v="1"/>
    </i>
    <i>
      <x v="30"/>
      <x v="3"/>
    </i>
    <i>
      <x v="36"/>
      <x v="2"/>
    </i>
    <i>
      <x v="43"/>
      <x v="2"/>
    </i>
    <i>
      <x v="44"/>
      <x v="1"/>
    </i>
    <i>
      <x v="46"/>
      <x v="1"/>
    </i>
    <i>
      <x v="47"/>
      <x v="1"/>
    </i>
    <i>
      <x v="62"/>
      <x v="1"/>
    </i>
    <i>
      <x v="68"/>
      <x v="2"/>
    </i>
    <i>
      <x v="73"/>
      <x v="2"/>
    </i>
    <i>
      <x v="74"/>
      <x v="1"/>
    </i>
    <i>
      <x v="75"/>
      <x v="1"/>
    </i>
    <i>
      <x v="76"/>
      <x v="1"/>
    </i>
    <i>
      <x v="77"/>
      <x v="1"/>
    </i>
    <i>
      <x v="78"/>
      <x v="1"/>
    </i>
    <i>
      <x v="79"/>
      <x v="1"/>
    </i>
    <i>
      <x v="80"/>
      <x v="2"/>
    </i>
    <i>
      <x v="81"/>
      <x v="1"/>
    </i>
    <i>
      <x v="82"/>
      <x v="2"/>
    </i>
    <i>
      <x v="83"/>
      <x v="1"/>
    </i>
    <i>
      <x v="84"/>
      <x v="2"/>
    </i>
    <i>
      <x v="85"/>
      <x v="2"/>
    </i>
    <i>
      <x v="86"/>
      <x v="1"/>
    </i>
    <i>
      <x v="87"/>
      <x v="1"/>
    </i>
    <i>
      <x v="88"/>
      <x v="1"/>
    </i>
    <i>
      <x v="89"/>
      <x v="1"/>
    </i>
    <i>
      <x v="90"/>
      <x v="1"/>
    </i>
    <i>
      <x v="91"/>
      <x v="3"/>
    </i>
    <i>
      <x v="92"/>
      <x/>
    </i>
    <i>
      <x v="93"/>
      <x v="1"/>
    </i>
    <i>
      <x v="94"/>
      <x v="1"/>
    </i>
    <i>
      <x v="95"/>
      <x v="1"/>
    </i>
    <i>
      <x v="96"/>
      <x v="1"/>
    </i>
    <i>
      <x v="97"/>
      <x v="1"/>
    </i>
    <i>
      <x v="98"/>
      <x v="2"/>
    </i>
    <i>
      <x v="99"/>
      <x v="1"/>
    </i>
    <i>
      <x v="100"/>
      <x v="1"/>
    </i>
    <i>
      <x v="101"/>
      <x v="3"/>
    </i>
    <i>
      <x v="102"/>
      <x v="3"/>
    </i>
    <i>
      <x v="103"/>
      <x v="3"/>
    </i>
    <i>
      <x v="104"/>
      <x v="3"/>
    </i>
    <i>
      <x v="105"/>
      <x v="3"/>
    </i>
    <i>
      <x v="106"/>
      <x v="1"/>
    </i>
    <i>
      <x v="107"/>
      <x v="2"/>
    </i>
    <i>
      <x v="108"/>
      <x v="3"/>
    </i>
    <i>
      <x v="109"/>
      <x v="1"/>
    </i>
    <i>
      <x v="110"/>
      <x v="1"/>
    </i>
    <i>
      <x v="111"/>
      <x v="1"/>
    </i>
    <i>
      <x v="112"/>
      <x v="1"/>
    </i>
    <i>
      <x v="113"/>
      <x v="1"/>
    </i>
    <i>
      <x v="114"/>
      <x v="2"/>
    </i>
    <i>
      <x v="115"/>
      <x v="2"/>
    </i>
    <i>
      <x v="116"/>
      <x v="1"/>
    </i>
    <i>
      <x v="117"/>
      <x v="2"/>
    </i>
    <i>
      <x v="118"/>
      <x v="2"/>
    </i>
    <i>
      <x v="119"/>
      <x v="3"/>
    </i>
    <i>
      <x v="120"/>
      <x v="1"/>
    </i>
    <i>
      <x v="121"/>
      <x v="1"/>
    </i>
    <i>
      <x v="122"/>
      <x v="1"/>
    </i>
    <i>
      <x v="123"/>
      <x v="2"/>
    </i>
    <i>
      <x v="124"/>
      <x v="1"/>
    </i>
    <i>
      <x v="125"/>
      <x v="1"/>
    </i>
    <i>
      <x v="126"/>
      <x v="1"/>
    </i>
    <i>
      <x v="127"/>
      <x v="1"/>
    </i>
    <i>
      <x v="128"/>
      <x v="3"/>
    </i>
    <i>
      <x v="129"/>
      <x v="3"/>
    </i>
    <i>
      <x v="130"/>
      <x v="3"/>
    </i>
    <i>
      <x v="131"/>
      <x v="1"/>
    </i>
    <i>
      <x v="132"/>
      <x v="3"/>
    </i>
  </rowItems>
  <colFields count="1">
    <field x="-2"/>
  </colFields>
  <colItems count="3">
    <i>
      <x/>
    </i>
    <i i="1">
      <x v="1"/>
    </i>
    <i i="2">
      <x v="2"/>
    </i>
  </colItems>
  <dataFields count="3">
    <dataField name="META 1° TRIMESTRE" fld="16" baseField="23" baseItem="1" numFmtId="9"/>
    <dataField name="AVANCE 1° TRIMESTRE" fld="18" baseField="0" baseItem="0" numFmtId="9"/>
    <dataField name="CUMPLIMIENTO%" fld="22" baseField="0" baseItem="0"/>
  </dataFields>
  <formats count="383">
    <format dxfId="1460">
      <pivotArea field="4" type="button" dataOnly="0" labelOnly="1" outline="0"/>
    </format>
    <format dxfId="1459">
      <pivotArea type="all" dataOnly="0" outline="0" fieldPosition="0"/>
    </format>
    <format dxfId="1458">
      <pivotArea outline="0" collapsedLevelsAreSubtotals="1" fieldPosition="0"/>
    </format>
    <format dxfId="1457">
      <pivotArea field="4" type="button" dataOnly="0" labelOnly="1" outline="0"/>
    </format>
    <format dxfId="1456">
      <pivotArea dataOnly="0" labelOnly="1" grandRow="1" outline="0" fieldPosition="0"/>
    </format>
    <format dxfId="1455">
      <pivotArea type="all" dataOnly="0" outline="0" fieldPosition="0"/>
    </format>
    <format dxfId="1454">
      <pivotArea outline="0" collapsedLevelsAreSubtotals="1" fieldPosition="0"/>
    </format>
    <format dxfId="1453">
      <pivotArea field="4" type="button" dataOnly="0" labelOnly="1" outline="0"/>
    </format>
    <format dxfId="1452">
      <pivotArea type="all" dataOnly="0" outline="0" fieldPosition="0"/>
    </format>
    <format dxfId="1451">
      <pivotArea outline="0" collapsedLevelsAreSubtotals="1" fieldPosition="0"/>
    </format>
    <format dxfId="1450">
      <pivotArea field="4" type="button" dataOnly="0" labelOnly="1" outline="0"/>
    </format>
    <format dxfId="1449">
      <pivotArea field="6" type="button" dataOnly="0" labelOnly="1" outline="0" axis="axisRow" fieldPosition="0"/>
    </format>
    <format dxfId="1448">
      <pivotArea type="all" dataOnly="0" outline="0" fieldPosition="0"/>
    </format>
    <format dxfId="1447">
      <pivotArea field="6" type="button" dataOnly="0" labelOnly="1" outline="0" axis="axisRow" fieldPosition="0"/>
    </format>
    <format dxfId="1446">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45">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44">
      <pivotArea type="all" dataOnly="0" outline="0" fieldPosition="0"/>
    </format>
    <format dxfId="1443">
      <pivotArea field="6" type="button" dataOnly="0" labelOnly="1" outline="0" axis="axisRow" fieldPosition="0"/>
    </format>
    <format dxfId="144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4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40">
      <pivotArea type="all" dataOnly="0" outline="0" fieldPosition="0"/>
    </format>
    <format dxfId="1439">
      <pivotArea field="6" type="button" dataOnly="0" labelOnly="1" outline="0" axis="axisRow" fieldPosition="0"/>
    </format>
    <format dxfId="1438">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37">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36">
      <pivotArea outline="0" collapsedLevelsAreSubtotals="1" fieldPosition="0"/>
    </format>
    <format dxfId="1435">
      <pivotArea outline="0" collapsedLevelsAreSubtotals="1" fieldPosition="0"/>
    </format>
    <format dxfId="1434">
      <pivotArea field="6" type="button" dataOnly="0" labelOnly="1" outline="0" axis="axisRow" fieldPosition="0"/>
    </format>
    <format dxfId="1433">
      <pivotArea outline="0" fieldPosition="0">
        <references count="1">
          <reference field="4294967294" count="1">
            <x v="1"/>
          </reference>
        </references>
      </pivotArea>
    </format>
    <format dxfId="1432">
      <pivotArea collapsedLevelsAreSubtotals="1" fieldPosition="0">
        <references count="2">
          <reference field="4294967294" count="1" selected="0">
            <x v="1"/>
          </reference>
          <reference field="6" count="1">
            <x v="0"/>
          </reference>
        </references>
      </pivotArea>
    </format>
    <format dxfId="1431">
      <pivotArea collapsedLevelsAreSubtotals="1" fieldPosition="0">
        <references count="2">
          <reference field="4294967294" count="1" selected="0">
            <x v="0"/>
          </reference>
          <reference field="6" count="1">
            <x v="10"/>
          </reference>
        </references>
      </pivotArea>
    </format>
    <format dxfId="1430">
      <pivotArea collapsedLevelsAreSubtotals="1" fieldPosition="0">
        <references count="2">
          <reference field="4294967294" count="1" selected="0">
            <x v="0"/>
          </reference>
          <reference field="6" count="1">
            <x v="18"/>
          </reference>
        </references>
      </pivotArea>
    </format>
    <format dxfId="1429">
      <pivotArea collapsedLevelsAreSubtotals="1" fieldPosition="0">
        <references count="2">
          <reference field="4294967294" count="1" selected="0">
            <x v="0"/>
          </reference>
          <reference field="6" count="1">
            <x v="25"/>
          </reference>
        </references>
      </pivotArea>
    </format>
    <format dxfId="1428">
      <pivotArea collapsedLevelsAreSubtotals="1" fieldPosition="0">
        <references count="2">
          <reference field="4294967294" count="1" selected="0">
            <x v="0"/>
          </reference>
          <reference field="6" count="1">
            <x v="41"/>
          </reference>
        </references>
      </pivotArea>
    </format>
    <format dxfId="1427">
      <pivotArea collapsedLevelsAreSubtotals="1" fieldPosition="0">
        <references count="2">
          <reference field="4294967294" count="1" selected="0">
            <x v="0"/>
          </reference>
          <reference field="6" count="1">
            <x v="62"/>
          </reference>
        </references>
      </pivotArea>
    </format>
    <format dxfId="1426">
      <pivotArea collapsedLevelsAreSubtotals="1" fieldPosition="0">
        <references count="2">
          <reference field="4294967294" count="1" selected="0">
            <x v="1"/>
          </reference>
          <reference field="6" count="1">
            <x v="10"/>
          </reference>
        </references>
      </pivotArea>
    </format>
    <format dxfId="1425">
      <pivotArea collapsedLevelsAreSubtotals="1" fieldPosition="0">
        <references count="2">
          <reference field="4294967294" count="1" selected="0">
            <x v="1"/>
          </reference>
          <reference field="6" count="4">
            <x v="18"/>
            <x v="25"/>
            <x v="41"/>
            <x v="62"/>
          </reference>
        </references>
      </pivotArea>
    </format>
    <format dxfId="1424">
      <pivotArea collapsedLevelsAreSubtotals="1" fieldPosition="0">
        <references count="2">
          <reference field="4294967294" count="1" selected="0">
            <x v="0"/>
          </reference>
          <reference field="6" count="1">
            <x v="38"/>
          </reference>
        </references>
      </pivotArea>
    </format>
    <format dxfId="1423">
      <pivotArea collapsedLevelsAreSubtotals="1" fieldPosition="0">
        <references count="2">
          <reference field="4294967294" count="1" selected="0">
            <x v="1"/>
          </reference>
          <reference field="6" count="2">
            <x v="38"/>
            <x v="51"/>
          </reference>
        </references>
      </pivotArea>
    </format>
    <format dxfId="1422">
      <pivotArea collapsedLevelsAreSubtotals="1" fieldPosition="0">
        <references count="2">
          <reference field="4294967294" count="1" selected="0">
            <x v="0"/>
          </reference>
          <reference field="6" count="2">
            <x v="38"/>
            <x v="51"/>
          </reference>
        </references>
      </pivotArea>
    </format>
    <format dxfId="1421">
      <pivotArea collapsedLevelsAreSubtotals="1" fieldPosition="0">
        <references count="2">
          <reference field="4294967294" count="1" selected="0">
            <x v="0"/>
          </reference>
          <reference field="6" count="1">
            <x v="37"/>
          </reference>
        </references>
      </pivotArea>
    </format>
    <format dxfId="1420">
      <pivotArea collapsedLevelsAreSubtotals="1" fieldPosition="0">
        <references count="2">
          <reference field="4294967294" count="1" selected="0">
            <x v="1"/>
          </reference>
          <reference field="6" count="1">
            <x v="37"/>
          </reference>
        </references>
      </pivotArea>
    </format>
    <format dxfId="1419">
      <pivotArea collapsedLevelsAreSubtotals="1" fieldPosition="0">
        <references count="1">
          <reference field="6" count="7">
            <x v="11"/>
            <x v="37"/>
            <x v="38"/>
            <x v="51"/>
            <x v="52"/>
            <x v="54"/>
            <x v="72"/>
          </reference>
        </references>
      </pivotArea>
    </format>
    <format dxfId="1418">
      <pivotArea collapsedLevelsAreSubtotals="1" fieldPosition="0">
        <references count="1">
          <reference field="6" count="1">
            <x v="71"/>
          </reference>
        </references>
      </pivotArea>
    </format>
    <format dxfId="1417">
      <pivotArea collapsedLevelsAreSubtotals="1" fieldPosition="0">
        <references count="1">
          <reference field="6" count="1">
            <x v="48"/>
          </reference>
        </references>
      </pivotArea>
    </format>
    <format dxfId="1416">
      <pivotArea collapsedLevelsAreSubtotals="1" fieldPosition="0">
        <references count="1">
          <reference field="6" count="1">
            <x v="26"/>
          </reference>
        </references>
      </pivotArea>
    </format>
    <format dxfId="1415">
      <pivotArea collapsedLevelsAreSubtotals="1" fieldPosition="0">
        <references count="1">
          <reference field="6" count="2">
            <x v="20"/>
            <x v="21"/>
          </reference>
        </references>
      </pivotArea>
    </format>
    <format dxfId="1414">
      <pivotArea collapsedLevelsAreSubtotals="1" fieldPosition="0">
        <references count="1">
          <reference field="6" count="1">
            <x v="73"/>
          </reference>
        </references>
      </pivotArea>
    </format>
    <format dxfId="1413">
      <pivotArea type="all" dataOnly="0" outline="0" fieldPosition="0"/>
    </format>
    <format dxfId="1412">
      <pivotArea outline="0" collapsedLevelsAreSubtotals="1" fieldPosition="0"/>
    </format>
    <format dxfId="1411">
      <pivotArea field="6" type="button" dataOnly="0" labelOnly="1" outline="0" axis="axisRow" fieldPosition="0"/>
    </format>
    <format dxfId="141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0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08">
      <pivotArea dataOnly="0" labelOnly="1" outline="0" fieldPosition="0">
        <references count="1">
          <reference field="4294967294" count="3">
            <x v="0"/>
            <x v="1"/>
            <x v="2"/>
          </reference>
        </references>
      </pivotArea>
    </format>
    <format dxfId="1407">
      <pivotArea collapsedLevelsAreSubtotals="1" fieldPosition="0">
        <references count="2">
          <reference field="4294967294" count="1" selected="0">
            <x v="2"/>
          </reference>
          <reference field="6" count="1">
            <x v="20"/>
          </reference>
        </references>
      </pivotArea>
    </format>
    <format dxfId="1406">
      <pivotArea dataOnly="0" labelOnly="1" outline="0" fieldPosition="0">
        <references count="1">
          <reference field="4294967294" count="3">
            <x v="0"/>
            <x v="1"/>
            <x v="2"/>
          </reference>
        </references>
      </pivotArea>
    </format>
    <format dxfId="1405">
      <pivotArea field="6" type="button" dataOnly="0" labelOnly="1" outline="0" axis="axisRow" fieldPosition="0"/>
    </format>
    <format dxfId="1404">
      <pivotArea dataOnly="0" labelOnly="1" outline="0" fieldPosition="0">
        <references count="1">
          <reference field="4294967294" count="3">
            <x v="0"/>
            <x v="1"/>
            <x v="2"/>
          </reference>
        </references>
      </pivotArea>
    </format>
    <format dxfId="1403">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02">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1401">
      <pivotArea dataOnly="0" labelOnly="1" outline="0" fieldPosition="0">
        <references count="2">
          <reference field="6" count="1" selected="0">
            <x v="0"/>
          </reference>
          <reference field="23" count="1">
            <x v="1"/>
          </reference>
        </references>
      </pivotArea>
    </format>
    <format dxfId="1400">
      <pivotArea dataOnly="0" labelOnly="1" outline="0" fieldPosition="0">
        <references count="2">
          <reference field="6" count="1" selected="0">
            <x v="1"/>
          </reference>
          <reference field="23" count="1">
            <x v="1"/>
          </reference>
        </references>
      </pivotArea>
    </format>
    <format dxfId="1399">
      <pivotArea dataOnly="0" labelOnly="1" outline="0" fieldPosition="0">
        <references count="2">
          <reference field="6" count="1" selected="0">
            <x v="2"/>
          </reference>
          <reference field="23" count="1">
            <x v="1"/>
          </reference>
        </references>
      </pivotArea>
    </format>
    <format dxfId="1398">
      <pivotArea dataOnly="0" labelOnly="1" outline="0" fieldPosition="0">
        <references count="2">
          <reference field="6" count="1" selected="0">
            <x v="3"/>
          </reference>
          <reference field="23" count="1">
            <x v="1"/>
          </reference>
        </references>
      </pivotArea>
    </format>
    <format dxfId="1397">
      <pivotArea dataOnly="0" labelOnly="1" outline="0" fieldPosition="0">
        <references count="2">
          <reference field="6" count="1" selected="0">
            <x v="4"/>
          </reference>
          <reference field="23" count="1">
            <x v="0"/>
          </reference>
        </references>
      </pivotArea>
    </format>
    <format dxfId="1396">
      <pivotArea dataOnly="0" labelOnly="1" outline="0" fieldPosition="0">
        <references count="2">
          <reference field="6" count="1" selected="0">
            <x v="5"/>
          </reference>
          <reference field="23" count="1">
            <x v="1"/>
          </reference>
        </references>
      </pivotArea>
    </format>
    <format dxfId="1395">
      <pivotArea dataOnly="0" labelOnly="1" outline="0" fieldPosition="0">
        <references count="2">
          <reference field="6" count="1" selected="0">
            <x v="6"/>
          </reference>
          <reference field="23" count="1">
            <x v="1"/>
          </reference>
        </references>
      </pivotArea>
    </format>
    <format dxfId="1394">
      <pivotArea dataOnly="0" labelOnly="1" outline="0" fieldPosition="0">
        <references count="2">
          <reference field="6" count="1" selected="0">
            <x v="7"/>
          </reference>
          <reference field="23" count="1">
            <x v="1"/>
          </reference>
        </references>
      </pivotArea>
    </format>
    <format dxfId="1393">
      <pivotArea dataOnly="0" labelOnly="1" outline="0" fieldPosition="0">
        <references count="2">
          <reference field="6" count="1" selected="0">
            <x v="8"/>
          </reference>
          <reference field="23" count="1">
            <x v="3"/>
          </reference>
        </references>
      </pivotArea>
    </format>
    <format dxfId="1392">
      <pivotArea dataOnly="0" labelOnly="1" outline="0" fieldPosition="0">
        <references count="2">
          <reference field="6" count="1" selected="0">
            <x v="9"/>
          </reference>
          <reference field="23" count="1">
            <x v="2"/>
          </reference>
        </references>
      </pivotArea>
    </format>
    <format dxfId="1391">
      <pivotArea dataOnly="0" labelOnly="1" outline="0" fieldPosition="0">
        <references count="2">
          <reference field="6" count="1" selected="0">
            <x v="10"/>
          </reference>
          <reference field="23" count="1">
            <x v="1"/>
          </reference>
        </references>
      </pivotArea>
    </format>
    <format dxfId="1390">
      <pivotArea dataOnly="0" labelOnly="1" outline="0" fieldPosition="0">
        <references count="2">
          <reference field="6" count="1" selected="0">
            <x v="11"/>
          </reference>
          <reference field="23" count="1">
            <x v="2"/>
          </reference>
        </references>
      </pivotArea>
    </format>
    <format dxfId="1389">
      <pivotArea dataOnly="0" labelOnly="1" outline="0" fieldPosition="0">
        <references count="2">
          <reference field="6" count="1" selected="0">
            <x v="12"/>
          </reference>
          <reference field="23" count="1">
            <x v="1"/>
          </reference>
        </references>
      </pivotArea>
    </format>
    <format dxfId="1388">
      <pivotArea dataOnly="0" labelOnly="1" outline="0" fieldPosition="0">
        <references count="2">
          <reference field="6" count="1" selected="0">
            <x v="13"/>
          </reference>
          <reference field="23" count="1">
            <x v="1"/>
          </reference>
        </references>
      </pivotArea>
    </format>
    <format dxfId="1387">
      <pivotArea dataOnly="0" labelOnly="1" outline="0" fieldPosition="0">
        <references count="2">
          <reference field="6" count="1" selected="0">
            <x v="14"/>
          </reference>
          <reference field="23" count="1">
            <x v="2"/>
          </reference>
        </references>
      </pivotArea>
    </format>
    <format dxfId="1386">
      <pivotArea dataOnly="0" labelOnly="1" outline="0" fieldPosition="0">
        <references count="2">
          <reference field="6" count="1" selected="0">
            <x v="15"/>
          </reference>
          <reference field="23" count="1">
            <x v="2"/>
          </reference>
        </references>
      </pivotArea>
    </format>
    <format dxfId="1385">
      <pivotArea dataOnly="0" labelOnly="1" outline="0" fieldPosition="0">
        <references count="2">
          <reference field="6" count="1" selected="0">
            <x v="16"/>
          </reference>
          <reference field="23" count="1">
            <x v="2"/>
          </reference>
        </references>
      </pivotArea>
    </format>
    <format dxfId="1384">
      <pivotArea dataOnly="0" labelOnly="1" outline="0" fieldPosition="0">
        <references count="2">
          <reference field="6" count="1" selected="0">
            <x v="17"/>
          </reference>
          <reference field="23" count="1">
            <x v="3"/>
          </reference>
        </references>
      </pivotArea>
    </format>
    <format dxfId="1383">
      <pivotArea dataOnly="0" labelOnly="1" outline="0" fieldPosition="0">
        <references count="2">
          <reference field="6" count="1" selected="0">
            <x v="18"/>
          </reference>
          <reference field="23" count="1">
            <x v="1"/>
          </reference>
        </references>
      </pivotArea>
    </format>
    <format dxfId="1382">
      <pivotArea dataOnly="0" labelOnly="1" outline="0" fieldPosition="0">
        <references count="2">
          <reference field="6" count="1" selected="0">
            <x v="19"/>
          </reference>
          <reference field="23" count="1">
            <x v="1"/>
          </reference>
        </references>
      </pivotArea>
    </format>
    <format dxfId="1381">
      <pivotArea dataOnly="0" labelOnly="1" outline="0" fieldPosition="0">
        <references count="2">
          <reference field="6" count="1" selected="0">
            <x v="20"/>
          </reference>
          <reference field="23" count="1">
            <x v="1"/>
          </reference>
        </references>
      </pivotArea>
    </format>
    <format dxfId="1380">
      <pivotArea dataOnly="0" labelOnly="1" outline="0" fieldPosition="0">
        <references count="2">
          <reference field="6" count="1" selected="0">
            <x v="21"/>
          </reference>
          <reference field="23" count="1">
            <x v="2"/>
          </reference>
        </references>
      </pivotArea>
    </format>
    <format dxfId="1379">
      <pivotArea dataOnly="0" labelOnly="1" outline="0" fieldPosition="0">
        <references count="2">
          <reference field="6" count="1" selected="0">
            <x v="22"/>
          </reference>
          <reference field="23" count="1">
            <x v="3"/>
          </reference>
        </references>
      </pivotArea>
    </format>
    <format dxfId="1378">
      <pivotArea dataOnly="0" labelOnly="1" outline="0" fieldPosition="0">
        <references count="2">
          <reference field="6" count="1" selected="0">
            <x v="23"/>
          </reference>
          <reference field="23" count="1">
            <x v="2"/>
          </reference>
        </references>
      </pivotArea>
    </format>
    <format dxfId="1377">
      <pivotArea dataOnly="0" labelOnly="1" outline="0" fieldPosition="0">
        <references count="2">
          <reference field="6" count="1" selected="0">
            <x v="24"/>
          </reference>
          <reference field="23" count="1">
            <x v="2"/>
          </reference>
        </references>
      </pivotArea>
    </format>
    <format dxfId="1376">
      <pivotArea dataOnly="0" labelOnly="1" outline="0" fieldPosition="0">
        <references count="2">
          <reference field="6" count="1" selected="0">
            <x v="25"/>
          </reference>
          <reference field="23" count="1">
            <x v="1"/>
          </reference>
        </references>
      </pivotArea>
    </format>
    <format dxfId="1375">
      <pivotArea dataOnly="0" labelOnly="1" outline="0" fieldPosition="0">
        <references count="2">
          <reference field="6" count="1" selected="0">
            <x v="26"/>
          </reference>
          <reference field="23" count="1">
            <x v="2"/>
          </reference>
        </references>
      </pivotArea>
    </format>
    <format dxfId="1374">
      <pivotArea dataOnly="0" labelOnly="1" outline="0" fieldPosition="0">
        <references count="2">
          <reference field="6" count="1" selected="0">
            <x v="27"/>
          </reference>
          <reference field="23" count="1">
            <x v="1"/>
          </reference>
        </references>
      </pivotArea>
    </format>
    <format dxfId="1373">
      <pivotArea dataOnly="0" labelOnly="1" outline="0" fieldPosition="0">
        <references count="2">
          <reference field="6" count="1" selected="0">
            <x v="28"/>
          </reference>
          <reference field="23" count="1">
            <x v="2"/>
          </reference>
        </references>
      </pivotArea>
    </format>
    <format dxfId="1372">
      <pivotArea dataOnly="0" labelOnly="1" outline="0" fieldPosition="0">
        <references count="2">
          <reference field="6" count="1" selected="0">
            <x v="29"/>
          </reference>
          <reference field="23" count="1">
            <x v="1"/>
          </reference>
        </references>
      </pivotArea>
    </format>
    <format dxfId="1371">
      <pivotArea dataOnly="0" labelOnly="1" outline="0" fieldPosition="0">
        <references count="2">
          <reference field="6" count="1" selected="0">
            <x v="30"/>
          </reference>
          <reference field="23" count="1">
            <x v="1"/>
          </reference>
        </references>
      </pivotArea>
    </format>
    <format dxfId="1370">
      <pivotArea dataOnly="0" labelOnly="1" outline="0" fieldPosition="0">
        <references count="2">
          <reference field="6" count="1" selected="0">
            <x v="31"/>
          </reference>
          <reference field="23" count="1">
            <x v="1"/>
          </reference>
        </references>
      </pivotArea>
    </format>
    <format dxfId="1369">
      <pivotArea dataOnly="0" labelOnly="1" outline="0" fieldPosition="0">
        <references count="2">
          <reference field="6" count="1" selected="0">
            <x v="32"/>
          </reference>
          <reference field="23" count="1">
            <x v="1"/>
          </reference>
        </references>
      </pivotArea>
    </format>
    <format dxfId="1368">
      <pivotArea dataOnly="0" labelOnly="1" outline="0" fieldPosition="0">
        <references count="2">
          <reference field="6" count="1" selected="0">
            <x v="33"/>
          </reference>
          <reference field="23" count="1">
            <x v="1"/>
          </reference>
        </references>
      </pivotArea>
    </format>
    <format dxfId="1367">
      <pivotArea dataOnly="0" labelOnly="1" outline="0" fieldPosition="0">
        <references count="2">
          <reference field="6" count="1" selected="0">
            <x v="34"/>
          </reference>
          <reference field="23" count="1">
            <x v="1"/>
          </reference>
        </references>
      </pivotArea>
    </format>
    <format dxfId="1366">
      <pivotArea dataOnly="0" labelOnly="1" outline="0" fieldPosition="0">
        <references count="2">
          <reference field="6" count="1" selected="0">
            <x v="35"/>
          </reference>
          <reference field="23" count="1">
            <x v="1"/>
          </reference>
        </references>
      </pivotArea>
    </format>
    <format dxfId="1365">
      <pivotArea dataOnly="0" labelOnly="1" outline="0" fieldPosition="0">
        <references count="2">
          <reference field="6" count="1" selected="0">
            <x v="36"/>
          </reference>
          <reference field="23" count="1">
            <x v="2"/>
          </reference>
        </references>
      </pivotArea>
    </format>
    <format dxfId="1364">
      <pivotArea dataOnly="0" labelOnly="1" outline="0" fieldPosition="0">
        <references count="2">
          <reference field="6" count="1" selected="0">
            <x v="37"/>
          </reference>
          <reference field="23" count="1">
            <x v="2"/>
          </reference>
        </references>
      </pivotArea>
    </format>
    <format dxfId="1363">
      <pivotArea dataOnly="0" labelOnly="1" outline="0" fieldPosition="0">
        <references count="2">
          <reference field="6" count="1" selected="0">
            <x v="38"/>
          </reference>
          <reference field="23" count="1">
            <x v="1"/>
          </reference>
        </references>
      </pivotArea>
    </format>
    <format dxfId="1362">
      <pivotArea dataOnly="0" labelOnly="1" outline="0" fieldPosition="0">
        <references count="2">
          <reference field="6" count="1" selected="0">
            <x v="39"/>
          </reference>
          <reference field="23" count="1">
            <x v="2"/>
          </reference>
        </references>
      </pivotArea>
    </format>
    <format dxfId="1361">
      <pivotArea dataOnly="0" labelOnly="1" outline="0" fieldPosition="0">
        <references count="2">
          <reference field="6" count="1" selected="0">
            <x v="40"/>
          </reference>
          <reference field="23" count="1">
            <x v="1"/>
          </reference>
        </references>
      </pivotArea>
    </format>
    <format dxfId="1360">
      <pivotArea dataOnly="0" labelOnly="1" outline="0" fieldPosition="0">
        <references count="2">
          <reference field="6" count="1" selected="0">
            <x v="41"/>
          </reference>
          <reference field="23" count="1">
            <x v="1"/>
          </reference>
        </references>
      </pivotArea>
    </format>
    <format dxfId="1359">
      <pivotArea dataOnly="0" labelOnly="1" outline="0" fieldPosition="0">
        <references count="2">
          <reference field="6" count="1" selected="0">
            <x v="42"/>
          </reference>
          <reference field="23" count="1">
            <x v="1"/>
          </reference>
        </references>
      </pivotArea>
    </format>
    <format dxfId="1358">
      <pivotArea dataOnly="0" labelOnly="1" outline="0" fieldPosition="0">
        <references count="2">
          <reference field="6" count="1" selected="0">
            <x v="43"/>
          </reference>
          <reference field="23" count="1">
            <x v="1"/>
          </reference>
        </references>
      </pivotArea>
    </format>
    <format dxfId="1357">
      <pivotArea dataOnly="0" labelOnly="1" outline="0" fieldPosition="0">
        <references count="2">
          <reference field="6" count="1" selected="0">
            <x v="44"/>
          </reference>
          <reference field="23" count="1">
            <x v="1"/>
          </reference>
        </references>
      </pivotArea>
    </format>
    <format dxfId="1356">
      <pivotArea dataOnly="0" labelOnly="1" outline="0" fieldPosition="0">
        <references count="2">
          <reference field="6" count="1" selected="0">
            <x v="45"/>
          </reference>
          <reference field="23" count="1">
            <x v="1"/>
          </reference>
        </references>
      </pivotArea>
    </format>
    <format dxfId="1355">
      <pivotArea dataOnly="0" labelOnly="1" outline="0" fieldPosition="0">
        <references count="2">
          <reference field="6" count="1" selected="0">
            <x v="46"/>
          </reference>
          <reference field="23" count="1">
            <x v="1"/>
          </reference>
        </references>
      </pivotArea>
    </format>
    <format dxfId="1354">
      <pivotArea dataOnly="0" labelOnly="1" outline="0" fieldPosition="0">
        <references count="2">
          <reference field="6" count="1" selected="0">
            <x v="47"/>
          </reference>
          <reference field="23" count="1">
            <x v="1"/>
          </reference>
        </references>
      </pivotArea>
    </format>
    <format dxfId="1353">
      <pivotArea dataOnly="0" labelOnly="1" outline="0" fieldPosition="0">
        <references count="2">
          <reference field="6" count="1" selected="0">
            <x v="48"/>
          </reference>
          <reference field="23" count="1">
            <x v="2"/>
          </reference>
        </references>
      </pivotArea>
    </format>
    <format dxfId="1352">
      <pivotArea dataOnly="0" labelOnly="1" outline="0" fieldPosition="0">
        <references count="2">
          <reference field="6" count="1" selected="0">
            <x v="49"/>
          </reference>
          <reference field="23" count="1">
            <x v="1"/>
          </reference>
        </references>
      </pivotArea>
    </format>
    <format dxfId="1351">
      <pivotArea dataOnly="0" labelOnly="1" outline="0" fieldPosition="0">
        <references count="2">
          <reference field="6" count="1" selected="0">
            <x v="50"/>
          </reference>
          <reference field="23" count="1">
            <x v="1"/>
          </reference>
        </references>
      </pivotArea>
    </format>
    <format dxfId="1350">
      <pivotArea dataOnly="0" labelOnly="1" outline="0" fieldPosition="0">
        <references count="2">
          <reference field="6" count="1" selected="0">
            <x v="51"/>
          </reference>
          <reference field="23" count="1">
            <x v="1"/>
          </reference>
        </references>
      </pivotArea>
    </format>
    <format dxfId="1349">
      <pivotArea dataOnly="0" labelOnly="1" outline="0" fieldPosition="0">
        <references count="2">
          <reference field="6" count="1" selected="0">
            <x v="52"/>
          </reference>
          <reference field="23" count="1">
            <x v="2"/>
          </reference>
        </references>
      </pivotArea>
    </format>
    <format dxfId="1348">
      <pivotArea dataOnly="0" labelOnly="1" outline="0" fieldPosition="0">
        <references count="2">
          <reference field="6" count="1" selected="0">
            <x v="53"/>
          </reference>
          <reference field="23" count="1">
            <x v="1"/>
          </reference>
        </references>
      </pivotArea>
    </format>
    <format dxfId="1347">
      <pivotArea dataOnly="0" labelOnly="1" outline="0" fieldPosition="0">
        <references count="2">
          <reference field="6" count="1" selected="0">
            <x v="54"/>
          </reference>
          <reference field="23" count="1">
            <x v="2"/>
          </reference>
        </references>
      </pivotArea>
    </format>
    <format dxfId="1346">
      <pivotArea dataOnly="0" labelOnly="1" outline="0" fieldPosition="0">
        <references count="2">
          <reference field="6" count="1" selected="0">
            <x v="55"/>
          </reference>
          <reference field="23" count="1">
            <x v="1"/>
          </reference>
        </references>
      </pivotArea>
    </format>
    <format dxfId="1345">
      <pivotArea dataOnly="0" labelOnly="1" outline="0" fieldPosition="0">
        <references count="2">
          <reference field="6" count="1" selected="0">
            <x v="56"/>
          </reference>
          <reference field="23" count="1">
            <x v="1"/>
          </reference>
        </references>
      </pivotArea>
    </format>
    <format dxfId="1344">
      <pivotArea dataOnly="0" labelOnly="1" outline="0" fieldPosition="0">
        <references count="2">
          <reference field="6" count="1" selected="0">
            <x v="57"/>
          </reference>
          <reference field="23" count="1">
            <x v="2"/>
          </reference>
        </references>
      </pivotArea>
    </format>
    <format dxfId="1343">
      <pivotArea dataOnly="0" labelOnly="1" outline="0" fieldPosition="0">
        <references count="2">
          <reference field="6" count="1" selected="0">
            <x v="58"/>
          </reference>
          <reference field="23" count="1">
            <x v="1"/>
          </reference>
        </references>
      </pivotArea>
    </format>
    <format dxfId="1342">
      <pivotArea dataOnly="0" labelOnly="1" outline="0" fieldPosition="0">
        <references count="2">
          <reference field="6" count="1" selected="0">
            <x v="59"/>
          </reference>
          <reference field="23" count="1">
            <x v="1"/>
          </reference>
        </references>
      </pivotArea>
    </format>
    <format dxfId="1341">
      <pivotArea dataOnly="0" labelOnly="1" outline="0" fieldPosition="0">
        <references count="2">
          <reference field="6" count="1" selected="0">
            <x v="60"/>
          </reference>
          <reference field="23" count="1">
            <x v="1"/>
          </reference>
        </references>
      </pivotArea>
    </format>
    <format dxfId="1340">
      <pivotArea dataOnly="0" labelOnly="1" outline="0" fieldPosition="0">
        <references count="2">
          <reference field="6" count="1" selected="0">
            <x v="61"/>
          </reference>
          <reference field="23" count="1">
            <x v="1"/>
          </reference>
        </references>
      </pivotArea>
    </format>
    <format dxfId="1339">
      <pivotArea dataOnly="0" labelOnly="1" outline="0" fieldPosition="0">
        <references count="2">
          <reference field="6" count="1" selected="0">
            <x v="62"/>
          </reference>
          <reference field="23" count="1">
            <x v="1"/>
          </reference>
        </references>
      </pivotArea>
    </format>
    <format dxfId="1338">
      <pivotArea dataOnly="0" labelOnly="1" outline="0" fieldPosition="0">
        <references count="2">
          <reference field="6" count="1" selected="0">
            <x v="63"/>
          </reference>
          <reference field="23" count="1">
            <x v="1"/>
          </reference>
        </references>
      </pivotArea>
    </format>
    <format dxfId="1337">
      <pivotArea dataOnly="0" labelOnly="1" outline="0" fieldPosition="0">
        <references count="2">
          <reference field="6" count="1" selected="0">
            <x v="64"/>
          </reference>
          <reference field="23" count="1">
            <x v="1"/>
          </reference>
        </references>
      </pivotArea>
    </format>
    <format dxfId="1336">
      <pivotArea dataOnly="0" labelOnly="1" outline="0" fieldPosition="0">
        <references count="2">
          <reference field="6" count="1" selected="0">
            <x v="65"/>
          </reference>
          <reference field="23" count="1">
            <x v="2"/>
          </reference>
        </references>
      </pivotArea>
    </format>
    <format dxfId="1335">
      <pivotArea dataOnly="0" labelOnly="1" outline="0" fieldPosition="0">
        <references count="2">
          <reference field="6" count="1" selected="0">
            <x v="66"/>
          </reference>
          <reference field="23" count="1">
            <x v="1"/>
          </reference>
        </references>
      </pivotArea>
    </format>
    <format dxfId="1334">
      <pivotArea dataOnly="0" labelOnly="1" outline="0" fieldPosition="0">
        <references count="2">
          <reference field="6" count="1" selected="0">
            <x v="67"/>
          </reference>
          <reference field="23" count="1">
            <x v="2"/>
          </reference>
        </references>
      </pivotArea>
    </format>
    <format dxfId="1333">
      <pivotArea dataOnly="0" labelOnly="1" outline="0" fieldPosition="0">
        <references count="2">
          <reference field="6" count="1" selected="0">
            <x v="68"/>
          </reference>
          <reference field="23" count="1">
            <x v="2"/>
          </reference>
        </references>
      </pivotArea>
    </format>
    <format dxfId="1332">
      <pivotArea dataOnly="0" labelOnly="1" outline="0" fieldPosition="0">
        <references count="2">
          <reference field="6" count="1" selected="0">
            <x v="69"/>
          </reference>
          <reference field="23" count="1">
            <x v="1"/>
          </reference>
        </references>
      </pivotArea>
    </format>
    <format dxfId="1331">
      <pivotArea dataOnly="0" labelOnly="1" outline="0" fieldPosition="0">
        <references count="2">
          <reference field="6" count="1" selected="0">
            <x v="70"/>
          </reference>
          <reference field="23" count="1">
            <x v="1"/>
          </reference>
        </references>
      </pivotArea>
    </format>
    <format dxfId="1330">
      <pivotArea dataOnly="0" labelOnly="1" outline="0" fieldPosition="0">
        <references count="2">
          <reference field="6" count="1" selected="0">
            <x v="71"/>
          </reference>
          <reference field="23" count="1">
            <x v="2"/>
          </reference>
        </references>
      </pivotArea>
    </format>
    <format dxfId="1329">
      <pivotArea dataOnly="0" labelOnly="1" outline="0" fieldPosition="0">
        <references count="2">
          <reference field="6" count="1" selected="0">
            <x v="72"/>
          </reference>
          <reference field="23" count="1">
            <x v="2"/>
          </reference>
        </references>
      </pivotArea>
    </format>
    <format dxfId="1328">
      <pivotArea dataOnly="0" labelOnly="1" outline="0" fieldPosition="0">
        <references count="2">
          <reference field="6" count="1" selected="0">
            <x v="73"/>
          </reference>
          <reference field="23" count="1">
            <x v="2"/>
          </reference>
        </references>
      </pivotArea>
    </format>
    <format dxfId="1327">
      <pivotArea dataOnly="0" labelOnly="1" outline="0" fieldPosition="0">
        <references count="2">
          <reference field="6" count="1" selected="0">
            <x v="0"/>
          </reference>
          <reference field="23" count="1">
            <x v="1"/>
          </reference>
        </references>
      </pivotArea>
    </format>
    <format dxfId="1326">
      <pivotArea dataOnly="0" labelOnly="1" outline="0" fieldPosition="0">
        <references count="2">
          <reference field="6" count="1" selected="0">
            <x v="1"/>
          </reference>
          <reference field="23" count="1">
            <x v="1"/>
          </reference>
        </references>
      </pivotArea>
    </format>
    <format dxfId="1325">
      <pivotArea dataOnly="0" labelOnly="1" outline="0" fieldPosition="0">
        <references count="2">
          <reference field="6" count="1" selected="0">
            <x v="2"/>
          </reference>
          <reference field="23" count="1">
            <x v="1"/>
          </reference>
        </references>
      </pivotArea>
    </format>
    <format dxfId="1324">
      <pivotArea dataOnly="0" labelOnly="1" outline="0" fieldPosition="0">
        <references count="2">
          <reference field="6" count="1" selected="0">
            <x v="3"/>
          </reference>
          <reference field="23" count="1">
            <x v="1"/>
          </reference>
        </references>
      </pivotArea>
    </format>
    <format dxfId="1323">
      <pivotArea dataOnly="0" labelOnly="1" outline="0" fieldPosition="0">
        <references count="2">
          <reference field="6" count="1" selected="0">
            <x v="4"/>
          </reference>
          <reference field="23" count="1">
            <x v="0"/>
          </reference>
        </references>
      </pivotArea>
    </format>
    <format dxfId="1322">
      <pivotArea dataOnly="0" labelOnly="1" outline="0" fieldPosition="0">
        <references count="2">
          <reference field="6" count="1" selected="0">
            <x v="5"/>
          </reference>
          <reference field="23" count="1">
            <x v="1"/>
          </reference>
        </references>
      </pivotArea>
    </format>
    <format dxfId="1321">
      <pivotArea dataOnly="0" labelOnly="1" outline="0" fieldPosition="0">
        <references count="2">
          <reference field="6" count="1" selected="0">
            <x v="6"/>
          </reference>
          <reference field="23" count="1">
            <x v="1"/>
          </reference>
        </references>
      </pivotArea>
    </format>
    <format dxfId="1320">
      <pivotArea dataOnly="0" labelOnly="1" outline="0" fieldPosition="0">
        <references count="2">
          <reference field="6" count="1" selected="0">
            <x v="7"/>
          </reference>
          <reference field="23" count="1">
            <x v="1"/>
          </reference>
        </references>
      </pivotArea>
    </format>
    <format dxfId="1319">
      <pivotArea dataOnly="0" labelOnly="1" outline="0" fieldPosition="0">
        <references count="2">
          <reference field="6" count="1" selected="0">
            <x v="8"/>
          </reference>
          <reference field="23" count="1">
            <x v="3"/>
          </reference>
        </references>
      </pivotArea>
    </format>
    <format dxfId="1318">
      <pivotArea dataOnly="0" labelOnly="1" outline="0" fieldPosition="0">
        <references count="2">
          <reference field="6" count="1" selected="0">
            <x v="9"/>
          </reference>
          <reference field="23" count="1">
            <x v="2"/>
          </reference>
        </references>
      </pivotArea>
    </format>
    <format dxfId="1317">
      <pivotArea dataOnly="0" labelOnly="1" outline="0" fieldPosition="0">
        <references count="2">
          <reference field="6" count="1" selected="0">
            <x v="10"/>
          </reference>
          <reference field="23" count="1">
            <x v="1"/>
          </reference>
        </references>
      </pivotArea>
    </format>
    <format dxfId="1316">
      <pivotArea dataOnly="0" labelOnly="1" outline="0" fieldPosition="0">
        <references count="2">
          <reference field="6" count="1" selected="0">
            <x v="11"/>
          </reference>
          <reference field="23" count="1">
            <x v="4"/>
          </reference>
        </references>
      </pivotArea>
    </format>
    <format dxfId="1315">
      <pivotArea dataOnly="0" labelOnly="1" outline="0" fieldPosition="0">
        <references count="2">
          <reference field="6" count="1" selected="0">
            <x v="12"/>
          </reference>
          <reference field="23" count="1">
            <x v="1"/>
          </reference>
        </references>
      </pivotArea>
    </format>
    <format dxfId="1314">
      <pivotArea dataOnly="0" labelOnly="1" outline="0" fieldPosition="0">
        <references count="2">
          <reference field="6" count="1" selected="0">
            <x v="13"/>
          </reference>
          <reference field="23" count="1">
            <x v="1"/>
          </reference>
        </references>
      </pivotArea>
    </format>
    <format dxfId="1313">
      <pivotArea dataOnly="0" labelOnly="1" outline="0" fieldPosition="0">
        <references count="2">
          <reference field="6" count="1" selected="0">
            <x v="14"/>
          </reference>
          <reference field="23" count="1">
            <x v="4"/>
          </reference>
        </references>
      </pivotArea>
    </format>
    <format dxfId="1312">
      <pivotArea dataOnly="0" labelOnly="1" outline="0" fieldPosition="0">
        <references count="2">
          <reference field="6" count="1" selected="0">
            <x v="15"/>
          </reference>
          <reference field="23" count="1">
            <x v="4"/>
          </reference>
        </references>
      </pivotArea>
    </format>
    <format dxfId="1311">
      <pivotArea dataOnly="0" labelOnly="1" outline="0" fieldPosition="0">
        <references count="2">
          <reference field="6" count="1" selected="0">
            <x v="16"/>
          </reference>
          <reference field="23" count="1">
            <x v="2"/>
          </reference>
        </references>
      </pivotArea>
    </format>
    <format dxfId="1310">
      <pivotArea dataOnly="0" labelOnly="1" outline="0" fieldPosition="0">
        <references count="2">
          <reference field="6" count="1" selected="0">
            <x v="17"/>
          </reference>
          <reference field="23" count="1">
            <x v="3"/>
          </reference>
        </references>
      </pivotArea>
    </format>
    <format dxfId="1309">
      <pivotArea dataOnly="0" labelOnly="1" outline="0" fieldPosition="0">
        <references count="2">
          <reference field="6" count="1" selected="0">
            <x v="18"/>
          </reference>
          <reference field="23" count="1">
            <x v="1"/>
          </reference>
        </references>
      </pivotArea>
    </format>
    <format dxfId="1308">
      <pivotArea dataOnly="0" labelOnly="1" outline="0" fieldPosition="0">
        <references count="2">
          <reference field="6" count="1" selected="0">
            <x v="19"/>
          </reference>
          <reference field="23" count="1">
            <x v="1"/>
          </reference>
        </references>
      </pivotArea>
    </format>
    <format dxfId="1307">
      <pivotArea dataOnly="0" labelOnly="1" outline="0" fieldPosition="0">
        <references count="2">
          <reference field="6" count="1" selected="0">
            <x v="20"/>
          </reference>
          <reference field="23" count="1">
            <x v="1"/>
          </reference>
        </references>
      </pivotArea>
    </format>
    <format dxfId="1306">
      <pivotArea dataOnly="0" labelOnly="1" outline="0" fieldPosition="0">
        <references count="2">
          <reference field="6" count="1" selected="0">
            <x v="21"/>
          </reference>
          <reference field="23" count="1">
            <x v="4"/>
          </reference>
        </references>
      </pivotArea>
    </format>
    <format dxfId="1305">
      <pivotArea dataOnly="0" labelOnly="1" outline="0" fieldPosition="0">
        <references count="2">
          <reference field="6" count="1" selected="0">
            <x v="22"/>
          </reference>
          <reference field="23" count="1">
            <x v="3"/>
          </reference>
        </references>
      </pivotArea>
    </format>
    <format dxfId="1304">
      <pivotArea dataOnly="0" labelOnly="1" outline="0" fieldPosition="0">
        <references count="2">
          <reference field="6" count="1" selected="0">
            <x v="23"/>
          </reference>
          <reference field="23" count="1">
            <x v="2"/>
          </reference>
        </references>
      </pivotArea>
    </format>
    <format dxfId="1303">
      <pivotArea dataOnly="0" labelOnly="1" outline="0" fieldPosition="0">
        <references count="2">
          <reference field="6" count="1" selected="0">
            <x v="24"/>
          </reference>
          <reference field="23" count="1">
            <x v="2"/>
          </reference>
        </references>
      </pivotArea>
    </format>
    <format dxfId="1302">
      <pivotArea dataOnly="0" labelOnly="1" outline="0" fieldPosition="0">
        <references count="2">
          <reference field="6" count="1" selected="0">
            <x v="25"/>
          </reference>
          <reference field="23" count="1">
            <x v="1"/>
          </reference>
        </references>
      </pivotArea>
    </format>
    <format dxfId="1301">
      <pivotArea dataOnly="0" labelOnly="1" outline="0" fieldPosition="0">
        <references count="2">
          <reference field="6" count="1" selected="0">
            <x v="26"/>
          </reference>
          <reference field="23" count="1">
            <x v="4"/>
          </reference>
        </references>
      </pivotArea>
    </format>
    <format dxfId="1300">
      <pivotArea dataOnly="0" labelOnly="1" outline="0" fieldPosition="0">
        <references count="2">
          <reference field="6" count="1" selected="0">
            <x v="27"/>
          </reference>
          <reference field="23" count="1">
            <x v="1"/>
          </reference>
        </references>
      </pivotArea>
    </format>
    <format dxfId="1299">
      <pivotArea dataOnly="0" labelOnly="1" outline="0" fieldPosition="0">
        <references count="2">
          <reference field="6" count="1" selected="0">
            <x v="28"/>
          </reference>
          <reference field="23" count="1">
            <x v="2"/>
          </reference>
        </references>
      </pivotArea>
    </format>
    <format dxfId="1298">
      <pivotArea dataOnly="0" labelOnly="1" outline="0" fieldPosition="0">
        <references count="2">
          <reference field="6" count="1" selected="0">
            <x v="29"/>
          </reference>
          <reference field="23" count="1">
            <x v="1"/>
          </reference>
        </references>
      </pivotArea>
    </format>
    <format dxfId="1297">
      <pivotArea dataOnly="0" labelOnly="1" outline="0" fieldPosition="0">
        <references count="2">
          <reference field="6" count="1" selected="0">
            <x v="30"/>
          </reference>
          <reference field="23" count="1">
            <x v="1"/>
          </reference>
        </references>
      </pivotArea>
    </format>
    <format dxfId="1296">
      <pivotArea dataOnly="0" labelOnly="1" outline="0" fieldPosition="0">
        <references count="2">
          <reference field="6" count="1" selected="0">
            <x v="31"/>
          </reference>
          <reference field="23" count="1">
            <x v="1"/>
          </reference>
        </references>
      </pivotArea>
    </format>
    <format dxfId="1295">
      <pivotArea dataOnly="0" labelOnly="1" outline="0" fieldPosition="0">
        <references count="2">
          <reference field="6" count="1" selected="0">
            <x v="32"/>
          </reference>
          <reference field="23" count="1">
            <x v="1"/>
          </reference>
        </references>
      </pivotArea>
    </format>
    <format dxfId="1294">
      <pivotArea dataOnly="0" labelOnly="1" outline="0" fieldPosition="0">
        <references count="2">
          <reference field="6" count="1" selected="0">
            <x v="33"/>
          </reference>
          <reference field="23" count="1">
            <x v="1"/>
          </reference>
        </references>
      </pivotArea>
    </format>
    <format dxfId="1293">
      <pivotArea dataOnly="0" labelOnly="1" outline="0" fieldPosition="0">
        <references count="2">
          <reference field="6" count="1" selected="0">
            <x v="34"/>
          </reference>
          <reference field="23" count="1">
            <x v="1"/>
          </reference>
        </references>
      </pivotArea>
    </format>
    <format dxfId="1292">
      <pivotArea dataOnly="0" labelOnly="1" outline="0" fieldPosition="0">
        <references count="2">
          <reference field="6" count="1" selected="0">
            <x v="35"/>
          </reference>
          <reference field="23" count="1">
            <x v="1"/>
          </reference>
        </references>
      </pivotArea>
    </format>
    <format dxfId="1291">
      <pivotArea dataOnly="0" labelOnly="1" outline="0" fieldPosition="0">
        <references count="2">
          <reference field="6" count="1" selected="0">
            <x v="36"/>
          </reference>
          <reference field="23" count="1">
            <x v="2"/>
          </reference>
        </references>
      </pivotArea>
    </format>
    <format dxfId="1290">
      <pivotArea dataOnly="0" labelOnly="1" outline="0" fieldPosition="0">
        <references count="2">
          <reference field="6" count="1" selected="0">
            <x v="37"/>
          </reference>
          <reference field="23" count="1">
            <x v="2"/>
          </reference>
        </references>
      </pivotArea>
    </format>
    <format dxfId="1289">
      <pivotArea dataOnly="0" labelOnly="1" outline="0" fieldPosition="0">
        <references count="2">
          <reference field="6" count="1" selected="0">
            <x v="38"/>
          </reference>
          <reference field="23" count="1">
            <x v="1"/>
          </reference>
        </references>
      </pivotArea>
    </format>
    <format dxfId="1288">
      <pivotArea dataOnly="0" labelOnly="1" outline="0" fieldPosition="0">
        <references count="2">
          <reference field="6" count="1" selected="0">
            <x v="39"/>
          </reference>
          <reference field="23" count="1">
            <x v="4"/>
          </reference>
        </references>
      </pivotArea>
    </format>
    <format dxfId="1287">
      <pivotArea dataOnly="0" labelOnly="1" outline="0" fieldPosition="0">
        <references count="2">
          <reference field="6" count="1" selected="0">
            <x v="40"/>
          </reference>
          <reference field="23" count="1">
            <x v="1"/>
          </reference>
        </references>
      </pivotArea>
    </format>
    <format dxfId="1286">
      <pivotArea dataOnly="0" labelOnly="1" outline="0" fieldPosition="0">
        <references count="2">
          <reference field="6" count="1" selected="0">
            <x v="41"/>
          </reference>
          <reference field="23" count="1">
            <x v="1"/>
          </reference>
        </references>
      </pivotArea>
    </format>
    <format dxfId="1285">
      <pivotArea dataOnly="0" labelOnly="1" outline="0" fieldPosition="0">
        <references count="2">
          <reference field="6" count="1" selected="0">
            <x v="42"/>
          </reference>
          <reference field="23" count="1">
            <x v="1"/>
          </reference>
        </references>
      </pivotArea>
    </format>
    <format dxfId="1284">
      <pivotArea dataOnly="0" labelOnly="1" outline="0" fieldPosition="0">
        <references count="2">
          <reference field="6" count="1" selected="0">
            <x v="43"/>
          </reference>
          <reference field="23" count="1">
            <x v="1"/>
          </reference>
        </references>
      </pivotArea>
    </format>
    <format dxfId="1283">
      <pivotArea dataOnly="0" labelOnly="1" outline="0" fieldPosition="0">
        <references count="2">
          <reference field="6" count="1" selected="0">
            <x v="44"/>
          </reference>
          <reference field="23" count="1">
            <x v="1"/>
          </reference>
        </references>
      </pivotArea>
    </format>
    <format dxfId="1282">
      <pivotArea dataOnly="0" labelOnly="1" outline="0" fieldPosition="0">
        <references count="2">
          <reference field="6" count="1" selected="0">
            <x v="45"/>
          </reference>
          <reference field="23" count="1">
            <x v="1"/>
          </reference>
        </references>
      </pivotArea>
    </format>
    <format dxfId="1281">
      <pivotArea dataOnly="0" labelOnly="1" outline="0" fieldPosition="0">
        <references count="2">
          <reference field="6" count="1" selected="0">
            <x v="46"/>
          </reference>
          <reference field="23" count="1">
            <x v="1"/>
          </reference>
        </references>
      </pivotArea>
    </format>
    <format dxfId="1280">
      <pivotArea dataOnly="0" labelOnly="1" outline="0" fieldPosition="0">
        <references count="2">
          <reference field="6" count="1" selected="0">
            <x v="47"/>
          </reference>
          <reference field="23" count="1">
            <x v="1"/>
          </reference>
        </references>
      </pivotArea>
    </format>
    <format dxfId="1279">
      <pivotArea dataOnly="0" labelOnly="1" outline="0" fieldPosition="0">
        <references count="2">
          <reference field="6" count="1" selected="0">
            <x v="48"/>
          </reference>
          <reference field="23" count="1">
            <x v="2"/>
          </reference>
        </references>
      </pivotArea>
    </format>
    <format dxfId="1278">
      <pivotArea dataOnly="0" labelOnly="1" outline="0" fieldPosition="0">
        <references count="2">
          <reference field="6" count="1" selected="0">
            <x v="49"/>
          </reference>
          <reference field="23" count="1">
            <x v="1"/>
          </reference>
        </references>
      </pivotArea>
    </format>
    <format dxfId="1277">
      <pivotArea dataOnly="0" labelOnly="1" outline="0" fieldPosition="0">
        <references count="2">
          <reference field="6" count="1" selected="0">
            <x v="50"/>
          </reference>
          <reference field="23" count="1">
            <x v="1"/>
          </reference>
        </references>
      </pivotArea>
    </format>
    <format dxfId="1276">
      <pivotArea dataOnly="0" labelOnly="1" outline="0" fieldPosition="0">
        <references count="2">
          <reference field="6" count="1" selected="0">
            <x v="51"/>
          </reference>
          <reference field="23" count="1">
            <x v="1"/>
          </reference>
        </references>
      </pivotArea>
    </format>
    <format dxfId="1275">
      <pivotArea dataOnly="0" labelOnly="1" outline="0" fieldPosition="0">
        <references count="2">
          <reference field="6" count="1" selected="0">
            <x v="52"/>
          </reference>
          <reference field="23" count="1">
            <x v="4"/>
          </reference>
        </references>
      </pivotArea>
    </format>
    <format dxfId="1274">
      <pivotArea dataOnly="0" labelOnly="1" outline="0" fieldPosition="0">
        <references count="2">
          <reference field="6" count="1" selected="0">
            <x v="53"/>
          </reference>
          <reference field="23" count="1">
            <x v="1"/>
          </reference>
        </references>
      </pivotArea>
    </format>
    <format dxfId="1273">
      <pivotArea dataOnly="0" labelOnly="1" outline="0" fieldPosition="0">
        <references count="2">
          <reference field="6" count="1" selected="0">
            <x v="54"/>
          </reference>
          <reference field="23" count="1">
            <x v="4"/>
          </reference>
        </references>
      </pivotArea>
    </format>
    <format dxfId="1272">
      <pivotArea dataOnly="0" labelOnly="1" outline="0" fieldPosition="0">
        <references count="2">
          <reference field="6" count="1" selected="0">
            <x v="55"/>
          </reference>
          <reference field="23" count="1">
            <x v="1"/>
          </reference>
        </references>
      </pivotArea>
    </format>
    <format dxfId="1271">
      <pivotArea dataOnly="0" labelOnly="1" outline="0" fieldPosition="0">
        <references count="2">
          <reference field="6" count="1" selected="0">
            <x v="56"/>
          </reference>
          <reference field="23" count="1">
            <x v="1"/>
          </reference>
        </references>
      </pivotArea>
    </format>
    <format dxfId="1270">
      <pivotArea dataOnly="0" labelOnly="1" outline="0" fieldPosition="0">
        <references count="2">
          <reference field="6" count="1" selected="0">
            <x v="57"/>
          </reference>
          <reference field="23" count="1">
            <x v="2"/>
          </reference>
        </references>
      </pivotArea>
    </format>
    <format dxfId="1269">
      <pivotArea dataOnly="0" labelOnly="1" outline="0" fieldPosition="0">
        <references count="2">
          <reference field="6" count="1" selected="0">
            <x v="58"/>
          </reference>
          <reference field="23" count="1">
            <x v="1"/>
          </reference>
        </references>
      </pivotArea>
    </format>
    <format dxfId="1268">
      <pivotArea dataOnly="0" labelOnly="1" outline="0" fieldPosition="0">
        <references count="2">
          <reference field="6" count="1" selected="0">
            <x v="59"/>
          </reference>
          <reference field="23" count="1">
            <x v="1"/>
          </reference>
        </references>
      </pivotArea>
    </format>
    <format dxfId="1267">
      <pivotArea dataOnly="0" labelOnly="1" outline="0" fieldPosition="0">
        <references count="2">
          <reference field="6" count="1" selected="0">
            <x v="60"/>
          </reference>
          <reference field="23" count="1">
            <x v="1"/>
          </reference>
        </references>
      </pivotArea>
    </format>
    <format dxfId="1266">
      <pivotArea dataOnly="0" labelOnly="1" outline="0" fieldPosition="0">
        <references count="2">
          <reference field="6" count="1" selected="0">
            <x v="61"/>
          </reference>
          <reference field="23" count="1">
            <x v="1"/>
          </reference>
        </references>
      </pivotArea>
    </format>
    <format dxfId="1265">
      <pivotArea dataOnly="0" labelOnly="1" outline="0" fieldPosition="0">
        <references count="2">
          <reference field="6" count="1" selected="0">
            <x v="62"/>
          </reference>
          <reference field="23" count="1">
            <x v="1"/>
          </reference>
        </references>
      </pivotArea>
    </format>
    <format dxfId="1264">
      <pivotArea dataOnly="0" labelOnly="1" outline="0" fieldPosition="0">
        <references count="2">
          <reference field="6" count="1" selected="0">
            <x v="63"/>
          </reference>
          <reference field="23" count="1">
            <x v="1"/>
          </reference>
        </references>
      </pivotArea>
    </format>
    <format dxfId="1263">
      <pivotArea dataOnly="0" labelOnly="1" outline="0" fieldPosition="0">
        <references count="2">
          <reference field="6" count="1" selected="0">
            <x v="64"/>
          </reference>
          <reference field="23" count="1">
            <x v="1"/>
          </reference>
        </references>
      </pivotArea>
    </format>
    <format dxfId="1262">
      <pivotArea dataOnly="0" labelOnly="1" outline="0" fieldPosition="0">
        <references count="2">
          <reference field="6" count="1" selected="0">
            <x v="65"/>
          </reference>
          <reference field="23" count="1">
            <x v="2"/>
          </reference>
        </references>
      </pivotArea>
    </format>
    <format dxfId="1261">
      <pivotArea dataOnly="0" labelOnly="1" outline="0" fieldPosition="0">
        <references count="2">
          <reference field="6" count="1" selected="0">
            <x v="66"/>
          </reference>
          <reference field="23" count="1">
            <x v="1"/>
          </reference>
        </references>
      </pivotArea>
    </format>
    <format dxfId="1260">
      <pivotArea dataOnly="0" labelOnly="1" outline="0" fieldPosition="0">
        <references count="2">
          <reference field="6" count="1" selected="0">
            <x v="67"/>
          </reference>
          <reference field="23" count="1">
            <x v="2"/>
          </reference>
        </references>
      </pivotArea>
    </format>
    <format dxfId="1259">
      <pivotArea dataOnly="0" labelOnly="1" outline="0" fieldPosition="0">
        <references count="2">
          <reference field="6" count="1" selected="0">
            <x v="68"/>
          </reference>
          <reference field="23" count="1">
            <x v="1"/>
          </reference>
        </references>
      </pivotArea>
    </format>
    <format dxfId="1258">
      <pivotArea dataOnly="0" labelOnly="1" outline="0" fieldPosition="0">
        <references count="2">
          <reference field="6" count="1" selected="0">
            <x v="69"/>
          </reference>
          <reference field="23" count="1">
            <x v="1"/>
          </reference>
        </references>
      </pivotArea>
    </format>
    <format dxfId="1257">
      <pivotArea dataOnly="0" labelOnly="1" outline="0" fieldPosition="0">
        <references count="2">
          <reference field="6" count="1" selected="0">
            <x v="70"/>
          </reference>
          <reference field="23" count="1">
            <x v="1"/>
          </reference>
        </references>
      </pivotArea>
    </format>
    <format dxfId="1256">
      <pivotArea dataOnly="0" labelOnly="1" outline="0" fieldPosition="0">
        <references count="2">
          <reference field="6" count="1" selected="0">
            <x v="71"/>
          </reference>
          <reference field="23" count="1">
            <x v="2"/>
          </reference>
        </references>
      </pivotArea>
    </format>
    <format dxfId="1255">
      <pivotArea dataOnly="0" labelOnly="1" outline="0" fieldPosition="0">
        <references count="2">
          <reference field="6" count="1" selected="0">
            <x v="72"/>
          </reference>
          <reference field="23" count="1">
            <x v="4"/>
          </reference>
        </references>
      </pivotArea>
    </format>
    <format dxfId="1254">
      <pivotArea dataOnly="0" labelOnly="1" outline="0" fieldPosition="0">
        <references count="2">
          <reference field="6" count="1" selected="0">
            <x v="73"/>
          </reference>
          <reference field="23" count="1">
            <x v="4"/>
          </reference>
        </references>
      </pivotArea>
    </format>
    <format dxfId="1253">
      <pivotArea dataOnly="0" labelOnly="1" outline="0" fieldPosition="0">
        <references count="2">
          <reference field="6" count="1" selected="0">
            <x v="0"/>
          </reference>
          <reference field="23" count="1">
            <x v="1"/>
          </reference>
        </references>
      </pivotArea>
    </format>
    <format dxfId="1252">
      <pivotArea dataOnly="0" labelOnly="1" outline="0" fieldPosition="0">
        <references count="2">
          <reference field="6" count="1" selected="0">
            <x v="1"/>
          </reference>
          <reference field="23" count="1">
            <x v="1"/>
          </reference>
        </references>
      </pivotArea>
    </format>
    <format dxfId="1251">
      <pivotArea dataOnly="0" labelOnly="1" outline="0" fieldPosition="0">
        <references count="2">
          <reference field="6" count="1" selected="0">
            <x v="2"/>
          </reference>
          <reference field="23" count="1">
            <x v="1"/>
          </reference>
        </references>
      </pivotArea>
    </format>
    <format dxfId="1250">
      <pivotArea dataOnly="0" labelOnly="1" outline="0" fieldPosition="0">
        <references count="2">
          <reference field="6" count="1" selected="0">
            <x v="3"/>
          </reference>
          <reference field="23" count="1">
            <x v="1"/>
          </reference>
        </references>
      </pivotArea>
    </format>
    <format dxfId="1249">
      <pivotArea dataOnly="0" labelOnly="1" outline="0" fieldPosition="0">
        <references count="2">
          <reference field="6" count="1" selected="0">
            <x v="4"/>
          </reference>
          <reference field="23" count="1">
            <x v="0"/>
          </reference>
        </references>
      </pivotArea>
    </format>
    <format dxfId="1248">
      <pivotArea dataOnly="0" labelOnly="1" outline="0" fieldPosition="0">
        <references count="2">
          <reference field="6" count="1" selected="0">
            <x v="5"/>
          </reference>
          <reference field="23" count="1">
            <x v="1"/>
          </reference>
        </references>
      </pivotArea>
    </format>
    <format dxfId="1247">
      <pivotArea dataOnly="0" labelOnly="1" outline="0" fieldPosition="0">
        <references count="2">
          <reference field="6" count="1" selected="0">
            <x v="6"/>
          </reference>
          <reference field="23" count="1">
            <x v="1"/>
          </reference>
        </references>
      </pivotArea>
    </format>
    <format dxfId="1246">
      <pivotArea dataOnly="0" labelOnly="1" outline="0" fieldPosition="0">
        <references count="2">
          <reference field="6" count="1" selected="0">
            <x v="7"/>
          </reference>
          <reference field="23" count="1">
            <x v="1"/>
          </reference>
        </references>
      </pivotArea>
    </format>
    <format dxfId="1245">
      <pivotArea dataOnly="0" labelOnly="1" outline="0" fieldPosition="0">
        <references count="2">
          <reference field="6" count="1" selected="0">
            <x v="8"/>
          </reference>
          <reference field="23" count="1">
            <x v="3"/>
          </reference>
        </references>
      </pivotArea>
    </format>
    <format dxfId="1244">
      <pivotArea dataOnly="0" labelOnly="1" outline="0" fieldPosition="0">
        <references count="2">
          <reference field="6" count="1" selected="0">
            <x v="9"/>
          </reference>
          <reference field="23" count="1">
            <x v="2"/>
          </reference>
        </references>
      </pivotArea>
    </format>
    <format dxfId="1243">
      <pivotArea dataOnly="0" labelOnly="1" outline="0" fieldPosition="0">
        <references count="2">
          <reference field="6" count="1" selected="0">
            <x v="10"/>
          </reference>
          <reference field="23" count="1">
            <x v="1"/>
          </reference>
        </references>
      </pivotArea>
    </format>
    <format dxfId="1242">
      <pivotArea dataOnly="0" labelOnly="1" outline="0" fieldPosition="0">
        <references count="2">
          <reference field="6" count="1" selected="0">
            <x v="11"/>
          </reference>
          <reference field="23" count="1">
            <x v="4"/>
          </reference>
        </references>
      </pivotArea>
    </format>
    <format dxfId="1241">
      <pivotArea dataOnly="0" labelOnly="1" outline="0" fieldPosition="0">
        <references count="2">
          <reference field="6" count="1" selected="0">
            <x v="12"/>
          </reference>
          <reference field="23" count="1">
            <x v="1"/>
          </reference>
        </references>
      </pivotArea>
    </format>
    <format dxfId="1240">
      <pivotArea dataOnly="0" labelOnly="1" outline="0" fieldPosition="0">
        <references count="2">
          <reference field="6" count="1" selected="0">
            <x v="13"/>
          </reference>
          <reference field="23" count="1">
            <x v="1"/>
          </reference>
        </references>
      </pivotArea>
    </format>
    <format dxfId="1239">
      <pivotArea dataOnly="0" labelOnly="1" outline="0" fieldPosition="0">
        <references count="2">
          <reference field="6" count="1" selected="0">
            <x v="14"/>
          </reference>
          <reference field="23" count="1">
            <x v="4"/>
          </reference>
        </references>
      </pivotArea>
    </format>
    <format dxfId="1238">
      <pivotArea dataOnly="0" labelOnly="1" outline="0" fieldPosition="0">
        <references count="2">
          <reference field="6" count="1" selected="0">
            <x v="15"/>
          </reference>
          <reference field="23" count="1">
            <x v="4"/>
          </reference>
        </references>
      </pivotArea>
    </format>
    <format dxfId="1237">
      <pivotArea dataOnly="0" labelOnly="1" outline="0" fieldPosition="0">
        <references count="2">
          <reference field="6" count="1" selected="0">
            <x v="16"/>
          </reference>
          <reference field="23" count="1">
            <x v="2"/>
          </reference>
        </references>
      </pivotArea>
    </format>
    <format dxfId="1236">
      <pivotArea dataOnly="0" labelOnly="1" outline="0" fieldPosition="0">
        <references count="2">
          <reference field="6" count="1" selected="0">
            <x v="17"/>
          </reference>
          <reference field="23" count="1">
            <x v="3"/>
          </reference>
        </references>
      </pivotArea>
    </format>
    <format dxfId="1235">
      <pivotArea dataOnly="0" labelOnly="1" outline="0" fieldPosition="0">
        <references count="2">
          <reference field="6" count="1" selected="0">
            <x v="18"/>
          </reference>
          <reference field="23" count="1">
            <x v="1"/>
          </reference>
        </references>
      </pivotArea>
    </format>
    <format dxfId="1234">
      <pivotArea dataOnly="0" labelOnly="1" outline="0" fieldPosition="0">
        <references count="2">
          <reference field="6" count="1" selected="0">
            <x v="19"/>
          </reference>
          <reference field="23" count="1">
            <x v="1"/>
          </reference>
        </references>
      </pivotArea>
    </format>
    <format dxfId="1233">
      <pivotArea dataOnly="0" labelOnly="1" outline="0" fieldPosition="0">
        <references count="2">
          <reference field="6" count="1" selected="0">
            <x v="20"/>
          </reference>
          <reference field="23" count="1">
            <x v="1"/>
          </reference>
        </references>
      </pivotArea>
    </format>
    <format dxfId="1232">
      <pivotArea dataOnly="0" labelOnly="1" outline="0" fieldPosition="0">
        <references count="2">
          <reference field="6" count="1" selected="0">
            <x v="21"/>
          </reference>
          <reference field="23" count="1">
            <x v="4"/>
          </reference>
        </references>
      </pivotArea>
    </format>
    <format dxfId="1231">
      <pivotArea dataOnly="0" labelOnly="1" outline="0" fieldPosition="0">
        <references count="2">
          <reference field="6" count="1" selected="0">
            <x v="22"/>
          </reference>
          <reference field="23" count="1">
            <x v="3"/>
          </reference>
        </references>
      </pivotArea>
    </format>
    <format dxfId="1230">
      <pivotArea dataOnly="0" labelOnly="1" outline="0" fieldPosition="0">
        <references count="2">
          <reference field="6" count="1" selected="0">
            <x v="23"/>
          </reference>
          <reference field="23" count="1">
            <x v="2"/>
          </reference>
        </references>
      </pivotArea>
    </format>
    <format dxfId="1229">
      <pivotArea dataOnly="0" labelOnly="1" outline="0" fieldPosition="0">
        <references count="2">
          <reference field="6" count="1" selected="0">
            <x v="24"/>
          </reference>
          <reference field="23" count="1">
            <x v="2"/>
          </reference>
        </references>
      </pivotArea>
    </format>
    <format dxfId="1228">
      <pivotArea dataOnly="0" labelOnly="1" outline="0" fieldPosition="0">
        <references count="2">
          <reference field="6" count="1" selected="0">
            <x v="25"/>
          </reference>
          <reference field="23" count="1">
            <x v="1"/>
          </reference>
        </references>
      </pivotArea>
    </format>
    <format dxfId="1227">
      <pivotArea dataOnly="0" labelOnly="1" outline="0" fieldPosition="0">
        <references count="2">
          <reference field="6" count="1" selected="0">
            <x v="26"/>
          </reference>
          <reference field="23" count="1">
            <x v="4"/>
          </reference>
        </references>
      </pivotArea>
    </format>
    <format dxfId="1226">
      <pivotArea dataOnly="0" labelOnly="1" outline="0" fieldPosition="0">
        <references count="2">
          <reference field="6" count="1" selected="0">
            <x v="27"/>
          </reference>
          <reference field="23" count="1">
            <x v="1"/>
          </reference>
        </references>
      </pivotArea>
    </format>
    <format dxfId="1225">
      <pivotArea dataOnly="0" labelOnly="1" outline="0" fieldPosition="0">
        <references count="2">
          <reference field="6" count="1" selected="0">
            <x v="28"/>
          </reference>
          <reference field="23" count="1">
            <x v="2"/>
          </reference>
        </references>
      </pivotArea>
    </format>
    <format dxfId="1224">
      <pivotArea dataOnly="0" labelOnly="1" outline="0" fieldPosition="0">
        <references count="2">
          <reference field="6" count="1" selected="0">
            <x v="29"/>
          </reference>
          <reference field="23" count="1">
            <x v="1"/>
          </reference>
        </references>
      </pivotArea>
    </format>
    <format dxfId="1223">
      <pivotArea dataOnly="0" labelOnly="1" outline="0" fieldPosition="0">
        <references count="2">
          <reference field="6" count="1" selected="0">
            <x v="30"/>
          </reference>
          <reference field="23" count="1">
            <x v="1"/>
          </reference>
        </references>
      </pivotArea>
    </format>
    <format dxfId="1222">
      <pivotArea dataOnly="0" labelOnly="1" outline="0" fieldPosition="0">
        <references count="2">
          <reference field="6" count="1" selected="0">
            <x v="31"/>
          </reference>
          <reference field="23" count="1">
            <x v="1"/>
          </reference>
        </references>
      </pivotArea>
    </format>
    <format dxfId="1221">
      <pivotArea dataOnly="0" labelOnly="1" outline="0" fieldPosition="0">
        <references count="2">
          <reference field="6" count="1" selected="0">
            <x v="32"/>
          </reference>
          <reference field="23" count="1">
            <x v="1"/>
          </reference>
        </references>
      </pivotArea>
    </format>
    <format dxfId="1220">
      <pivotArea dataOnly="0" labelOnly="1" outline="0" fieldPosition="0">
        <references count="2">
          <reference field="6" count="1" selected="0">
            <x v="33"/>
          </reference>
          <reference field="23" count="1">
            <x v="1"/>
          </reference>
        </references>
      </pivotArea>
    </format>
    <format dxfId="1219">
      <pivotArea dataOnly="0" labelOnly="1" outline="0" fieldPosition="0">
        <references count="2">
          <reference field="6" count="1" selected="0">
            <x v="34"/>
          </reference>
          <reference field="23" count="1">
            <x v="1"/>
          </reference>
        </references>
      </pivotArea>
    </format>
    <format dxfId="1218">
      <pivotArea dataOnly="0" labelOnly="1" outline="0" fieldPosition="0">
        <references count="2">
          <reference field="6" count="1" selected="0">
            <x v="35"/>
          </reference>
          <reference field="23" count="1">
            <x v="1"/>
          </reference>
        </references>
      </pivotArea>
    </format>
    <format dxfId="1217">
      <pivotArea dataOnly="0" labelOnly="1" outline="0" fieldPosition="0">
        <references count="2">
          <reference field="6" count="1" selected="0">
            <x v="36"/>
          </reference>
          <reference field="23" count="1">
            <x v="2"/>
          </reference>
        </references>
      </pivotArea>
    </format>
    <format dxfId="1216">
      <pivotArea dataOnly="0" labelOnly="1" outline="0" fieldPosition="0">
        <references count="2">
          <reference field="6" count="1" selected="0">
            <x v="37"/>
          </reference>
          <reference field="23" count="1">
            <x v="2"/>
          </reference>
        </references>
      </pivotArea>
    </format>
    <format dxfId="1215">
      <pivotArea dataOnly="0" labelOnly="1" outline="0" fieldPosition="0">
        <references count="2">
          <reference field="6" count="1" selected="0">
            <x v="38"/>
          </reference>
          <reference field="23" count="1">
            <x v="1"/>
          </reference>
        </references>
      </pivotArea>
    </format>
    <format dxfId="1214">
      <pivotArea dataOnly="0" labelOnly="1" outline="0" fieldPosition="0">
        <references count="2">
          <reference field="6" count="1" selected="0">
            <x v="39"/>
          </reference>
          <reference field="23" count="1">
            <x v="4"/>
          </reference>
        </references>
      </pivotArea>
    </format>
    <format dxfId="1213">
      <pivotArea dataOnly="0" labelOnly="1" outline="0" fieldPosition="0">
        <references count="2">
          <reference field="6" count="1" selected="0">
            <x v="40"/>
          </reference>
          <reference field="23" count="1">
            <x v="1"/>
          </reference>
        </references>
      </pivotArea>
    </format>
    <format dxfId="1212">
      <pivotArea dataOnly="0" labelOnly="1" outline="0" fieldPosition="0">
        <references count="2">
          <reference field="6" count="1" selected="0">
            <x v="41"/>
          </reference>
          <reference field="23" count="1">
            <x v="1"/>
          </reference>
        </references>
      </pivotArea>
    </format>
    <format dxfId="1211">
      <pivotArea dataOnly="0" labelOnly="1" outline="0" fieldPosition="0">
        <references count="2">
          <reference field="6" count="1" selected="0">
            <x v="42"/>
          </reference>
          <reference field="23" count="1">
            <x v="1"/>
          </reference>
        </references>
      </pivotArea>
    </format>
    <format dxfId="1210">
      <pivotArea dataOnly="0" labelOnly="1" outline="0" fieldPosition="0">
        <references count="2">
          <reference field="6" count="1" selected="0">
            <x v="43"/>
          </reference>
          <reference field="23" count="1">
            <x v="1"/>
          </reference>
        </references>
      </pivotArea>
    </format>
    <format dxfId="1209">
      <pivotArea dataOnly="0" labelOnly="1" outline="0" fieldPosition="0">
        <references count="2">
          <reference field="6" count="1" selected="0">
            <x v="44"/>
          </reference>
          <reference field="23" count="1">
            <x v="1"/>
          </reference>
        </references>
      </pivotArea>
    </format>
    <format dxfId="1208">
      <pivotArea dataOnly="0" labelOnly="1" outline="0" fieldPosition="0">
        <references count="2">
          <reference field="6" count="1" selected="0">
            <x v="45"/>
          </reference>
          <reference field="23" count="1">
            <x v="1"/>
          </reference>
        </references>
      </pivotArea>
    </format>
    <format dxfId="1207">
      <pivotArea dataOnly="0" labelOnly="1" outline="0" fieldPosition="0">
        <references count="2">
          <reference field="6" count="1" selected="0">
            <x v="46"/>
          </reference>
          <reference field="23" count="1">
            <x v="1"/>
          </reference>
        </references>
      </pivotArea>
    </format>
    <format dxfId="1206">
      <pivotArea dataOnly="0" labelOnly="1" outline="0" fieldPosition="0">
        <references count="2">
          <reference field="6" count="1" selected="0">
            <x v="47"/>
          </reference>
          <reference field="23" count="1">
            <x v="1"/>
          </reference>
        </references>
      </pivotArea>
    </format>
    <format dxfId="1205">
      <pivotArea dataOnly="0" labelOnly="1" outline="0" fieldPosition="0">
        <references count="2">
          <reference field="6" count="1" selected="0">
            <x v="48"/>
          </reference>
          <reference field="23" count="1">
            <x v="2"/>
          </reference>
        </references>
      </pivotArea>
    </format>
    <format dxfId="1204">
      <pivotArea dataOnly="0" labelOnly="1" outline="0" fieldPosition="0">
        <references count="2">
          <reference field="6" count="1" selected="0">
            <x v="49"/>
          </reference>
          <reference field="23" count="1">
            <x v="1"/>
          </reference>
        </references>
      </pivotArea>
    </format>
    <format dxfId="1203">
      <pivotArea dataOnly="0" labelOnly="1" outline="0" fieldPosition="0">
        <references count="2">
          <reference field="6" count="1" selected="0">
            <x v="50"/>
          </reference>
          <reference field="23" count="1">
            <x v="1"/>
          </reference>
        </references>
      </pivotArea>
    </format>
    <format dxfId="1202">
      <pivotArea dataOnly="0" labelOnly="1" outline="0" fieldPosition="0">
        <references count="2">
          <reference field="6" count="1" selected="0">
            <x v="51"/>
          </reference>
          <reference field="23" count="1">
            <x v="1"/>
          </reference>
        </references>
      </pivotArea>
    </format>
    <format dxfId="1201">
      <pivotArea dataOnly="0" labelOnly="1" outline="0" fieldPosition="0">
        <references count="2">
          <reference field="6" count="1" selected="0">
            <x v="52"/>
          </reference>
          <reference field="23" count="1">
            <x v="4"/>
          </reference>
        </references>
      </pivotArea>
    </format>
    <format dxfId="1200">
      <pivotArea dataOnly="0" labelOnly="1" outline="0" fieldPosition="0">
        <references count="2">
          <reference field="6" count="1" selected="0">
            <x v="53"/>
          </reference>
          <reference field="23" count="1">
            <x v="1"/>
          </reference>
        </references>
      </pivotArea>
    </format>
    <format dxfId="1199">
      <pivotArea dataOnly="0" labelOnly="1" outline="0" fieldPosition="0">
        <references count="2">
          <reference field="6" count="1" selected="0">
            <x v="54"/>
          </reference>
          <reference field="23" count="1">
            <x v="4"/>
          </reference>
        </references>
      </pivotArea>
    </format>
    <format dxfId="1198">
      <pivotArea dataOnly="0" labelOnly="1" outline="0" fieldPosition="0">
        <references count="2">
          <reference field="6" count="1" selected="0">
            <x v="55"/>
          </reference>
          <reference field="23" count="1">
            <x v="1"/>
          </reference>
        </references>
      </pivotArea>
    </format>
    <format dxfId="1197">
      <pivotArea dataOnly="0" labelOnly="1" outline="0" fieldPosition="0">
        <references count="2">
          <reference field="6" count="1" selected="0">
            <x v="56"/>
          </reference>
          <reference field="23" count="1">
            <x v="1"/>
          </reference>
        </references>
      </pivotArea>
    </format>
    <format dxfId="1196">
      <pivotArea dataOnly="0" labelOnly="1" outline="0" fieldPosition="0">
        <references count="2">
          <reference field="6" count="1" selected="0">
            <x v="57"/>
          </reference>
          <reference field="23" count="1">
            <x v="2"/>
          </reference>
        </references>
      </pivotArea>
    </format>
    <format dxfId="1195">
      <pivotArea dataOnly="0" labelOnly="1" outline="0" fieldPosition="0">
        <references count="2">
          <reference field="6" count="1" selected="0">
            <x v="58"/>
          </reference>
          <reference field="23" count="1">
            <x v="1"/>
          </reference>
        </references>
      </pivotArea>
    </format>
    <format dxfId="1194">
      <pivotArea dataOnly="0" labelOnly="1" outline="0" fieldPosition="0">
        <references count="2">
          <reference field="6" count="1" selected="0">
            <x v="59"/>
          </reference>
          <reference field="23" count="1">
            <x v="1"/>
          </reference>
        </references>
      </pivotArea>
    </format>
    <format dxfId="1193">
      <pivotArea dataOnly="0" labelOnly="1" outline="0" fieldPosition="0">
        <references count="2">
          <reference field="6" count="1" selected="0">
            <x v="60"/>
          </reference>
          <reference field="23" count="1">
            <x v="1"/>
          </reference>
        </references>
      </pivotArea>
    </format>
    <format dxfId="1192">
      <pivotArea dataOnly="0" labelOnly="1" outline="0" fieldPosition="0">
        <references count="2">
          <reference field="6" count="1" selected="0">
            <x v="61"/>
          </reference>
          <reference field="23" count="1">
            <x v="1"/>
          </reference>
        </references>
      </pivotArea>
    </format>
    <format dxfId="1191">
      <pivotArea dataOnly="0" labelOnly="1" outline="0" fieldPosition="0">
        <references count="2">
          <reference field="6" count="1" selected="0">
            <x v="62"/>
          </reference>
          <reference field="23" count="1">
            <x v="1"/>
          </reference>
        </references>
      </pivotArea>
    </format>
    <format dxfId="1190">
      <pivotArea dataOnly="0" labelOnly="1" outline="0" fieldPosition="0">
        <references count="2">
          <reference field="6" count="1" selected="0">
            <x v="63"/>
          </reference>
          <reference field="23" count="1">
            <x v="1"/>
          </reference>
        </references>
      </pivotArea>
    </format>
    <format dxfId="1189">
      <pivotArea dataOnly="0" labelOnly="1" outline="0" fieldPosition="0">
        <references count="2">
          <reference field="6" count="1" selected="0">
            <x v="64"/>
          </reference>
          <reference field="23" count="1">
            <x v="1"/>
          </reference>
        </references>
      </pivotArea>
    </format>
    <format dxfId="1188">
      <pivotArea dataOnly="0" labelOnly="1" outline="0" fieldPosition="0">
        <references count="2">
          <reference field="6" count="1" selected="0">
            <x v="65"/>
          </reference>
          <reference field="23" count="1">
            <x v="2"/>
          </reference>
        </references>
      </pivotArea>
    </format>
    <format dxfId="1187">
      <pivotArea dataOnly="0" labelOnly="1" outline="0" fieldPosition="0">
        <references count="2">
          <reference field="6" count="1" selected="0">
            <x v="66"/>
          </reference>
          <reference field="23" count="1">
            <x v="1"/>
          </reference>
        </references>
      </pivotArea>
    </format>
    <format dxfId="1186">
      <pivotArea dataOnly="0" labelOnly="1" outline="0" fieldPosition="0">
        <references count="2">
          <reference field="6" count="1" selected="0">
            <x v="67"/>
          </reference>
          <reference field="23" count="1">
            <x v="2"/>
          </reference>
        </references>
      </pivotArea>
    </format>
    <format dxfId="1185">
      <pivotArea dataOnly="0" labelOnly="1" outline="0" fieldPosition="0">
        <references count="2">
          <reference field="6" count="1" selected="0">
            <x v="68"/>
          </reference>
          <reference field="23" count="1">
            <x v="1"/>
          </reference>
        </references>
      </pivotArea>
    </format>
    <format dxfId="1184">
      <pivotArea dataOnly="0" labelOnly="1" outline="0" fieldPosition="0">
        <references count="2">
          <reference field="6" count="1" selected="0">
            <x v="69"/>
          </reference>
          <reference field="23" count="1">
            <x v="1"/>
          </reference>
        </references>
      </pivotArea>
    </format>
    <format dxfId="1183">
      <pivotArea dataOnly="0" labelOnly="1" outline="0" fieldPosition="0">
        <references count="2">
          <reference field="6" count="1" selected="0">
            <x v="70"/>
          </reference>
          <reference field="23" count="1">
            <x v="1"/>
          </reference>
        </references>
      </pivotArea>
    </format>
    <format dxfId="1182">
      <pivotArea dataOnly="0" labelOnly="1" outline="0" fieldPosition="0">
        <references count="2">
          <reference field="6" count="1" selected="0">
            <x v="71"/>
          </reference>
          <reference field="23" count="1">
            <x v="2"/>
          </reference>
        </references>
      </pivotArea>
    </format>
    <format dxfId="1181">
      <pivotArea dataOnly="0" labelOnly="1" outline="0" fieldPosition="0">
        <references count="2">
          <reference field="6" count="1" selected="0">
            <x v="72"/>
          </reference>
          <reference field="23" count="1">
            <x v="4"/>
          </reference>
        </references>
      </pivotArea>
    </format>
    <format dxfId="1180">
      <pivotArea dataOnly="0" labelOnly="1" outline="0" fieldPosition="0">
        <references count="2">
          <reference field="6" count="1" selected="0">
            <x v="73"/>
          </reference>
          <reference field="23" count="1">
            <x v="4"/>
          </reference>
        </references>
      </pivotArea>
    </format>
    <format dxfId="1179">
      <pivotArea field="23" type="button" dataOnly="0" labelOnly="1" outline="0" axis="axisRow" fieldPosition="1"/>
    </format>
    <format dxfId="1178">
      <pivotArea field="6" type="button" dataOnly="0" labelOnly="1" outline="0" axis="axisRow" fieldPosition="0"/>
    </format>
    <format dxfId="1177">
      <pivotArea field="23" type="button" dataOnly="0" labelOnly="1" outline="0" axis="axisRow" fieldPosition="1"/>
    </format>
    <format dxfId="1176">
      <pivotArea dataOnly="0" labelOnly="1" outline="0" fieldPosition="0">
        <references count="1">
          <reference field="4294967294" count="3">
            <x v="0"/>
            <x v="1"/>
            <x v="2"/>
          </reference>
        </references>
      </pivotArea>
    </format>
    <format dxfId="1175">
      <pivotArea outline="0" collapsedLevelsAreSubtotals="1" fieldPosition="0">
        <references count="2">
          <reference field="4294967294" count="1" selected="0">
            <x v="2"/>
          </reference>
          <reference field="6" count="3" selected="0">
            <x v="71"/>
            <x v="72"/>
            <x v="73"/>
          </reference>
        </references>
      </pivotArea>
    </format>
    <format dxfId="1174">
      <pivotArea dataOnly="0" labelOnly="1" outline="0" fieldPosition="0">
        <references count="1">
          <reference field="6" count="14">
            <x v="0"/>
            <x v="12"/>
            <x v="13"/>
            <x v="39"/>
            <x v="45"/>
            <x v="46"/>
            <x v="49"/>
            <x v="58"/>
            <x v="60"/>
            <x v="61"/>
            <x v="63"/>
            <x v="68"/>
            <x v="69"/>
            <x v="70"/>
          </reference>
        </references>
      </pivotArea>
    </format>
    <format dxfId="1173">
      <pivotArea dataOnly="0" labelOnly="1" outline="0" fieldPosition="0">
        <references count="1">
          <reference field="6" count="14">
            <x v="0"/>
            <x v="12"/>
            <x v="13"/>
            <x v="39"/>
            <x v="45"/>
            <x v="46"/>
            <x v="49"/>
            <x v="58"/>
            <x v="60"/>
            <x v="61"/>
            <x v="63"/>
            <x v="68"/>
            <x v="69"/>
            <x v="70"/>
          </reference>
        </references>
      </pivotArea>
    </format>
    <format dxfId="1172">
      <pivotArea dataOnly="0" labelOnly="1" outline="0" fieldPosition="0">
        <references count="1">
          <reference field="6" count="1">
            <x v="70"/>
          </reference>
        </references>
      </pivotArea>
    </format>
    <format dxfId="1171">
      <pivotArea dataOnly="0" labelOnly="1" outline="0" fieldPosition="0">
        <references count="1">
          <reference field="6" count="1">
            <x v="70"/>
          </reference>
        </references>
      </pivotArea>
    </format>
    <format dxfId="1170">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1169">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1168">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1167">
      <pivotArea outline="0" collapsedLevelsAreSubtotals="1" fieldPosition="0">
        <references count="3">
          <reference field="4294967294" count="1" selected="0">
            <x v="2"/>
          </reference>
          <reference field="6" count="1" selected="0">
            <x v="17"/>
          </reference>
          <reference field="23" count="1" selected="0">
            <x v="3"/>
          </reference>
        </references>
      </pivotArea>
    </format>
    <format dxfId="1166">
      <pivotArea dataOnly="0" labelOnly="1" outline="0" fieldPosition="0">
        <references count="1">
          <reference field="6" count="6">
            <x v="62"/>
            <x v="74"/>
            <x v="75"/>
            <x v="76"/>
            <x v="77"/>
            <x v="78"/>
          </reference>
        </references>
      </pivotArea>
    </format>
    <format dxfId="1165">
      <pivotArea outline="0" fieldPosition="0">
        <references count="1">
          <reference field="4294967294" count="2" selected="0">
            <x v="0"/>
            <x v="1"/>
          </reference>
        </references>
      </pivotArea>
    </format>
    <format dxfId="1164">
      <pivotArea outline="0" fieldPosition="0">
        <references count="3">
          <reference field="4294967294" count="2" selected="0">
            <x v="0"/>
            <x v="1"/>
          </reference>
          <reference field="6" count="1" selected="0">
            <x v="16"/>
          </reference>
          <reference field="23" count="1" selected="0">
            <x v="3"/>
          </reference>
        </references>
      </pivotArea>
    </format>
    <format dxfId="1163">
      <pivotArea outline="0" fieldPosition="0">
        <references count="3">
          <reference field="4294967294" count="2" selected="0">
            <x v="0"/>
            <x v="1"/>
          </reference>
          <reference field="6" count="4" selected="0">
            <x v="30"/>
            <x v="36"/>
            <x v="43"/>
            <x v="44"/>
          </reference>
          <reference field="23" count="3" selected="0">
            <x v="1"/>
            <x v="2"/>
            <x v="3"/>
          </reference>
        </references>
      </pivotArea>
    </format>
    <format dxfId="1162">
      <pivotArea outline="0" fieldPosition="0">
        <references count="3">
          <reference field="4294967294" count="2" selected="0">
            <x v="0"/>
            <x v="1"/>
          </reference>
          <reference field="6" count="2" selected="0">
            <x v="47"/>
            <x v="62"/>
          </reference>
          <reference field="23" count="1" selected="0">
            <x v="1"/>
          </reference>
        </references>
      </pivotArea>
    </format>
    <format dxfId="1161">
      <pivotArea outline="0" fieldPosition="0">
        <references count="3">
          <reference field="4294967294" count="2" selected="0">
            <x v="0"/>
            <x v="1"/>
          </reference>
          <reference field="6" count="5" selected="0">
            <x v="74"/>
            <x v="75"/>
            <x v="76"/>
            <x v="77"/>
            <x v="78"/>
          </reference>
          <reference field="23" count="1" selected="0">
            <x v="1"/>
          </reference>
        </references>
      </pivotArea>
    </format>
    <format dxfId="1160">
      <pivotArea outline="0" fieldPosition="0">
        <references count="3">
          <reference field="4294967294" count="2" selected="0">
            <x v="0"/>
            <x v="1"/>
          </reference>
          <reference field="6" count="1" selected="0">
            <x v="81"/>
          </reference>
          <reference field="23" count="1" selected="0">
            <x v="1"/>
          </reference>
        </references>
      </pivotArea>
    </format>
    <format dxfId="1159">
      <pivotArea outline="0" fieldPosition="0">
        <references count="3">
          <reference field="4294967294" count="2" selected="0">
            <x v="0"/>
            <x v="1"/>
          </reference>
          <reference field="6" count="4" selected="0">
            <x v="119"/>
            <x v="120"/>
            <x v="121"/>
            <x v="122"/>
          </reference>
          <reference field="23" count="2" selected="0">
            <x v="1"/>
            <x v="3"/>
          </reference>
        </references>
      </pivotArea>
    </format>
    <format dxfId="1158">
      <pivotArea outline="0" fieldPosition="0">
        <references count="3">
          <reference field="4294967294" count="2" selected="0">
            <x v="0"/>
            <x v="1"/>
          </reference>
          <reference field="6" count="3" selected="0">
            <x v="125"/>
            <x v="126"/>
            <x v="127"/>
          </reference>
          <reference field="23" count="1" selected="0">
            <x v="1"/>
          </reference>
        </references>
      </pivotArea>
    </format>
    <format dxfId="1157">
      <pivotArea outline="0" collapsedLevelsAreSubtotals="1" fieldPosition="0">
        <references count="3">
          <reference field="4294967294" count="1" selected="0">
            <x v="1"/>
          </reference>
          <reference field="6" count="1" selected="0">
            <x v="2"/>
          </reference>
          <reference field="23" count="1" selected="0">
            <x v="2"/>
          </reference>
        </references>
      </pivotArea>
    </format>
    <format dxfId="1156">
      <pivotArea dataOnly="0" labelOnly="1" outline="0" fieldPosition="0">
        <references count="1">
          <reference field="6" count="50">
            <x v="62"/>
            <x v="68"/>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reference>
        </references>
      </pivotArea>
    </format>
    <format dxfId="1155">
      <pivotArea dataOnly="0" labelOnly="1" outline="0" fieldPosition="0">
        <references count="1">
          <reference field="6" count="12">
            <x v="121"/>
            <x v="122"/>
            <x v="123"/>
            <x v="124"/>
            <x v="125"/>
            <x v="126"/>
            <x v="127"/>
            <x v="128"/>
            <x v="129"/>
            <x v="130"/>
            <x v="131"/>
            <x v="132"/>
          </reference>
        </references>
      </pivotArea>
    </format>
    <format dxfId="1154">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1153">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1152">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1151">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1150">
      <pivotArea outline="0" collapsedLevelsAreSubtotals="1" fieldPosition="0"/>
    </format>
    <format dxfId="1149">
      <pivotArea dataOnly="0" labelOnly="1" outline="0" fieldPosition="0">
        <references count="2">
          <reference field="6" count="1" selected="0">
            <x v="2"/>
          </reference>
          <reference field="23" count="1">
            <x v="2"/>
          </reference>
        </references>
      </pivotArea>
    </format>
    <format dxfId="1148">
      <pivotArea dataOnly="0" labelOnly="1" outline="0" fieldPosition="0">
        <references count="2">
          <reference field="6" count="1" selected="0">
            <x v="16"/>
          </reference>
          <reference field="23" count="1">
            <x v="3"/>
          </reference>
        </references>
      </pivotArea>
    </format>
    <format dxfId="1147">
      <pivotArea dataOnly="0" labelOnly="1" outline="0" fieldPosition="0">
        <references count="2">
          <reference field="6" count="1" selected="0">
            <x v="20"/>
          </reference>
          <reference field="23" count="1">
            <x v="2"/>
          </reference>
        </references>
      </pivotArea>
    </format>
    <format dxfId="1146">
      <pivotArea dataOnly="0" labelOnly="1" outline="0" fieldPosition="0">
        <references count="2">
          <reference field="6" count="1" selected="0">
            <x v="27"/>
          </reference>
          <reference field="23" count="1">
            <x v="1"/>
          </reference>
        </references>
      </pivotArea>
    </format>
    <format dxfId="1145">
      <pivotArea dataOnly="0" labelOnly="1" outline="0" fieldPosition="0">
        <references count="2">
          <reference field="6" count="1" selected="0">
            <x v="30"/>
          </reference>
          <reference field="23" count="1">
            <x v="3"/>
          </reference>
        </references>
      </pivotArea>
    </format>
    <format dxfId="1144">
      <pivotArea dataOnly="0" labelOnly="1" outline="0" fieldPosition="0">
        <references count="2">
          <reference field="6" count="1" selected="0">
            <x v="36"/>
          </reference>
          <reference field="23" count="1">
            <x v="2"/>
          </reference>
        </references>
      </pivotArea>
    </format>
    <format dxfId="1143">
      <pivotArea dataOnly="0" labelOnly="1" outline="0" fieldPosition="0">
        <references count="2">
          <reference field="6" count="1" selected="0">
            <x v="43"/>
          </reference>
          <reference field="23" count="1">
            <x v="2"/>
          </reference>
        </references>
      </pivotArea>
    </format>
    <format dxfId="1142">
      <pivotArea dataOnly="0" labelOnly="1" outline="0" fieldPosition="0">
        <references count="2">
          <reference field="6" count="1" selected="0">
            <x v="44"/>
          </reference>
          <reference field="23" count="1">
            <x v="1"/>
          </reference>
        </references>
      </pivotArea>
    </format>
    <format dxfId="1141">
      <pivotArea dataOnly="0" labelOnly="1" outline="0" fieldPosition="0">
        <references count="2">
          <reference field="6" count="1" selected="0">
            <x v="46"/>
          </reference>
          <reference field="23" count="1">
            <x v="1"/>
          </reference>
        </references>
      </pivotArea>
    </format>
    <format dxfId="1140">
      <pivotArea dataOnly="0" labelOnly="1" outline="0" fieldPosition="0">
        <references count="2">
          <reference field="6" count="1" selected="0">
            <x v="47"/>
          </reference>
          <reference field="23" count="1">
            <x v="1"/>
          </reference>
        </references>
      </pivotArea>
    </format>
    <format dxfId="1139">
      <pivotArea dataOnly="0" labelOnly="1" outline="0" fieldPosition="0">
        <references count="2">
          <reference field="6" count="1" selected="0">
            <x v="62"/>
          </reference>
          <reference field="23" count="1">
            <x v="1"/>
          </reference>
        </references>
      </pivotArea>
    </format>
    <format dxfId="1138">
      <pivotArea dataOnly="0" labelOnly="1" outline="0" fieldPosition="0">
        <references count="2">
          <reference field="6" count="1" selected="0">
            <x v="68"/>
          </reference>
          <reference field="23" count="1">
            <x v="2"/>
          </reference>
        </references>
      </pivotArea>
    </format>
    <format dxfId="1137">
      <pivotArea dataOnly="0" labelOnly="1" outline="0" fieldPosition="0">
        <references count="2">
          <reference field="6" count="1" selected="0">
            <x v="73"/>
          </reference>
          <reference field="23" count="1">
            <x v="2"/>
          </reference>
        </references>
      </pivotArea>
    </format>
    <format dxfId="1136">
      <pivotArea dataOnly="0" labelOnly="1" outline="0" fieldPosition="0">
        <references count="2">
          <reference field="6" count="1" selected="0">
            <x v="74"/>
          </reference>
          <reference field="23" count="1">
            <x v="1"/>
          </reference>
        </references>
      </pivotArea>
    </format>
    <format dxfId="1135">
      <pivotArea dataOnly="0" labelOnly="1" outline="0" fieldPosition="0">
        <references count="2">
          <reference field="6" count="1" selected="0">
            <x v="75"/>
          </reference>
          <reference field="23" count="1">
            <x v="1"/>
          </reference>
        </references>
      </pivotArea>
    </format>
    <format dxfId="1134">
      <pivotArea dataOnly="0" labelOnly="1" outline="0" fieldPosition="0">
        <references count="2">
          <reference field="6" count="1" selected="0">
            <x v="76"/>
          </reference>
          <reference field="23" count="1">
            <x v="1"/>
          </reference>
        </references>
      </pivotArea>
    </format>
    <format dxfId="1133">
      <pivotArea dataOnly="0" labelOnly="1" outline="0" fieldPosition="0">
        <references count="2">
          <reference field="6" count="1" selected="0">
            <x v="77"/>
          </reference>
          <reference field="23" count="1">
            <x v="1"/>
          </reference>
        </references>
      </pivotArea>
    </format>
    <format dxfId="1132">
      <pivotArea dataOnly="0" labelOnly="1" outline="0" fieldPosition="0">
        <references count="2">
          <reference field="6" count="1" selected="0">
            <x v="78"/>
          </reference>
          <reference field="23" count="1">
            <x v="1"/>
          </reference>
        </references>
      </pivotArea>
    </format>
    <format dxfId="1131">
      <pivotArea dataOnly="0" labelOnly="1" outline="0" fieldPosition="0">
        <references count="2">
          <reference field="6" count="1" selected="0">
            <x v="79"/>
          </reference>
          <reference field="23" count="1">
            <x v="1"/>
          </reference>
        </references>
      </pivotArea>
    </format>
    <format dxfId="1130">
      <pivotArea dataOnly="0" labelOnly="1" outline="0" fieldPosition="0">
        <references count="2">
          <reference field="6" count="1" selected="0">
            <x v="80"/>
          </reference>
          <reference field="23" count="1">
            <x v="2"/>
          </reference>
        </references>
      </pivotArea>
    </format>
    <format dxfId="1129">
      <pivotArea dataOnly="0" labelOnly="1" outline="0" fieldPosition="0">
        <references count="2">
          <reference field="6" count="1" selected="0">
            <x v="81"/>
          </reference>
          <reference field="23" count="1">
            <x v="1"/>
          </reference>
        </references>
      </pivotArea>
    </format>
    <format dxfId="1128">
      <pivotArea dataOnly="0" labelOnly="1" outline="0" fieldPosition="0">
        <references count="2">
          <reference field="6" count="1" selected="0">
            <x v="82"/>
          </reference>
          <reference field="23" count="1">
            <x v="2"/>
          </reference>
        </references>
      </pivotArea>
    </format>
    <format dxfId="1127">
      <pivotArea dataOnly="0" labelOnly="1" outline="0" fieldPosition="0">
        <references count="2">
          <reference field="6" count="1" selected="0">
            <x v="83"/>
          </reference>
          <reference field="23" count="1">
            <x v="1"/>
          </reference>
        </references>
      </pivotArea>
    </format>
    <format dxfId="1126">
      <pivotArea dataOnly="0" labelOnly="1" outline="0" fieldPosition="0">
        <references count="2">
          <reference field="6" count="1" selected="0">
            <x v="84"/>
          </reference>
          <reference field="23" count="1">
            <x v="2"/>
          </reference>
        </references>
      </pivotArea>
    </format>
    <format dxfId="1125">
      <pivotArea dataOnly="0" labelOnly="1" outline="0" fieldPosition="0">
        <references count="2">
          <reference field="6" count="1" selected="0">
            <x v="85"/>
          </reference>
          <reference field="23" count="1">
            <x v="2"/>
          </reference>
        </references>
      </pivotArea>
    </format>
    <format dxfId="1124">
      <pivotArea dataOnly="0" labelOnly="1" outline="0" fieldPosition="0">
        <references count="2">
          <reference field="6" count="1" selected="0">
            <x v="86"/>
          </reference>
          <reference field="23" count="1">
            <x v="1"/>
          </reference>
        </references>
      </pivotArea>
    </format>
    <format dxfId="1123">
      <pivotArea dataOnly="0" labelOnly="1" outline="0" fieldPosition="0">
        <references count="2">
          <reference field="6" count="1" selected="0">
            <x v="87"/>
          </reference>
          <reference field="23" count="1">
            <x v="1"/>
          </reference>
        </references>
      </pivotArea>
    </format>
    <format dxfId="1122">
      <pivotArea dataOnly="0" labelOnly="1" outline="0" fieldPosition="0">
        <references count="2">
          <reference field="6" count="1" selected="0">
            <x v="88"/>
          </reference>
          <reference field="23" count="1">
            <x v="1"/>
          </reference>
        </references>
      </pivotArea>
    </format>
    <format dxfId="1121">
      <pivotArea dataOnly="0" labelOnly="1" outline="0" fieldPosition="0">
        <references count="2">
          <reference field="6" count="1" selected="0">
            <x v="89"/>
          </reference>
          <reference field="23" count="1">
            <x v="1"/>
          </reference>
        </references>
      </pivotArea>
    </format>
    <format dxfId="1120">
      <pivotArea dataOnly="0" labelOnly="1" outline="0" fieldPosition="0">
        <references count="2">
          <reference field="6" count="1" selected="0">
            <x v="90"/>
          </reference>
          <reference field="23" count="1">
            <x v="1"/>
          </reference>
        </references>
      </pivotArea>
    </format>
    <format dxfId="1119">
      <pivotArea dataOnly="0" labelOnly="1" outline="0" fieldPosition="0">
        <references count="2">
          <reference field="6" count="1" selected="0">
            <x v="91"/>
          </reference>
          <reference field="23" count="1">
            <x v="3"/>
          </reference>
        </references>
      </pivotArea>
    </format>
    <format dxfId="1118">
      <pivotArea dataOnly="0" labelOnly="1" outline="0" fieldPosition="0">
        <references count="2">
          <reference field="6" count="1" selected="0">
            <x v="92"/>
          </reference>
          <reference field="23" count="1">
            <x v="0"/>
          </reference>
        </references>
      </pivotArea>
    </format>
    <format dxfId="1117">
      <pivotArea dataOnly="0" labelOnly="1" outline="0" fieldPosition="0">
        <references count="2">
          <reference field="6" count="1" selected="0">
            <x v="93"/>
          </reference>
          <reference field="23" count="1">
            <x v="1"/>
          </reference>
        </references>
      </pivotArea>
    </format>
    <format dxfId="1116">
      <pivotArea dataOnly="0" labelOnly="1" outline="0" fieldPosition="0">
        <references count="2">
          <reference field="6" count="1" selected="0">
            <x v="94"/>
          </reference>
          <reference field="23" count="1">
            <x v="1"/>
          </reference>
        </references>
      </pivotArea>
    </format>
    <format dxfId="1115">
      <pivotArea dataOnly="0" labelOnly="1" outline="0" fieldPosition="0">
        <references count="2">
          <reference field="6" count="1" selected="0">
            <x v="95"/>
          </reference>
          <reference field="23" count="1">
            <x v="1"/>
          </reference>
        </references>
      </pivotArea>
    </format>
    <format dxfId="1114">
      <pivotArea dataOnly="0" labelOnly="1" outline="0" fieldPosition="0">
        <references count="2">
          <reference field="6" count="1" selected="0">
            <x v="96"/>
          </reference>
          <reference field="23" count="1">
            <x v="1"/>
          </reference>
        </references>
      </pivotArea>
    </format>
    <format dxfId="1113">
      <pivotArea dataOnly="0" labelOnly="1" outline="0" fieldPosition="0">
        <references count="2">
          <reference field="6" count="1" selected="0">
            <x v="97"/>
          </reference>
          <reference field="23" count="1">
            <x v="1"/>
          </reference>
        </references>
      </pivotArea>
    </format>
    <format dxfId="1112">
      <pivotArea dataOnly="0" labelOnly="1" outline="0" fieldPosition="0">
        <references count="2">
          <reference field="6" count="1" selected="0">
            <x v="98"/>
          </reference>
          <reference field="23" count="1">
            <x v="2"/>
          </reference>
        </references>
      </pivotArea>
    </format>
    <format dxfId="1111">
      <pivotArea dataOnly="0" labelOnly="1" outline="0" fieldPosition="0">
        <references count="2">
          <reference field="6" count="1" selected="0">
            <x v="99"/>
          </reference>
          <reference field="23" count="1">
            <x v="1"/>
          </reference>
        </references>
      </pivotArea>
    </format>
    <format dxfId="1110">
      <pivotArea dataOnly="0" labelOnly="1" outline="0" fieldPosition="0">
        <references count="2">
          <reference field="6" count="1" selected="0">
            <x v="100"/>
          </reference>
          <reference field="23" count="1">
            <x v="1"/>
          </reference>
        </references>
      </pivotArea>
    </format>
    <format dxfId="1109">
      <pivotArea dataOnly="0" labelOnly="1" outline="0" fieldPosition="0">
        <references count="2">
          <reference field="6" count="1" selected="0">
            <x v="101"/>
          </reference>
          <reference field="23" count="1">
            <x v="3"/>
          </reference>
        </references>
      </pivotArea>
    </format>
    <format dxfId="1108">
      <pivotArea dataOnly="0" labelOnly="1" outline="0" fieldPosition="0">
        <references count="2">
          <reference field="6" count="1" selected="0">
            <x v="102"/>
          </reference>
          <reference field="23" count="1">
            <x v="3"/>
          </reference>
        </references>
      </pivotArea>
    </format>
    <format dxfId="1107">
      <pivotArea dataOnly="0" labelOnly="1" outline="0" fieldPosition="0">
        <references count="2">
          <reference field="6" count="1" selected="0">
            <x v="103"/>
          </reference>
          <reference field="23" count="1">
            <x v="3"/>
          </reference>
        </references>
      </pivotArea>
    </format>
    <format dxfId="1106">
      <pivotArea dataOnly="0" labelOnly="1" outline="0" fieldPosition="0">
        <references count="2">
          <reference field="6" count="1" selected="0">
            <x v="104"/>
          </reference>
          <reference field="23" count="1">
            <x v="3"/>
          </reference>
        </references>
      </pivotArea>
    </format>
    <format dxfId="1105">
      <pivotArea dataOnly="0" labelOnly="1" outline="0" fieldPosition="0">
        <references count="2">
          <reference field="6" count="1" selected="0">
            <x v="105"/>
          </reference>
          <reference field="23" count="1">
            <x v="3"/>
          </reference>
        </references>
      </pivotArea>
    </format>
    <format dxfId="1104">
      <pivotArea dataOnly="0" labelOnly="1" outline="0" fieldPosition="0">
        <references count="2">
          <reference field="6" count="1" selected="0">
            <x v="106"/>
          </reference>
          <reference field="23" count="1">
            <x v="1"/>
          </reference>
        </references>
      </pivotArea>
    </format>
    <format dxfId="1103">
      <pivotArea dataOnly="0" labelOnly="1" outline="0" fieldPosition="0">
        <references count="2">
          <reference field="6" count="1" selected="0">
            <x v="107"/>
          </reference>
          <reference field="23" count="1">
            <x v="2"/>
          </reference>
        </references>
      </pivotArea>
    </format>
    <format dxfId="1102">
      <pivotArea dataOnly="0" labelOnly="1" outline="0" fieldPosition="0">
        <references count="2">
          <reference field="6" count="1" selected="0">
            <x v="108"/>
          </reference>
          <reference field="23" count="1">
            <x v="3"/>
          </reference>
        </references>
      </pivotArea>
    </format>
    <format dxfId="1101">
      <pivotArea dataOnly="0" labelOnly="1" outline="0" fieldPosition="0">
        <references count="2">
          <reference field="6" count="1" selected="0">
            <x v="109"/>
          </reference>
          <reference field="23" count="1">
            <x v="1"/>
          </reference>
        </references>
      </pivotArea>
    </format>
    <format dxfId="1100">
      <pivotArea dataOnly="0" labelOnly="1" outline="0" fieldPosition="0">
        <references count="2">
          <reference field="6" count="1" selected="0">
            <x v="110"/>
          </reference>
          <reference field="23" count="1">
            <x v="1"/>
          </reference>
        </references>
      </pivotArea>
    </format>
    <format dxfId="1099">
      <pivotArea dataOnly="0" labelOnly="1" outline="0" fieldPosition="0">
        <references count="2">
          <reference field="6" count="1" selected="0">
            <x v="111"/>
          </reference>
          <reference field="23" count="1">
            <x v="1"/>
          </reference>
        </references>
      </pivotArea>
    </format>
    <format dxfId="1098">
      <pivotArea dataOnly="0" labelOnly="1" outline="0" fieldPosition="0">
        <references count="2">
          <reference field="6" count="1" selected="0">
            <x v="112"/>
          </reference>
          <reference field="23" count="1">
            <x v="1"/>
          </reference>
        </references>
      </pivotArea>
    </format>
    <format dxfId="1097">
      <pivotArea dataOnly="0" labelOnly="1" outline="0" fieldPosition="0">
        <references count="2">
          <reference field="6" count="1" selected="0">
            <x v="113"/>
          </reference>
          <reference field="23" count="1">
            <x v="1"/>
          </reference>
        </references>
      </pivotArea>
    </format>
    <format dxfId="1096">
      <pivotArea dataOnly="0" labelOnly="1" outline="0" fieldPosition="0">
        <references count="2">
          <reference field="6" count="1" selected="0">
            <x v="114"/>
          </reference>
          <reference field="23" count="1">
            <x v="2"/>
          </reference>
        </references>
      </pivotArea>
    </format>
    <format dxfId="1095">
      <pivotArea dataOnly="0" labelOnly="1" outline="0" fieldPosition="0">
        <references count="2">
          <reference field="6" count="1" selected="0">
            <x v="115"/>
          </reference>
          <reference field="23" count="1">
            <x v="2"/>
          </reference>
        </references>
      </pivotArea>
    </format>
    <format dxfId="1094">
      <pivotArea dataOnly="0" labelOnly="1" outline="0" fieldPosition="0">
        <references count="2">
          <reference field="6" count="1" selected="0">
            <x v="116"/>
          </reference>
          <reference field="23" count="1">
            <x v="1"/>
          </reference>
        </references>
      </pivotArea>
    </format>
    <format dxfId="1093">
      <pivotArea dataOnly="0" labelOnly="1" outline="0" fieldPosition="0">
        <references count="2">
          <reference field="6" count="1" selected="0">
            <x v="117"/>
          </reference>
          <reference field="23" count="1">
            <x v="2"/>
          </reference>
        </references>
      </pivotArea>
    </format>
    <format dxfId="1092">
      <pivotArea dataOnly="0" labelOnly="1" outline="0" fieldPosition="0">
        <references count="2">
          <reference field="6" count="1" selected="0">
            <x v="118"/>
          </reference>
          <reference field="23" count="1">
            <x v="2"/>
          </reference>
        </references>
      </pivotArea>
    </format>
    <format dxfId="1091">
      <pivotArea dataOnly="0" labelOnly="1" outline="0" fieldPosition="0">
        <references count="2">
          <reference field="6" count="1" selected="0">
            <x v="119"/>
          </reference>
          <reference field="23" count="1">
            <x v="3"/>
          </reference>
        </references>
      </pivotArea>
    </format>
    <format dxfId="1090">
      <pivotArea dataOnly="0" labelOnly="1" outline="0" fieldPosition="0">
        <references count="2">
          <reference field="6" count="1" selected="0">
            <x v="120"/>
          </reference>
          <reference field="23" count="1">
            <x v="1"/>
          </reference>
        </references>
      </pivotArea>
    </format>
    <format dxfId="1089">
      <pivotArea dataOnly="0" labelOnly="1" outline="0" fieldPosition="0">
        <references count="2">
          <reference field="6" count="1" selected="0">
            <x v="121"/>
          </reference>
          <reference field="23" count="1">
            <x v="1"/>
          </reference>
        </references>
      </pivotArea>
    </format>
    <format dxfId="1088">
      <pivotArea dataOnly="0" labelOnly="1" outline="0" fieldPosition="0">
        <references count="2">
          <reference field="6" count="1" selected="0">
            <x v="122"/>
          </reference>
          <reference field="23" count="1">
            <x v="1"/>
          </reference>
        </references>
      </pivotArea>
    </format>
    <format dxfId="1087">
      <pivotArea dataOnly="0" labelOnly="1" outline="0" fieldPosition="0">
        <references count="2">
          <reference field="6" count="1" selected="0">
            <x v="123"/>
          </reference>
          <reference field="23" count="1">
            <x v="2"/>
          </reference>
        </references>
      </pivotArea>
    </format>
    <format dxfId="1086">
      <pivotArea dataOnly="0" labelOnly="1" outline="0" fieldPosition="0">
        <references count="2">
          <reference field="6" count="1" selected="0">
            <x v="124"/>
          </reference>
          <reference field="23" count="1">
            <x v="1"/>
          </reference>
        </references>
      </pivotArea>
    </format>
    <format dxfId="1085">
      <pivotArea dataOnly="0" labelOnly="1" outline="0" fieldPosition="0">
        <references count="2">
          <reference field="6" count="1" selected="0">
            <x v="125"/>
          </reference>
          <reference field="23" count="1">
            <x v="1"/>
          </reference>
        </references>
      </pivotArea>
    </format>
    <format dxfId="1084">
      <pivotArea dataOnly="0" labelOnly="1" outline="0" fieldPosition="0">
        <references count="2">
          <reference field="6" count="1" selected="0">
            <x v="126"/>
          </reference>
          <reference field="23" count="1">
            <x v="1"/>
          </reference>
        </references>
      </pivotArea>
    </format>
    <format dxfId="1083">
      <pivotArea dataOnly="0" labelOnly="1" outline="0" fieldPosition="0">
        <references count="2">
          <reference field="6" count="1" selected="0">
            <x v="127"/>
          </reference>
          <reference field="23" count="1">
            <x v="1"/>
          </reference>
        </references>
      </pivotArea>
    </format>
    <format dxfId="1082">
      <pivotArea dataOnly="0" labelOnly="1" outline="0" fieldPosition="0">
        <references count="2">
          <reference field="6" count="1" selected="0">
            <x v="128"/>
          </reference>
          <reference field="23" count="1">
            <x v="3"/>
          </reference>
        </references>
      </pivotArea>
    </format>
    <format dxfId="1081">
      <pivotArea dataOnly="0" labelOnly="1" outline="0" fieldPosition="0">
        <references count="2">
          <reference field="6" count="1" selected="0">
            <x v="129"/>
          </reference>
          <reference field="23" count="1">
            <x v="3"/>
          </reference>
        </references>
      </pivotArea>
    </format>
    <format dxfId="1080">
      <pivotArea dataOnly="0" labelOnly="1" outline="0" fieldPosition="0">
        <references count="2">
          <reference field="6" count="1" selected="0">
            <x v="130"/>
          </reference>
          <reference field="23" count="1">
            <x v="3"/>
          </reference>
        </references>
      </pivotArea>
    </format>
    <format dxfId="1079">
      <pivotArea dataOnly="0" labelOnly="1" outline="0" fieldPosition="0">
        <references count="2">
          <reference field="6" count="1" selected="0">
            <x v="131"/>
          </reference>
          <reference field="23" count="1">
            <x v="1"/>
          </reference>
        </references>
      </pivotArea>
    </format>
    <format dxfId="1078">
      <pivotArea dataOnly="0" labelOnly="1" outline="0" fieldPosition="0">
        <references count="2">
          <reference field="6" count="1" selected="0">
            <x v="132"/>
          </reference>
          <reference field="23" count="1">
            <x v="3"/>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Ejecución"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5">
  <location ref="A33:B36" firstHeaderRow="1" firstDataRow="1" firstDataCol="1"/>
  <pivotFields count="27">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items count="6">
        <item x="3"/>
        <item x="0"/>
        <item x="1"/>
        <item m="1" x="4"/>
        <item x="2"/>
        <item t="default"/>
      </items>
    </pivotField>
    <pivotField axis="axisRow" dataField="1" showAll="0">
      <items count="3">
        <item x="0"/>
        <item x="1"/>
        <item t="default"/>
      </items>
    </pivotField>
    <pivotField numFmtId="9" showAll="0"/>
    <pivotField dragToRow="0" dragToCol="0" dragToPage="0" showAll="0" defaultSubtotal="0"/>
  </pivotFields>
  <rowFields count="1">
    <field x="24"/>
  </rowFields>
  <rowItems count="3">
    <i>
      <x/>
    </i>
    <i>
      <x v="1"/>
    </i>
    <i t="grand">
      <x/>
    </i>
  </rowItems>
  <colItems count="1">
    <i/>
  </colItems>
  <dataFields count="1">
    <dataField name="Cuenta de Estado del Producto" fld="24" subtotal="count" baseField="0" baseItem="0"/>
  </dataFields>
  <formats count="14">
    <format dxfId="13">
      <pivotArea type="all" dataOnly="0" outline="0" fieldPosition="0"/>
    </format>
    <format dxfId="12">
      <pivotArea outline="0" collapsedLevelsAreSubtotals="1" fieldPosition="0"/>
    </format>
    <format dxfId="11">
      <pivotArea field="24" type="button" dataOnly="0" labelOnly="1" outline="0" axis="axisRow" fieldPosition="0"/>
    </format>
    <format dxfId="10">
      <pivotArea dataOnly="0" labelOnly="1" outline="0" axis="axisValues" fieldPosition="0"/>
    </format>
    <format dxfId="9">
      <pivotArea dataOnly="0" labelOnly="1" fieldPosition="0">
        <references count="1">
          <reference field="2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24" type="button" dataOnly="0" labelOnly="1" outline="0" axis="axisRow" fieldPosition="0"/>
    </format>
    <format dxfId="3">
      <pivotArea dataOnly="0" labelOnly="1" outline="0" axis="axisValues" fieldPosition="0"/>
    </format>
    <format dxfId="2">
      <pivotArea dataOnly="0" labelOnly="1" fieldPosition="0">
        <references count="1">
          <reference field="24" count="0"/>
        </references>
      </pivotArea>
    </format>
    <format dxfId="1">
      <pivotArea dataOnly="0" labelOnly="1" grandRow="1" outline="0" fieldPosition="0"/>
    </format>
    <format dxfId="0">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1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Dependencia">
  <location ref="A41:D52" firstHeaderRow="1" firstDataRow="2"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pivotField axis="axisCol" dataField="1" showAll="0">
      <items count="3">
        <item x="0"/>
        <item x="1"/>
        <item t="default"/>
      </items>
    </pivotField>
    <pivotField numFmtId="9"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3">
    <i>
      <x/>
    </i>
    <i>
      <x v="1"/>
    </i>
    <i t="grand">
      <x/>
    </i>
  </colItems>
  <dataFields count="1">
    <dataField name="Cuenta de Estado del Producto" fld="24" subtotal="count" baseField="0" baseItem="0"/>
  </dataFields>
  <formats count="13">
    <format dxfId="26">
      <pivotArea outline="0" collapsedLevelsAreSubtotals="1" fieldPosition="0"/>
    </format>
    <format dxfId="25">
      <pivotArea field="4" type="button" dataOnly="0" labelOnly="1" outline="0" axis="axisRow" fieldPosition="0"/>
    </format>
    <format dxfId="24">
      <pivotArea dataOnly="0" labelOnly="1" fieldPosition="0">
        <references count="1">
          <reference field="4" count="0"/>
        </references>
      </pivotArea>
    </format>
    <format dxfId="23">
      <pivotArea dataOnly="0" labelOnly="1" grandRow="1" outline="0" fieldPosition="0"/>
    </format>
    <format dxfId="22">
      <pivotArea dataOnly="0" labelOnly="1" fieldPosition="0">
        <references count="1">
          <reference field="24" count="0"/>
        </references>
      </pivotArea>
    </format>
    <format dxfId="21">
      <pivotArea dataOnly="0" labelOnly="1" grandCol="1" outline="0" fieldPosition="0"/>
    </format>
    <format dxfId="20">
      <pivotArea dataOnly="0" labelOnly="1" fieldPosition="0">
        <references count="1">
          <reference field="4" count="0"/>
        </references>
      </pivotArea>
    </format>
    <format dxfId="19">
      <pivotArea outline="0" collapsedLevelsAreSubtotals="1" fieldPosition="0"/>
    </format>
    <format dxfId="18">
      <pivotArea field="4" type="button" dataOnly="0" labelOnly="1" outline="0" axis="axisRow" fieldPosition="0"/>
    </format>
    <format dxfId="17">
      <pivotArea dataOnly="0" labelOnly="1" fieldPosition="0">
        <references count="1">
          <reference field="4" count="0"/>
        </references>
      </pivotArea>
    </format>
    <format dxfId="16">
      <pivotArea dataOnly="0" labelOnly="1" grandRow="1" outline="0" fieldPosition="0"/>
    </format>
    <format dxfId="15">
      <pivotArea dataOnly="0" labelOnly="1" fieldPosition="0">
        <references count="1">
          <reference field="24" count="0"/>
        </references>
      </pivotArea>
    </format>
    <format dxfId="14">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Productos" cacheId="13"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A77:E149" firstHeaderRow="0" firstDataRow="1" firstDataCol="2" rowPageCount="1" colPageCount="1"/>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3">
        <item m="1" x="123"/>
        <item m="1" x="128"/>
        <item x="56"/>
        <item m="1" x="95"/>
        <item m="1" x="91"/>
        <item m="1" x="118"/>
        <item m="1" x="119"/>
        <item m="1" x="120"/>
        <item m="1" x="101"/>
        <item m="1" x="131"/>
        <item m="1" x="86"/>
        <item m="1" x="130"/>
        <item m="1" x="132"/>
        <item m="1" x="84"/>
        <item m="1" x="89"/>
        <item m="1" x="103"/>
        <item x="62"/>
        <item m="1" x="78"/>
        <item m="1" x="75"/>
        <item m="1" x="105"/>
        <item x="57"/>
        <item m="1" x="129"/>
        <item m="1" x="111"/>
        <item m="1" x="93"/>
        <item m="1" x="83"/>
        <item m="1" x="116"/>
        <item m="1" x="106"/>
        <item x="52"/>
        <item m="1" x="98"/>
        <item m="1" x="76"/>
        <item x="63"/>
        <item m="1" x="99"/>
        <item m="1" x="94"/>
        <item m="1" x="121"/>
        <item m="1" x="110"/>
        <item m="1" x="108"/>
        <item x="66"/>
        <item m="1" x="115"/>
        <item m="1" x="77"/>
        <item m="1" x="80"/>
        <item m="1" x="102"/>
        <item m="1" x="82"/>
        <item m="1" x="124"/>
        <item x="64"/>
        <item x="61"/>
        <item m="1" x="96"/>
        <item x="29"/>
        <item x="65"/>
        <item m="1" x="127"/>
        <item m="1" x="97"/>
        <item m="1" x="73"/>
        <item m="1" x="92"/>
        <item m="1" x="85"/>
        <item m="1" x="72"/>
        <item m="1" x="107"/>
        <item m="1" x="114"/>
        <item m="1" x="79"/>
        <item m="1" x="81"/>
        <item m="1" x="88"/>
        <item m="1" x="90"/>
        <item m="1" x="112"/>
        <item m="1" x="104"/>
        <item x="0"/>
        <item m="1" x="87"/>
        <item m="1" x="100"/>
        <item m="1" x="122"/>
        <item m="1" x="74"/>
        <item m="1" x="113"/>
        <item x="31"/>
        <item m="1" x="117"/>
        <item m="1" x="125"/>
        <item m="1" x="109"/>
        <item m="1" x="126"/>
        <item x="55"/>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ubtotalTop="0" showAll="0" defaultSubtotal="0"/>
    <pivotField axis="axisRow" compact="0" outline="0" subtotalTop="0" showAll="0" defaultSubtotal="0">
      <items count="5">
        <item x="3"/>
        <item x="0"/>
        <item x="1"/>
        <item x="2"/>
        <item m="1" x="4"/>
      </items>
    </pivotField>
    <pivotField compact="0" outline="0" subtotalTop="0" showAll="0" defaultSubtotal="0"/>
    <pivotField compact="0" numFmtId="9" outline="0" subtotalTop="0" showAll="0" defaultSubtotal="0"/>
    <pivotField compact="0" outline="0" subtotalTop="0" dragToRow="0" dragToCol="0" dragToPage="0" showAll="0" defaultSubtotal="0"/>
  </pivotFields>
  <rowFields count="2">
    <field x="6"/>
    <field x="23"/>
  </rowFields>
  <rowItems count="72">
    <i>
      <x v="2"/>
      <x v="2"/>
    </i>
    <i>
      <x v="16"/>
      <x v="3"/>
    </i>
    <i>
      <x v="20"/>
      <x v="2"/>
    </i>
    <i>
      <x v="27"/>
      <x v="1"/>
    </i>
    <i>
      <x v="30"/>
      <x v="3"/>
    </i>
    <i>
      <x v="36"/>
      <x v="2"/>
    </i>
    <i>
      <x v="43"/>
      <x v="2"/>
    </i>
    <i>
      <x v="44"/>
      <x v="1"/>
    </i>
    <i>
      <x v="46"/>
      <x v="1"/>
    </i>
    <i>
      <x v="47"/>
      <x v="1"/>
    </i>
    <i>
      <x v="62"/>
      <x v="1"/>
    </i>
    <i>
      <x v="68"/>
      <x v="2"/>
    </i>
    <i>
      <x v="73"/>
      <x v="2"/>
    </i>
    <i>
      <x v="74"/>
      <x v="1"/>
    </i>
    <i>
      <x v="75"/>
      <x v="1"/>
    </i>
    <i>
      <x v="76"/>
      <x v="1"/>
    </i>
    <i>
      <x v="77"/>
      <x v="1"/>
    </i>
    <i>
      <x v="78"/>
      <x v="1"/>
    </i>
    <i>
      <x v="79"/>
      <x v="1"/>
    </i>
    <i>
      <x v="80"/>
      <x v="2"/>
    </i>
    <i>
      <x v="81"/>
      <x v="1"/>
    </i>
    <i>
      <x v="82"/>
      <x v="2"/>
    </i>
    <i>
      <x v="83"/>
      <x v="1"/>
    </i>
    <i>
      <x v="84"/>
      <x v="2"/>
    </i>
    <i>
      <x v="85"/>
      <x v="2"/>
    </i>
    <i>
      <x v="86"/>
      <x v="1"/>
    </i>
    <i>
      <x v="87"/>
      <x v="1"/>
    </i>
    <i>
      <x v="88"/>
      <x v="1"/>
    </i>
    <i>
      <x v="89"/>
      <x v="1"/>
    </i>
    <i>
      <x v="90"/>
      <x v="1"/>
    </i>
    <i>
      <x v="91"/>
      <x v="3"/>
    </i>
    <i>
      <x v="92"/>
      <x/>
    </i>
    <i>
      <x v="93"/>
      <x v="1"/>
    </i>
    <i>
      <x v="94"/>
      <x v="1"/>
    </i>
    <i>
      <x v="95"/>
      <x v="1"/>
    </i>
    <i>
      <x v="96"/>
      <x v="1"/>
    </i>
    <i>
      <x v="97"/>
      <x v="1"/>
    </i>
    <i>
      <x v="98"/>
      <x v="2"/>
    </i>
    <i>
      <x v="99"/>
      <x v="1"/>
    </i>
    <i>
      <x v="100"/>
      <x v="1"/>
    </i>
    <i>
      <x v="101"/>
      <x v="3"/>
    </i>
    <i>
      <x v="102"/>
      <x v="3"/>
    </i>
    <i>
      <x v="103"/>
      <x v="3"/>
    </i>
    <i>
      <x v="104"/>
      <x v="3"/>
    </i>
    <i>
      <x v="105"/>
      <x v="3"/>
    </i>
    <i>
      <x v="106"/>
      <x v="1"/>
    </i>
    <i>
      <x v="107"/>
      <x v="2"/>
    </i>
    <i>
      <x v="108"/>
      <x v="3"/>
    </i>
    <i>
      <x v="109"/>
      <x v="1"/>
    </i>
    <i>
      <x v="110"/>
      <x v="1"/>
    </i>
    <i>
      <x v="111"/>
      <x v="1"/>
    </i>
    <i>
      <x v="112"/>
      <x v="1"/>
    </i>
    <i>
      <x v="113"/>
      <x v="1"/>
    </i>
    <i>
      <x v="114"/>
      <x v="2"/>
    </i>
    <i>
      <x v="115"/>
      <x v="2"/>
    </i>
    <i>
      <x v="116"/>
      <x v="1"/>
    </i>
    <i>
      <x v="117"/>
      <x v="2"/>
    </i>
    <i>
      <x v="118"/>
      <x v="2"/>
    </i>
    <i>
      <x v="119"/>
      <x v="3"/>
    </i>
    <i>
      <x v="120"/>
      <x v="1"/>
    </i>
    <i>
      <x v="121"/>
      <x v="1"/>
    </i>
    <i>
      <x v="122"/>
      <x v="1"/>
    </i>
    <i>
      <x v="123"/>
      <x v="2"/>
    </i>
    <i>
      <x v="124"/>
      <x v="1"/>
    </i>
    <i>
      <x v="125"/>
      <x v="1"/>
    </i>
    <i>
      <x v="126"/>
      <x v="1"/>
    </i>
    <i>
      <x v="127"/>
      <x v="1"/>
    </i>
    <i>
      <x v="128"/>
      <x v="3"/>
    </i>
    <i>
      <x v="129"/>
      <x v="3"/>
    </i>
    <i>
      <x v="130"/>
      <x v="3"/>
    </i>
    <i>
      <x v="131"/>
      <x v="1"/>
    </i>
    <i>
      <x v="132"/>
      <x v="3"/>
    </i>
  </rowItems>
  <colFields count="1">
    <field x="-2"/>
  </colFields>
  <colItems count="3">
    <i>
      <x/>
    </i>
    <i i="1">
      <x v="1"/>
    </i>
    <i i="2">
      <x v="2"/>
    </i>
  </colItems>
  <pageFields count="1">
    <pageField fld="4" hier="-1"/>
  </pageFields>
  <dataFields count="3">
    <dataField name="META 1° TRIMESTRE" fld="16" baseField="6" baseItem="0"/>
    <dataField name="AVANCE 1° TRIMESTRE" fld="18" baseField="0" baseItem="0" numFmtId="9"/>
    <dataField name="CUMPLIMIENTO%" fld="22" baseField="0" baseItem="0"/>
  </dataFields>
  <formats count="989">
    <format dxfId="1015">
      <pivotArea field="4" type="button" dataOnly="0" labelOnly="1" outline="0" axis="axisPage" fieldPosition="0"/>
    </format>
    <format dxfId="1014">
      <pivotArea type="all" dataOnly="0" outline="0" fieldPosition="0"/>
    </format>
    <format dxfId="1013">
      <pivotArea outline="0" collapsedLevelsAreSubtotals="1" fieldPosition="0"/>
    </format>
    <format dxfId="1012">
      <pivotArea field="4" type="button" dataOnly="0" labelOnly="1" outline="0" axis="axisPage" fieldPosition="0"/>
    </format>
    <format dxfId="1011">
      <pivotArea dataOnly="0" labelOnly="1" grandRow="1" outline="0" fieldPosition="0"/>
    </format>
    <format dxfId="1010">
      <pivotArea type="all" dataOnly="0" outline="0" fieldPosition="0"/>
    </format>
    <format dxfId="1009">
      <pivotArea outline="0" collapsedLevelsAreSubtotals="1" fieldPosition="0"/>
    </format>
    <format dxfId="1008">
      <pivotArea field="4" type="button" dataOnly="0" labelOnly="1" outline="0" axis="axisPage" fieldPosition="0"/>
    </format>
    <format dxfId="1007">
      <pivotArea type="all" dataOnly="0" outline="0" fieldPosition="0"/>
    </format>
    <format dxfId="1006">
      <pivotArea outline="0" collapsedLevelsAreSubtotals="1" fieldPosition="0"/>
    </format>
    <format dxfId="1005">
      <pivotArea field="4" type="button" dataOnly="0" labelOnly="1" outline="0" axis="axisPage" fieldPosition="0"/>
    </format>
    <format dxfId="1004">
      <pivotArea field="6" type="button" dataOnly="0" labelOnly="1" outline="0" axis="axisRow" fieldPosition="0"/>
    </format>
    <format dxfId="1003">
      <pivotArea type="all" dataOnly="0" outline="0" fieldPosition="0"/>
    </format>
    <format dxfId="1002">
      <pivotArea field="6" type="button" dataOnly="0" labelOnly="1" outline="0" axis="axisRow" fieldPosition="0"/>
    </format>
    <format dxfId="100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0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999">
      <pivotArea type="all" dataOnly="0" outline="0" fieldPosition="0"/>
    </format>
    <format dxfId="998">
      <pivotArea field="6" type="button" dataOnly="0" labelOnly="1" outline="0" axis="axisRow" fieldPosition="0"/>
    </format>
    <format dxfId="99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6">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995">
      <pivotArea type="all" dataOnly="0" outline="0" fieldPosition="0"/>
    </format>
    <format dxfId="994">
      <pivotArea field="6" type="button" dataOnly="0" labelOnly="1" outline="0" axis="axisRow" fieldPosition="0"/>
    </format>
    <format dxfId="99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92">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991">
      <pivotArea outline="0" collapsedLevelsAreSubtotals="1" fieldPosition="0"/>
    </format>
    <format dxfId="990">
      <pivotArea outline="0" collapsedLevelsAreSubtotals="1" fieldPosition="0"/>
    </format>
    <format dxfId="989">
      <pivotArea field="6" type="button" dataOnly="0" labelOnly="1" outline="0" axis="axisRow" fieldPosition="0"/>
    </format>
    <format dxfId="988">
      <pivotArea outline="0" fieldPosition="0">
        <references count="1">
          <reference field="4294967294" count="1">
            <x v="1"/>
          </reference>
        </references>
      </pivotArea>
    </format>
    <format dxfId="987">
      <pivotArea collapsedLevelsAreSubtotals="1" fieldPosition="0">
        <references count="2">
          <reference field="4294967294" count="1" selected="0">
            <x v="1"/>
          </reference>
          <reference field="6" count="1">
            <x v="0"/>
          </reference>
        </references>
      </pivotArea>
    </format>
    <format dxfId="986">
      <pivotArea outline="0" collapsedLevelsAreSubtotals="1" fieldPosition="0">
        <references count="1">
          <reference field="4294967294" count="1" selected="0">
            <x v="1"/>
          </reference>
        </references>
      </pivotArea>
    </format>
    <format dxfId="985">
      <pivotArea collapsedLevelsAreSubtotals="1" fieldPosition="0">
        <references count="2">
          <reference field="4294967294" count="1" selected="0">
            <x v="0"/>
          </reference>
          <reference field="6" count="1">
            <x v="10"/>
          </reference>
        </references>
      </pivotArea>
    </format>
    <format dxfId="984">
      <pivotArea collapsedLevelsAreSubtotals="1" fieldPosition="0">
        <references count="2">
          <reference field="4294967294" count="1" selected="0">
            <x v="0"/>
          </reference>
          <reference field="6" count="1">
            <x v="18"/>
          </reference>
        </references>
      </pivotArea>
    </format>
    <format dxfId="983">
      <pivotArea collapsedLevelsAreSubtotals="1" fieldPosition="0">
        <references count="2">
          <reference field="4294967294" count="1" selected="0">
            <x v="0"/>
          </reference>
          <reference field="6" count="1">
            <x v="25"/>
          </reference>
        </references>
      </pivotArea>
    </format>
    <format dxfId="982">
      <pivotArea collapsedLevelsAreSubtotals="1" fieldPosition="0">
        <references count="2">
          <reference field="4294967294" count="1" selected="0">
            <x v="0"/>
          </reference>
          <reference field="6" count="1">
            <x v="41"/>
          </reference>
        </references>
      </pivotArea>
    </format>
    <format dxfId="981">
      <pivotArea collapsedLevelsAreSubtotals="1" fieldPosition="0">
        <references count="2">
          <reference field="4294967294" count="1" selected="0">
            <x v="0"/>
          </reference>
          <reference field="6" count="1">
            <x v="62"/>
          </reference>
        </references>
      </pivotArea>
    </format>
    <format dxfId="980">
      <pivotArea collapsedLevelsAreSubtotals="1" fieldPosition="0">
        <references count="2">
          <reference field="4294967294" count="1" selected="0">
            <x v="1"/>
          </reference>
          <reference field="6" count="1">
            <x v="10"/>
          </reference>
        </references>
      </pivotArea>
    </format>
    <format dxfId="979">
      <pivotArea collapsedLevelsAreSubtotals="1" fieldPosition="0">
        <references count="2">
          <reference field="4294967294" count="1" selected="0">
            <x v="1"/>
          </reference>
          <reference field="6" count="4">
            <x v="18"/>
            <x v="25"/>
            <x v="41"/>
            <x v="62"/>
          </reference>
        </references>
      </pivotArea>
    </format>
    <format dxfId="978">
      <pivotArea collapsedLevelsAreSubtotals="1" fieldPosition="0">
        <references count="2">
          <reference field="4294967294" count="1" selected="0">
            <x v="0"/>
          </reference>
          <reference field="6" count="1">
            <x v="38"/>
          </reference>
        </references>
      </pivotArea>
    </format>
    <format dxfId="977">
      <pivotArea collapsedLevelsAreSubtotals="1" fieldPosition="0">
        <references count="2">
          <reference field="4294967294" count="1" selected="0">
            <x v="1"/>
          </reference>
          <reference field="6" count="2">
            <x v="38"/>
            <x v="51"/>
          </reference>
        </references>
      </pivotArea>
    </format>
    <format dxfId="976">
      <pivotArea collapsedLevelsAreSubtotals="1" fieldPosition="0">
        <references count="2">
          <reference field="4294967294" count="1" selected="0">
            <x v="0"/>
          </reference>
          <reference field="6" count="2">
            <x v="38"/>
            <x v="51"/>
          </reference>
        </references>
      </pivotArea>
    </format>
    <format dxfId="975">
      <pivotArea collapsedLevelsAreSubtotals="1" fieldPosition="0">
        <references count="2">
          <reference field="4294967294" count="1" selected="0">
            <x v="0"/>
          </reference>
          <reference field="6" count="1">
            <x v="37"/>
          </reference>
        </references>
      </pivotArea>
    </format>
    <format dxfId="974">
      <pivotArea collapsedLevelsAreSubtotals="1" fieldPosition="0">
        <references count="2">
          <reference field="4294967294" count="1" selected="0">
            <x v="1"/>
          </reference>
          <reference field="6" count="1">
            <x v="37"/>
          </reference>
        </references>
      </pivotArea>
    </format>
    <format dxfId="973">
      <pivotArea collapsedLevelsAreSubtotals="1" fieldPosition="0">
        <references count="1">
          <reference field="6" count="7">
            <x v="11"/>
            <x v="37"/>
            <x v="38"/>
            <x v="51"/>
            <x v="52"/>
            <x v="54"/>
            <x v="72"/>
          </reference>
        </references>
      </pivotArea>
    </format>
    <format dxfId="972">
      <pivotArea collapsedLevelsAreSubtotals="1" fieldPosition="0">
        <references count="1">
          <reference field="6" count="1">
            <x v="71"/>
          </reference>
        </references>
      </pivotArea>
    </format>
    <format dxfId="971">
      <pivotArea collapsedLevelsAreSubtotals="1" fieldPosition="0">
        <references count="1">
          <reference field="6" count="1">
            <x v="48"/>
          </reference>
        </references>
      </pivotArea>
    </format>
    <format dxfId="970">
      <pivotArea collapsedLevelsAreSubtotals="1" fieldPosition="0">
        <references count="1">
          <reference field="6" count="1">
            <x v="26"/>
          </reference>
        </references>
      </pivotArea>
    </format>
    <format dxfId="969">
      <pivotArea collapsedLevelsAreSubtotals="1" fieldPosition="0">
        <references count="1">
          <reference field="6" count="2">
            <x v="20"/>
            <x v="21"/>
          </reference>
        </references>
      </pivotArea>
    </format>
    <format dxfId="968">
      <pivotArea collapsedLevelsAreSubtotals="1" fieldPosition="0">
        <references count="1">
          <reference field="6" count="1">
            <x v="73"/>
          </reference>
        </references>
      </pivotArea>
    </format>
    <format dxfId="967">
      <pivotArea type="all" dataOnly="0" outline="0" fieldPosition="0"/>
    </format>
    <format dxfId="966">
      <pivotArea outline="0" collapsedLevelsAreSubtotals="1" fieldPosition="0"/>
    </format>
    <format dxfId="965">
      <pivotArea field="6" type="button" dataOnly="0" labelOnly="1" outline="0" axis="axisRow" fieldPosition="0"/>
    </format>
    <format dxfId="96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63">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962">
      <pivotArea dataOnly="0" labelOnly="1" outline="0" fieldPosition="0">
        <references count="1">
          <reference field="4294967294" count="3">
            <x v="0"/>
            <x v="1"/>
            <x v="2"/>
          </reference>
        </references>
      </pivotArea>
    </format>
    <format dxfId="961">
      <pivotArea collapsedLevelsAreSubtotals="1" fieldPosition="0">
        <references count="2">
          <reference field="4294967294" count="1" selected="0">
            <x v="2"/>
          </reference>
          <reference field="6" count="1">
            <x v="20"/>
          </reference>
        </references>
      </pivotArea>
    </format>
    <format dxfId="960">
      <pivotArea dataOnly="0" labelOnly="1" outline="0" fieldPosition="0">
        <references count="1">
          <reference field="4294967294" count="3">
            <x v="0"/>
            <x v="1"/>
            <x v="2"/>
          </reference>
        </references>
      </pivotArea>
    </format>
    <format dxfId="959">
      <pivotArea field="6" type="button" dataOnly="0" labelOnly="1" outline="0" axis="axisRow" fieldPosition="0"/>
    </format>
    <format dxfId="958">
      <pivotArea dataOnly="0" labelOnly="1" outline="0" fieldPosition="0">
        <references count="1">
          <reference field="4294967294" count="3">
            <x v="0"/>
            <x v="1"/>
            <x v="2"/>
          </reference>
        </references>
      </pivotArea>
    </format>
    <format dxfId="957">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56">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955">
      <pivotArea dataOnly="0" labelOnly="1" outline="0" fieldPosition="0">
        <references count="2">
          <reference field="6" count="1" selected="0">
            <x v="0"/>
          </reference>
          <reference field="23" count="1">
            <x v="1"/>
          </reference>
        </references>
      </pivotArea>
    </format>
    <format dxfId="954">
      <pivotArea dataOnly="0" labelOnly="1" outline="0" fieldPosition="0">
        <references count="2">
          <reference field="6" count="1" selected="0">
            <x v="1"/>
          </reference>
          <reference field="23" count="1">
            <x v="1"/>
          </reference>
        </references>
      </pivotArea>
    </format>
    <format dxfId="953">
      <pivotArea dataOnly="0" labelOnly="1" outline="0" fieldPosition="0">
        <references count="2">
          <reference field="6" count="1" selected="0">
            <x v="2"/>
          </reference>
          <reference field="23" count="1">
            <x v="1"/>
          </reference>
        </references>
      </pivotArea>
    </format>
    <format dxfId="952">
      <pivotArea dataOnly="0" labelOnly="1" outline="0" fieldPosition="0">
        <references count="2">
          <reference field="6" count="1" selected="0">
            <x v="3"/>
          </reference>
          <reference field="23" count="1">
            <x v="1"/>
          </reference>
        </references>
      </pivotArea>
    </format>
    <format dxfId="951">
      <pivotArea dataOnly="0" labelOnly="1" outline="0" fieldPosition="0">
        <references count="2">
          <reference field="6" count="1" selected="0">
            <x v="4"/>
          </reference>
          <reference field="23" count="1">
            <x v="0"/>
          </reference>
        </references>
      </pivotArea>
    </format>
    <format dxfId="950">
      <pivotArea dataOnly="0" labelOnly="1" outline="0" fieldPosition="0">
        <references count="2">
          <reference field="6" count="1" selected="0">
            <x v="5"/>
          </reference>
          <reference field="23" count="1">
            <x v="1"/>
          </reference>
        </references>
      </pivotArea>
    </format>
    <format dxfId="949">
      <pivotArea dataOnly="0" labelOnly="1" outline="0" fieldPosition="0">
        <references count="2">
          <reference field="6" count="1" selected="0">
            <x v="6"/>
          </reference>
          <reference field="23" count="1">
            <x v="1"/>
          </reference>
        </references>
      </pivotArea>
    </format>
    <format dxfId="948">
      <pivotArea dataOnly="0" labelOnly="1" outline="0" fieldPosition="0">
        <references count="2">
          <reference field="6" count="1" selected="0">
            <x v="7"/>
          </reference>
          <reference field="23" count="1">
            <x v="1"/>
          </reference>
        </references>
      </pivotArea>
    </format>
    <format dxfId="947">
      <pivotArea dataOnly="0" labelOnly="1" outline="0" fieldPosition="0">
        <references count="2">
          <reference field="6" count="1" selected="0">
            <x v="8"/>
          </reference>
          <reference field="23" count="1">
            <x v="3"/>
          </reference>
        </references>
      </pivotArea>
    </format>
    <format dxfId="946">
      <pivotArea dataOnly="0" labelOnly="1" outline="0" fieldPosition="0">
        <references count="2">
          <reference field="6" count="1" selected="0">
            <x v="9"/>
          </reference>
          <reference field="23" count="1">
            <x v="2"/>
          </reference>
        </references>
      </pivotArea>
    </format>
    <format dxfId="945">
      <pivotArea dataOnly="0" labelOnly="1" outline="0" fieldPosition="0">
        <references count="2">
          <reference field="6" count="1" selected="0">
            <x v="10"/>
          </reference>
          <reference field="23" count="1">
            <x v="1"/>
          </reference>
        </references>
      </pivotArea>
    </format>
    <format dxfId="944">
      <pivotArea dataOnly="0" labelOnly="1" outline="0" fieldPosition="0">
        <references count="2">
          <reference field="6" count="1" selected="0">
            <x v="11"/>
          </reference>
          <reference field="23" count="1">
            <x v="2"/>
          </reference>
        </references>
      </pivotArea>
    </format>
    <format dxfId="943">
      <pivotArea dataOnly="0" labelOnly="1" outline="0" fieldPosition="0">
        <references count="2">
          <reference field="6" count="1" selected="0">
            <x v="12"/>
          </reference>
          <reference field="23" count="1">
            <x v="1"/>
          </reference>
        </references>
      </pivotArea>
    </format>
    <format dxfId="942">
      <pivotArea dataOnly="0" labelOnly="1" outline="0" fieldPosition="0">
        <references count="2">
          <reference field="6" count="1" selected="0">
            <x v="13"/>
          </reference>
          <reference field="23" count="1">
            <x v="1"/>
          </reference>
        </references>
      </pivotArea>
    </format>
    <format dxfId="941">
      <pivotArea dataOnly="0" labelOnly="1" outline="0" fieldPosition="0">
        <references count="2">
          <reference field="6" count="1" selected="0">
            <x v="14"/>
          </reference>
          <reference field="23" count="1">
            <x v="2"/>
          </reference>
        </references>
      </pivotArea>
    </format>
    <format dxfId="940">
      <pivotArea dataOnly="0" labelOnly="1" outline="0" fieldPosition="0">
        <references count="2">
          <reference field="6" count="1" selected="0">
            <x v="15"/>
          </reference>
          <reference field="23" count="1">
            <x v="2"/>
          </reference>
        </references>
      </pivotArea>
    </format>
    <format dxfId="939">
      <pivotArea dataOnly="0" labelOnly="1" outline="0" fieldPosition="0">
        <references count="2">
          <reference field="6" count="1" selected="0">
            <x v="16"/>
          </reference>
          <reference field="23" count="1">
            <x v="2"/>
          </reference>
        </references>
      </pivotArea>
    </format>
    <format dxfId="938">
      <pivotArea dataOnly="0" labelOnly="1" outline="0" fieldPosition="0">
        <references count="2">
          <reference field="6" count="1" selected="0">
            <x v="17"/>
          </reference>
          <reference field="23" count="1">
            <x v="3"/>
          </reference>
        </references>
      </pivotArea>
    </format>
    <format dxfId="937">
      <pivotArea dataOnly="0" labelOnly="1" outline="0" fieldPosition="0">
        <references count="2">
          <reference field="6" count="1" selected="0">
            <x v="18"/>
          </reference>
          <reference field="23" count="1">
            <x v="1"/>
          </reference>
        </references>
      </pivotArea>
    </format>
    <format dxfId="936">
      <pivotArea dataOnly="0" labelOnly="1" outline="0" fieldPosition="0">
        <references count="2">
          <reference field="6" count="1" selected="0">
            <x v="19"/>
          </reference>
          <reference field="23" count="1">
            <x v="1"/>
          </reference>
        </references>
      </pivotArea>
    </format>
    <format dxfId="935">
      <pivotArea dataOnly="0" labelOnly="1" outline="0" fieldPosition="0">
        <references count="2">
          <reference field="6" count="1" selected="0">
            <x v="20"/>
          </reference>
          <reference field="23" count="1">
            <x v="1"/>
          </reference>
        </references>
      </pivotArea>
    </format>
    <format dxfId="934">
      <pivotArea dataOnly="0" labelOnly="1" outline="0" fieldPosition="0">
        <references count="2">
          <reference field="6" count="1" selected="0">
            <x v="21"/>
          </reference>
          <reference field="23" count="1">
            <x v="2"/>
          </reference>
        </references>
      </pivotArea>
    </format>
    <format dxfId="933">
      <pivotArea dataOnly="0" labelOnly="1" outline="0" fieldPosition="0">
        <references count="2">
          <reference field="6" count="1" selected="0">
            <x v="22"/>
          </reference>
          <reference field="23" count="1">
            <x v="3"/>
          </reference>
        </references>
      </pivotArea>
    </format>
    <format dxfId="932">
      <pivotArea dataOnly="0" labelOnly="1" outline="0" fieldPosition="0">
        <references count="2">
          <reference field="6" count="1" selected="0">
            <x v="23"/>
          </reference>
          <reference field="23" count="1">
            <x v="2"/>
          </reference>
        </references>
      </pivotArea>
    </format>
    <format dxfId="931">
      <pivotArea dataOnly="0" labelOnly="1" outline="0" fieldPosition="0">
        <references count="2">
          <reference field="6" count="1" selected="0">
            <x v="24"/>
          </reference>
          <reference field="23" count="1">
            <x v="2"/>
          </reference>
        </references>
      </pivotArea>
    </format>
    <format dxfId="930">
      <pivotArea dataOnly="0" labelOnly="1" outline="0" fieldPosition="0">
        <references count="2">
          <reference field="6" count="1" selected="0">
            <x v="25"/>
          </reference>
          <reference field="23" count="1">
            <x v="1"/>
          </reference>
        </references>
      </pivotArea>
    </format>
    <format dxfId="929">
      <pivotArea dataOnly="0" labelOnly="1" outline="0" fieldPosition="0">
        <references count="2">
          <reference field="6" count="1" selected="0">
            <x v="26"/>
          </reference>
          <reference field="23" count="1">
            <x v="2"/>
          </reference>
        </references>
      </pivotArea>
    </format>
    <format dxfId="928">
      <pivotArea dataOnly="0" labelOnly="1" outline="0" fieldPosition="0">
        <references count="2">
          <reference field="6" count="1" selected="0">
            <x v="27"/>
          </reference>
          <reference field="23" count="1">
            <x v="1"/>
          </reference>
        </references>
      </pivotArea>
    </format>
    <format dxfId="927">
      <pivotArea dataOnly="0" labelOnly="1" outline="0" fieldPosition="0">
        <references count="2">
          <reference field="6" count="1" selected="0">
            <x v="28"/>
          </reference>
          <reference field="23" count="1">
            <x v="2"/>
          </reference>
        </references>
      </pivotArea>
    </format>
    <format dxfId="926">
      <pivotArea dataOnly="0" labelOnly="1" outline="0" fieldPosition="0">
        <references count="2">
          <reference field="6" count="1" selected="0">
            <x v="29"/>
          </reference>
          <reference field="23" count="1">
            <x v="1"/>
          </reference>
        </references>
      </pivotArea>
    </format>
    <format dxfId="925">
      <pivotArea dataOnly="0" labelOnly="1" outline="0" fieldPosition="0">
        <references count="2">
          <reference field="6" count="1" selected="0">
            <x v="30"/>
          </reference>
          <reference field="23" count="1">
            <x v="1"/>
          </reference>
        </references>
      </pivotArea>
    </format>
    <format dxfId="924">
      <pivotArea dataOnly="0" labelOnly="1" outline="0" fieldPosition="0">
        <references count="2">
          <reference field="6" count="1" selected="0">
            <x v="31"/>
          </reference>
          <reference field="23" count="1">
            <x v="1"/>
          </reference>
        </references>
      </pivotArea>
    </format>
    <format dxfId="923">
      <pivotArea dataOnly="0" labelOnly="1" outline="0" fieldPosition="0">
        <references count="2">
          <reference field="6" count="1" selected="0">
            <x v="32"/>
          </reference>
          <reference field="23" count="1">
            <x v="1"/>
          </reference>
        </references>
      </pivotArea>
    </format>
    <format dxfId="922">
      <pivotArea dataOnly="0" labelOnly="1" outline="0" fieldPosition="0">
        <references count="2">
          <reference field="6" count="1" selected="0">
            <x v="33"/>
          </reference>
          <reference field="23" count="1">
            <x v="1"/>
          </reference>
        </references>
      </pivotArea>
    </format>
    <format dxfId="921">
      <pivotArea dataOnly="0" labelOnly="1" outline="0" fieldPosition="0">
        <references count="2">
          <reference field="6" count="1" selected="0">
            <x v="34"/>
          </reference>
          <reference field="23" count="1">
            <x v="1"/>
          </reference>
        </references>
      </pivotArea>
    </format>
    <format dxfId="920">
      <pivotArea dataOnly="0" labelOnly="1" outline="0" fieldPosition="0">
        <references count="2">
          <reference field="6" count="1" selected="0">
            <x v="35"/>
          </reference>
          <reference field="23" count="1">
            <x v="1"/>
          </reference>
        </references>
      </pivotArea>
    </format>
    <format dxfId="919">
      <pivotArea dataOnly="0" labelOnly="1" outline="0" fieldPosition="0">
        <references count="2">
          <reference field="6" count="1" selected="0">
            <x v="36"/>
          </reference>
          <reference field="23" count="1">
            <x v="2"/>
          </reference>
        </references>
      </pivotArea>
    </format>
    <format dxfId="918">
      <pivotArea dataOnly="0" labelOnly="1" outline="0" fieldPosition="0">
        <references count="2">
          <reference field="6" count="1" selected="0">
            <x v="37"/>
          </reference>
          <reference field="23" count="1">
            <x v="2"/>
          </reference>
        </references>
      </pivotArea>
    </format>
    <format dxfId="917">
      <pivotArea dataOnly="0" labelOnly="1" outline="0" fieldPosition="0">
        <references count="2">
          <reference field="6" count="1" selected="0">
            <x v="38"/>
          </reference>
          <reference field="23" count="1">
            <x v="1"/>
          </reference>
        </references>
      </pivotArea>
    </format>
    <format dxfId="916">
      <pivotArea dataOnly="0" labelOnly="1" outline="0" fieldPosition="0">
        <references count="2">
          <reference field="6" count="1" selected="0">
            <x v="39"/>
          </reference>
          <reference field="23" count="1">
            <x v="2"/>
          </reference>
        </references>
      </pivotArea>
    </format>
    <format dxfId="915">
      <pivotArea dataOnly="0" labelOnly="1" outline="0" fieldPosition="0">
        <references count="2">
          <reference field="6" count="1" selected="0">
            <x v="40"/>
          </reference>
          <reference field="23" count="1">
            <x v="1"/>
          </reference>
        </references>
      </pivotArea>
    </format>
    <format dxfId="914">
      <pivotArea dataOnly="0" labelOnly="1" outline="0" fieldPosition="0">
        <references count="2">
          <reference field="6" count="1" selected="0">
            <x v="41"/>
          </reference>
          <reference field="23" count="1">
            <x v="1"/>
          </reference>
        </references>
      </pivotArea>
    </format>
    <format dxfId="913">
      <pivotArea dataOnly="0" labelOnly="1" outline="0" fieldPosition="0">
        <references count="2">
          <reference field="6" count="1" selected="0">
            <x v="42"/>
          </reference>
          <reference field="23" count="1">
            <x v="1"/>
          </reference>
        </references>
      </pivotArea>
    </format>
    <format dxfId="912">
      <pivotArea dataOnly="0" labelOnly="1" outline="0" fieldPosition="0">
        <references count="2">
          <reference field="6" count="1" selected="0">
            <x v="43"/>
          </reference>
          <reference field="23" count="1">
            <x v="1"/>
          </reference>
        </references>
      </pivotArea>
    </format>
    <format dxfId="911">
      <pivotArea dataOnly="0" labelOnly="1" outline="0" fieldPosition="0">
        <references count="2">
          <reference field="6" count="1" selected="0">
            <x v="44"/>
          </reference>
          <reference field="23" count="1">
            <x v="1"/>
          </reference>
        </references>
      </pivotArea>
    </format>
    <format dxfId="910">
      <pivotArea dataOnly="0" labelOnly="1" outline="0" fieldPosition="0">
        <references count="2">
          <reference field="6" count="1" selected="0">
            <x v="45"/>
          </reference>
          <reference field="23" count="1">
            <x v="1"/>
          </reference>
        </references>
      </pivotArea>
    </format>
    <format dxfId="909">
      <pivotArea dataOnly="0" labelOnly="1" outline="0" fieldPosition="0">
        <references count="2">
          <reference field="6" count="1" selected="0">
            <x v="46"/>
          </reference>
          <reference field="23" count="1">
            <x v="1"/>
          </reference>
        </references>
      </pivotArea>
    </format>
    <format dxfId="908">
      <pivotArea dataOnly="0" labelOnly="1" outline="0" fieldPosition="0">
        <references count="2">
          <reference field="6" count="1" selected="0">
            <x v="47"/>
          </reference>
          <reference field="23" count="1">
            <x v="1"/>
          </reference>
        </references>
      </pivotArea>
    </format>
    <format dxfId="907">
      <pivotArea dataOnly="0" labelOnly="1" outline="0" fieldPosition="0">
        <references count="2">
          <reference field="6" count="1" selected="0">
            <x v="48"/>
          </reference>
          <reference field="23" count="1">
            <x v="2"/>
          </reference>
        </references>
      </pivotArea>
    </format>
    <format dxfId="906">
      <pivotArea dataOnly="0" labelOnly="1" outline="0" fieldPosition="0">
        <references count="2">
          <reference field="6" count="1" selected="0">
            <x v="49"/>
          </reference>
          <reference field="23" count="1">
            <x v="1"/>
          </reference>
        </references>
      </pivotArea>
    </format>
    <format dxfId="905">
      <pivotArea dataOnly="0" labelOnly="1" outline="0" fieldPosition="0">
        <references count="2">
          <reference field="6" count="1" selected="0">
            <x v="50"/>
          </reference>
          <reference field="23" count="1">
            <x v="1"/>
          </reference>
        </references>
      </pivotArea>
    </format>
    <format dxfId="904">
      <pivotArea dataOnly="0" labelOnly="1" outline="0" fieldPosition="0">
        <references count="2">
          <reference field="6" count="1" selected="0">
            <x v="51"/>
          </reference>
          <reference field="23" count="1">
            <x v="1"/>
          </reference>
        </references>
      </pivotArea>
    </format>
    <format dxfId="903">
      <pivotArea dataOnly="0" labelOnly="1" outline="0" fieldPosition="0">
        <references count="2">
          <reference field="6" count="1" selected="0">
            <x v="52"/>
          </reference>
          <reference field="23" count="1">
            <x v="2"/>
          </reference>
        </references>
      </pivotArea>
    </format>
    <format dxfId="902">
      <pivotArea dataOnly="0" labelOnly="1" outline="0" fieldPosition="0">
        <references count="2">
          <reference field="6" count="1" selected="0">
            <x v="53"/>
          </reference>
          <reference field="23" count="1">
            <x v="1"/>
          </reference>
        </references>
      </pivotArea>
    </format>
    <format dxfId="901">
      <pivotArea dataOnly="0" labelOnly="1" outline="0" fieldPosition="0">
        <references count="2">
          <reference field="6" count="1" selected="0">
            <x v="54"/>
          </reference>
          <reference field="23" count="1">
            <x v="2"/>
          </reference>
        </references>
      </pivotArea>
    </format>
    <format dxfId="900">
      <pivotArea dataOnly="0" labelOnly="1" outline="0" fieldPosition="0">
        <references count="2">
          <reference field="6" count="1" selected="0">
            <x v="55"/>
          </reference>
          <reference field="23" count="1">
            <x v="1"/>
          </reference>
        </references>
      </pivotArea>
    </format>
    <format dxfId="899">
      <pivotArea dataOnly="0" labelOnly="1" outline="0" fieldPosition="0">
        <references count="2">
          <reference field="6" count="1" selected="0">
            <x v="56"/>
          </reference>
          <reference field="23" count="1">
            <x v="1"/>
          </reference>
        </references>
      </pivotArea>
    </format>
    <format dxfId="898">
      <pivotArea dataOnly="0" labelOnly="1" outline="0" fieldPosition="0">
        <references count="2">
          <reference field="6" count="1" selected="0">
            <x v="57"/>
          </reference>
          <reference field="23" count="1">
            <x v="2"/>
          </reference>
        </references>
      </pivotArea>
    </format>
    <format dxfId="897">
      <pivotArea dataOnly="0" labelOnly="1" outline="0" fieldPosition="0">
        <references count="2">
          <reference field="6" count="1" selected="0">
            <x v="58"/>
          </reference>
          <reference field="23" count="1">
            <x v="1"/>
          </reference>
        </references>
      </pivotArea>
    </format>
    <format dxfId="896">
      <pivotArea dataOnly="0" labelOnly="1" outline="0" fieldPosition="0">
        <references count="2">
          <reference field="6" count="1" selected="0">
            <x v="59"/>
          </reference>
          <reference field="23" count="1">
            <x v="1"/>
          </reference>
        </references>
      </pivotArea>
    </format>
    <format dxfId="895">
      <pivotArea dataOnly="0" labelOnly="1" outline="0" fieldPosition="0">
        <references count="2">
          <reference field="6" count="1" selected="0">
            <x v="60"/>
          </reference>
          <reference field="23" count="1">
            <x v="1"/>
          </reference>
        </references>
      </pivotArea>
    </format>
    <format dxfId="894">
      <pivotArea dataOnly="0" labelOnly="1" outline="0" fieldPosition="0">
        <references count="2">
          <reference field="6" count="1" selected="0">
            <x v="61"/>
          </reference>
          <reference field="23" count="1">
            <x v="1"/>
          </reference>
        </references>
      </pivotArea>
    </format>
    <format dxfId="893">
      <pivotArea dataOnly="0" labelOnly="1" outline="0" fieldPosition="0">
        <references count="2">
          <reference field="6" count="1" selected="0">
            <x v="62"/>
          </reference>
          <reference field="23" count="1">
            <x v="1"/>
          </reference>
        </references>
      </pivotArea>
    </format>
    <format dxfId="892">
      <pivotArea dataOnly="0" labelOnly="1" outline="0" fieldPosition="0">
        <references count="2">
          <reference field="6" count="1" selected="0">
            <x v="63"/>
          </reference>
          <reference field="23" count="1">
            <x v="1"/>
          </reference>
        </references>
      </pivotArea>
    </format>
    <format dxfId="891">
      <pivotArea dataOnly="0" labelOnly="1" outline="0" fieldPosition="0">
        <references count="2">
          <reference field="6" count="1" selected="0">
            <x v="64"/>
          </reference>
          <reference field="23" count="1">
            <x v="1"/>
          </reference>
        </references>
      </pivotArea>
    </format>
    <format dxfId="890">
      <pivotArea dataOnly="0" labelOnly="1" outline="0" fieldPosition="0">
        <references count="2">
          <reference field="6" count="1" selected="0">
            <x v="65"/>
          </reference>
          <reference field="23" count="1">
            <x v="2"/>
          </reference>
        </references>
      </pivotArea>
    </format>
    <format dxfId="889">
      <pivotArea dataOnly="0" labelOnly="1" outline="0" fieldPosition="0">
        <references count="2">
          <reference field="6" count="1" selected="0">
            <x v="66"/>
          </reference>
          <reference field="23" count="1">
            <x v="1"/>
          </reference>
        </references>
      </pivotArea>
    </format>
    <format dxfId="888">
      <pivotArea dataOnly="0" labelOnly="1" outline="0" fieldPosition="0">
        <references count="2">
          <reference field="6" count="1" selected="0">
            <x v="67"/>
          </reference>
          <reference field="23" count="1">
            <x v="2"/>
          </reference>
        </references>
      </pivotArea>
    </format>
    <format dxfId="887">
      <pivotArea dataOnly="0" labelOnly="1" outline="0" fieldPosition="0">
        <references count="2">
          <reference field="6" count="1" selected="0">
            <x v="68"/>
          </reference>
          <reference field="23" count="1">
            <x v="2"/>
          </reference>
        </references>
      </pivotArea>
    </format>
    <format dxfId="886">
      <pivotArea dataOnly="0" labelOnly="1" outline="0" fieldPosition="0">
        <references count="2">
          <reference field="6" count="1" selected="0">
            <x v="69"/>
          </reference>
          <reference field="23" count="1">
            <x v="1"/>
          </reference>
        </references>
      </pivotArea>
    </format>
    <format dxfId="885">
      <pivotArea dataOnly="0" labelOnly="1" outline="0" fieldPosition="0">
        <references count="2">
          <reference field="6" count="1" selected="0">
            <x v="70"/>
          </reference>
          <reference field="23" count="1">
            <x v="1"/>
          </reference>
        </references>
      </pivotArea>
    </format>
    <format dxfId="884">
      <pivotArea dataOnly="0" labelOnly="1" outline="0" fieldPosition="0">
        <references count="2">
          <reference field="6" count="1" selected="0">
            <x v="71"/>
          </reference>
          <reference field="23" count="1">
            <x v="2"/>
          </reference>
        </references>
      </pivotArea>
    </format>
    <format dxfId="883">
      <pivotArea dataOnly="0" labelOnly="1" outline="0" fieldPosition="0">
        <references count="2">
          <reference field="6" count="1" selected="0">
            <x v="72"/>
          </reference>
          <reference field="23" count="1">
            <x v="2"/>
          </reference>
        </references>
      </pivotArea>
    </format>
    <format dxfId="882">
      <pivotArea dataOnly="0" labelOnly="1" outline="0" fieldPosition="0">
        <references count="2">
          <reference field="6" count="1" selected="0">
            <x v="73"/>
          </reference>
          <reference field="23" count="1">
            <x v="2"/>
          </reference>
        </references>
      </pivotArea>
    </format>
    <format dxfId="881">
      <pivotArea dataOnly="0" labelOnly="1" outline="0" fieldPosition="0">
        <references count="2">
          <reference field="6" count="1" selected="0">
            <x v="0"/>
          </reference>
          <reference field="23" count="1">
            <x v="1"/>
          </reference>
        </references>
      </pivotArea>
    </format>
    <format dxfId="880">
      <pivotArea dataOnly="0" labelOnly="1" outline="0" fieldPosition="0">
        <references count="2">
          <reference field="6" count="1" selected="0">
            <x v="1"/>
          </reference>
          <reference field="23" count="1">
            <x v="1"/>
          </reference>
        </references>
      </pivotArea>
    </format>
    <format dxfId="879">
      <pivotArea dataOnly="0" labelOnly="1" outline="0" fieldPosition="0">
        <references count="2">
          <reference field="6" count="1" selected="0">
            <x v="2"/>
          </reference>
          <reference field="23" count="1">
            <x v="1"/>
          </reference>
        </references>
      </pivotArea>
    </format>
    <format dxfId="878">
      <pivotArea dataOnly="0" labelOnly="1" outline="0" fieldPosition="0">
        <references count="2">
          <reference field="6" count="1" selected="0">
            <x v="3"/>
          </reference>
          <reference field="23" count="1">
            <x v="1"/>
          </reference>
        </references>
      </pivotArea>
    </format>
    <format dxfId="877">
      <pivotArea dataOnly="0" labelOnly="1" outline="0" fieldPosition="0">
        <references count="2">
          <reference field="6" count="1" selected="0">
            <x v="4"/>
          </reference>
          <reference field="23" count="1">
            <x v="0"/>
          </reference>
        </references>
      </pivotArea>
    </format>
    <format dxfId="876">
      <pivotArea dataOnly="0" labelOnly="1" outline="0" fieldPosition="0">
        <references count="2">
          <reference field="6" count="1" selected="0">
            <x v="5"/>
          </reference>
          <reference field="23" count="1">
            <x v="1"/>
          </reference>
        </references>
      </pivotArea>
    </format>
    <format dxfId="875">
      <pivotArea dataOnly="0" labelOnly="1" outline="0" fieldPosition="0">
        <references count="2">
          <reference field="6" count="1" selected="0">
            <x v="6"/>
          </reference>
          <reference field="23" count="1">
            <x v="1"/>
          </reference>
        </references>
      </pivotArea>
    </format>
    <format dxfId="874">
      <pivotArea dataOnly="0" labelOnly="1" outline="0" fieldPosition="0">
        <references count="2">
          <reference field="6" count="1" selected="0">
            <x v="7"/>
          </reference>
          <reference field="23" count="1">
            <x v="1"/>
          </reference>
        </references>
      </pivotArea>
    </format>
    <format dxfId="873">
      <pivotArea dataOnly="0" labelOnly="1" outline="0" fieldPosition="0">
        <references count="2">
          <reference field="6" count="1" selected="0">
            <x v="8"/>
          </reference>
          <reference field="23" count="1">
            <x v="3"/>
          </reference>
        </references>
      </pivotArea>
    </format>
    <format dxfId="872">
      <pivotArea dataOnly="0" labelOnly="1" outline="0" fieldPosition="0">
        <references count="2">
          <reference field="6" count="1" selected="0">
            <x v="9"/>
          </reference>
          <reference field="23" count="1">
            <x v="2"/>
          </reference>
        </references>
      </pivotArea>
    </format>
    <format dxfId="871">
      <pivotArea dataOnly="0" labelOnly="1" outline="0" fieldPosition="0">
        <references count="2">
          <reference field="6" count="1" selected="0">
            <x v="10"/>
          </reference>
          <reference field="23" count="1">
            <x v="1"/>
          </reference>
        </references>
      </pivotArea>
    </format>
    <format dxfId="870">
      <pivotArea dataOnly="0" labelOnly="1" outline="0" fieldPosition="0">
        <references count="2">
          <reference field="6" count="1" selected="0">
            <x v="11"/>
          </reference>
          <reference field="23" count="1">
            <x v="4"/>
          </reference>
        </references>
      </pivotArea>
    </format>
    <format dxfId="869">
      <pivotArea dataOnly="0" labelOnly="1" outline="0" fieldPosition="0">
        <references count="2">
          <reference field="6" count="1" selected="0">
            <x v="12"/>
          </reference>
          <reference field="23" count="1">
            <x v="1"/>
          </reference>
        </references>
      </pivotArea>
    </format>
    <format dxfId="868">
      <pivotArea dataOnly="0" labelOnly="1" outline="0" fieldPosition="0">
        <references count="2">
          <reference field="6" count="1" selected="0">
            <x v="13"/>
          </reference>
          <reference field="23" count="1">
            <x v="1"/>
          </reference>
        </references>
      </pivotArea>
    </format>
    <format dxfId="867">
      <pivotArea dataOnly="0" labelOnly="1" outline="0" fieldPosition="0">
        <references count="2">
          <reference field="6" count="1" selected="0">
            <x v="14"/>
          </reference>
          <reference field="23" count="1">
            <x v="4"/>
          </reference>
        </references>
      </pivotArea>
    </format>
    <format dxfId="866">
      <pivotArea dataOnly="0" labelOnly="1" outline="0" fieldPosition="0">
        <references count="2">
          <reference field="6" count="1" selected="0">
            <x v="15"/>
          </reference>
          <reference field="23" count="1">
            <x v="4"/>
          </reference>
        </references>
      </pivotArea>
    </format>
    <format dxfId="865">
      <pivotArea dataOnly="0" labelOnly="1" outline="0" fieldPosition="0">
        <references count="2">
          <reference field="6" count="1" selected="0">
            <x v="16"/>
          </reference>
          <reference field="23" count="1">
            <x v="2"/>
          </reference>
        </references>
      </pivotArea>
    </format>
    <format dxfId="864">
      <pivotArea dataOnly="0" labelOnly="1" outline="0" fieldPosition="0">
        <references count="2">
          <reference field="6" count="1" selected="0">
            <x v="17"/>
          </reference>
          <reference field="23" count="1">
            <x v="3"/>
          </reference>
        </references>
      </pivotArea>
    </format>
    <format dxfId="863">
      <pivotArea dataOnly="0" labelOnly="1" outline="0" fieldPosition="0">
        <references count="2">
          <reference field="6" count="1" selected="0">
            <x v="18"/>
          </reference>
          <reference field="23" count="1">
            <x v="1"/>
          </reference>
        </references>
      </pivotArea>
    </format>
    <format dxfId="862">
      <pivotArea dataOnly="0" labelOnly="1" outline="0" fieldPosition="0">
        <references count="2">
          <reference field="6" count="1" selected="0">
            <x v="19"/>
          </reference>
          <reference field="23" count="1">
            <x v="1"/>
          </reference>
        </references>
      </pivotArea>
    </format>
    <format dxfId="861">
      <pivotArea dataOnly="0" labelOnly="1" outline="0" fieldPosition="0">
        <references count="2">
          <reference field="6" count="1" selected="0">
            <x v="20"/>
          </reference>
          <reference field="23" count="1">
            <x v="1"/>
          </reference>
        </references>
      </pivotArea>
    </format>
    <format dxfId="860">
      <pivotArea dataOnly="0" labelOnly="1" outline="0" fieldPosition="0">
        <references count="2">
          <reference field="6" count="1" selected="0">
            <x v="21"/>
          </reference>
          <reference field="23" count="1">
            <x v="4"/>
          </reference>
        </references>
      </pivotArea>
    </format>
    <format dxfId="859">
      <pivotArea dataOnly="0" labelOnly="1" outline="0" fieldPosition="0">
        <references count="2">
          <reference field="6" count="1" selected="0">
            <x v="22"/>
          </reference>
          <reference field="23" count="1">
            <x v="3"/>
          </reference>
        </references>
      </pivotArea>
    </format>
    <format dxfId="858">
      <pivotArea dataOnly="0" labelOnly="1" outline="0" fieldPosition="0">
        <references count="2">
          <reference field="6" count="1" selected="0">
            <x v="23"/>
          </reference>
          <reference field="23" count="1">
            <x v="2"/>
          </reference>
        </references>
      </pivotArea>
    </format>
    <format dxfId="857">
      <pivotArea dataOnly="0" labelOnly="1" outline="0" fieldPosition="0">
        <references count="2">
          <reference field="6" count="1" selected="0">
            <x v="24"/>
          </reference>
          <reference field="23" count="1">
            <x v="2"/>
          </reference>
        </references>
      </pivotArea>
    </format>
    <format dxfId="856">
      <pivotArea dataOnly="0" labelOnly="1" outline="0" fieldPosition="0">
        <references count="2">
          <reference field="6" count="1" selected="0">
            <x v="25"/>
          </reference>
          <reference field="23" count="1">
            <x v="1"/>
          </reference>
        </references>
      </pivotArea>
    </format>
    <format dxfId="855">
      <pivotArea dataOnly="0" labelOnly="1" outline="0" fieldPosition="0">
        <references count="2">
          <reference field="6" count="1" selected="0">
            <x v="26"/>
          </reference>
          <reference field="23" count="1">
            <x v="4"/>
          </reference>
        </references>
      </pivotArea>
    </format>
    <format dxfId="854">
      <pivotArea dataOnly="0" labelOnly="1" outline="0" fieldPosition="0">
        <references count="2">
          <reference field="6" count="1" selected="0">
            <x v="27"/>
          </reference>
          <reference field="23" count="1">
            <x v="1"/>
          </reference>
        </references>
      </pivotArea>
    </format>
    <format dxfId="853">
      <pivotArea dataOnly="0" labelOnly="1" outline="0" fieldPosition="0">
        <references count="2">
          <reference field="6" count="1" selected="0">
            <x v="28"/>
          </reference>
          <reference field="23" count="1">
            <x v="2"/>
          </reference>
        </references>
      </pivotArea>
    </format>
    <format dxfId="852">
      <pivotArea dataOnly="0" labelOnly="1" outline="0" fieldPosition="0">
        <references count="2">
          <reference field="6" count="1" selected="0">
            <x v="29"/>
          </reference>
          <reference field="23" count="1">
            <x v="1"/>
          </reference>
        </references>
      </pivotArea>
    </format>
    <format dxfId="851">
      <pivotArea dataOnly="0" labelOnly="1" outline="0" fieldPosition="0">
        <references count="2">
          <reference field="6" count="1" selected="0">
            <x v="30"/>
          </reference>
          <reference field="23" count="1">
            <x v="1"/>
          </reference>
        </references>
      </pivotArea>
    </format>
    <format dxfId="850">
      <pivotArea dataOnly="0" labelOnly="1" outline="0" fieldPosition="0">
        <references count="2">
          <reference field="6" count="1" selected="0">
            <x v="31"/>
          </reference>
          <reference field="23" count="1">
            <x v="1"/>
          </reference>
        </references>
      </pivotArea>
    </format>
    <format dxfId="849">
      <pivotArea dataOnly="0" labelOnly="1" outline="0" fieldPosition="0">
        <references count="2">
          <reference field="6" count="1" selected="0">
            <x v="32"/>
          </reference>
          <reference field="23" count="1">
            <x v="1"/>
          </reference>
        </references>
      </pivotArea>
    </format>
    <format dxfId="848">
      <pivotArea dataOnly="0" labelOnly="1" outline="0" fieldPosition="0">
        <references count="2">
          <reference field="6" count="1" selected="0">
            <x v="33"/>
          </reference>
          <reference field="23" count="1">
            <x v="1"/>
          </reference>
        </references>
      </pivotArea>
    </format>
    <format dxfId="847">
      <pivotArea dataOnly="0" labelOnly="1" outline="0" fieldPosition="0">
        <references count="2">
          <reference field="6" count="1" selected="0">
            <x v="34"/>
          </reference>
          <reference field="23" count="1">
            <x v="1"/>
          </reference>
        </references>
      </pivotArea>
    </format>
    <format dxfId="846">
      <pivotArea dataOnly="0" labelOnly="1" outline="0" fieldPosition="0">
        <references count="2">
          <reference field="6" count="1" selected="0">
            <x v="35"/>
          </reference>
          <reference field="23" count="1">
            <x v="1"/>
          </reference>
        </references>
      </pivotArea>
    </format>
    <format dxfId="845">
      <pivotArea dataOnly="0" labelOnly="1" outline="0" fieldPosition="0">
        <references count="2">
          <reference field="6" count="1" selected="0">
            <x v="36"/>
          </reference>
          <reference field="23" count="1">
            <x v="2"/>
          </reference>
        </references>
      </pivotArea>
    </format>
    <format dxfId="844">
      <pivotArea dataOnly="0" labelOnly="1" outline="0" fieldPosition="0">
        <references count="2">
          <reference field="6" count="1" selected="0">
            <x v="37"/>
          </reference>
          <reference field="23" count="1">
            <x v="2"/>
          </reference>
        </references>
      </pivotArea>
    </format>
    <format dxfId="843">
      <pivotArea dataOnly="0" labelOnly="1" outline="0" fieldPosition="0">
        <references count="2">
          <reference field="6" count="1" selected="0">
            <x v="38"/>
          </reference>
          <reference field="23" count="1">
            <x v="1"/>
          </reference>
        </references>
      </pivotArea>
    </format>
    <format dxfId="842">
      <pivotArea dataOnly="0" labelOnly="1" outline="0" fieldPosition="0">
        <references count="2">
          <reference field="6" count="1" selected="0">
            <x v="39"/>
          </reference>
          <reference field="23" count="1">
            <x v="4"/>
          </reference>
        </references>
      </pivotArea>
    </format>
    <format dxfId="841">
      <pivotArea dataOnly="0" labelOnly="1" outline="0" fieldPosition="0">
        <references count="2">
          <reference field="6" count="1" selected="0">
            <x v="40"/>
          </reference>
          <reference field="23" count="1">
            <x v="1"/>
          </reference>
        </references>
      </pivotArea>
    </format>
    <format dxfId="840">
      <pivotArea dataOnly="0" labelOnly="1" outline="0" fieldPosition="0">
        <references count="2">
          <reference field="6" count="1" selected="0">
            <x v="41"/>
          </reference>
          <reference field="23" count="1">
            <x v="1"/>
          </reference>
        </references>
      </pivotArea>
    </format>
    <format dxfId="839">
      <pivotArea dataOnly="0" labelOnly="1" outline="0" fieldPosition="0">
        <references count="2">
          <reference field="6" count="1" selected="0">
            <x v="42"/>
          </reference>
          <reference field="23" count="1">
            <x v="1"/>
          </reference>
        </references>
      </pivotArea>
    </format>
    <format dxfId="838">
      <pivotArea dataOnly="0" labelOnly="1" outline="0" fieldPosition="0">
        <references count="2">
          <reference field="6" count="1" selected="0">
            <x v="43"/>
          </reference>
          <reference field="23" count="1">
            <x v="1"/>
          </reference>
        </references>
      </pivotArea>
    </format>
    <format dxfId="837">
      <pivotArea dataOnly="0" labelOnly="1" outline="0" fieldPosition="0">
        <references count="2">
          <reference field="6" count="1" selected="0">
            <x v="44"/>
          </reference>
          <reference field="23" count="1">
            <x v="1"/>
          </reference>
        </references>
      </pivotArea>
    </format>
    <format dxfId="836">
      <pivotArea dataOnly="0" labelOnly="1" outline="0" fieldPosition="0">
        <references count="2">
          <reference field="6" count="1" selected="0">
            <x v="45"/>
          </reference>
          <reference field="23" count="1">
            <x v="1"/>
          </reference>
        </references>
      </pivotArea>
    </format>
    <format dxfId="835">
      <pivotArea dataOnly="0" labelOnly="1" outline="0" fieldPosition="0">
        <references count="2">
          <reference field="6" count="1" selected="0">
            <x v="46"/>
          </reference>
          <reference field="23" count="1">
            <x v="1"/>
          </reference>
        </references>
      </pivotArea>
    </format>
    <format dxfId="834">
      <pivotArea dataOnly="0" labelOnly="1" outline="0" fieldPosition="0">
        <references count="2">
          <reference field="6" count="1" selected="0">
            <x v="47"/>
          </reference>
          <reference field="23" count="1">
            <x v="1"/>
          </reference>
        </references>
      </pivotArea>
    </format>
    <format dxfId="833">
      <pivotArea dataOnly="0" labelOnly="1" outline="0" fieldPosition="0">
        <references count="2">
          <reference field="6" count="1" selected="0">
            <x v="48"/>
          </reference>
          <reference field="23" count="1">
            <x v="2"/>
          </reference>
        </references>
      </pivotArea>
    </format>
    <format dxfId="832">
      <pivotArea dataOnly="0" labelOnly="1" outline="0" fieldPosition="0">
        <references count="2">
          <reference field="6" count="1" selected="0">
            <x v="49"/>
          </reference>
          <reference field="23" count="1">
            <x v="1"/>
          </reference>
        </references>
      </pivotArea>
    </format>
    <format dxfId="831">
      <pivotArea dataOnly="0" labelOnly="1" outline="0" fieldPosition="0">
        <references count="2">
          <reference field="6" count="1" selected="0">
            <x v="50"/>
          </reference>
          <reference field="23" count="1">
            <x v="1"/>
          </reference>
        </references>
      </pivotArea>
    </format>
    <format dxfId="830">
      <pivotArea dataOnly="0" labelOnly="1" outline="0" fieldPosition="0">
        <references count="2">
          <reference field="6" count="1" selected="0">
            <x v="51"/>
          </reference>
          <reference field="23" count="1">
            <x v="1"/>
          </reference>
        </references>
      </pivotArea>
    </format>
    <format dxfId="829">
      <pivotArea dataOnly="0" labelOnly="1" outline="0" fieldPosition="0">
        <references count="2">
          <reference field="6" count="1" selected="0">
            <x v="52"/>
          </reference>
          <reference field="23" count="1">
            <x v="4"/>
          </reference>
        </references>
      </pivotArea>
    </format>
    <format dxfId="828">
      <pivotArea dataOnly="0" labelOnly="1" outline="0" fieldPosition="0">
        <references count="2">
          <reference field="6" count="1" selected="0">
            <x v="53"/>
          </reference>
          <reference field="23" count="1">
            <x v="1"/>
          </reference>
        </references>
      </pivotArea>
    </format>
    <format dxfId="827">
      <pivotArea dataOnly="0" labelOnly="1" outline="0" fieldPosition="0">
        <references count="2">
          <reference field="6" count="1" selected="0">
            <x v="54"/>
          </reference>
          <reference field="23" count="1">
            <x v="4"/>
          </reference>
        </references>
      </pivotArea>
    </format>
    <format dxfId="826">
      <pivotArea dataOnly="0" labelOnly="1" outline="0" fieldPosition="0">
        <references count="2">
          <reference field="6" count="1" selected="0">
            <x v="55"/>
          </reference>
          <reference field="23" count="1">
            <x v="1"/>
          </reference>
        </references>
      </pivotArea>
    </format>
    <format dxfId="825">
      <pivotArea dataOnly="0" labelOnly="1" outline="0" fieldPosition="0">
        <references count="2">
          <reference field="6" count="1" selected="0">
            <x v="56"/>
          </reference>
          <reference field="23" count="1">
            <x v="1"/>
          </reference>
        </references>
      </pivotArea>
    </format>
    <format dxfId="824">
      <pivotArea dataOnly="0" labelOnly="1" outline="0" fieldPosition="0">
        <references count="2">
          <reference field="6" count="1" selected="0">
            <x v="57"/>
          </reference>
          <reference field="23" count="1">
            <x v="2"/>
          </reference>
        </references>
      </pivotArea>
    </format>
    <format dxfId="823">
      <pivotArea dataOnly="0" labelOnly="1" outline="0" fieldPosition="0">
        <references count="2">
          <reference field="6" count="1" selected="0">
            <x v="58"/>
          </reference>
          <reference field="23" count="1">
            <x v="1"/>
          </reference>
        </references>
      </pivotArea>
    </format>
    <format dxfId="822">
      <pivotArea dataOnly="0" labelOnly="1" outline="0" fieldPosition="0">
        <references count="2">
          <reference field="6" count="1" selected="0">
            <x v="59"/>
          </reference>
          <reference field="23" count="1">
            <x v="1"/>
          </reference>
        </references>
      </pivotArea>
    </format>
    <format dxfId="821">
      <pivotArea dataOnly="0" labelOnly="1" outline="0" fieldPosition="0">
        <references count="2">
          <reference field="6" count="1" selected="0">
            <x v="60"/>
          </reference>
          <reference field="23" count="1">
            <x v="1"/>
          </reference>
        </references>
      </pivotArea>
    </format>
    <format dxfId="820">
      <pivotArea dataOnly="0" labelOnly="1" outline="0" fieldPosition="0">
        <references count="2">
          <reference field="6" count="1" selected="0">
            <x v="61"/>
          </reference>
          <reference field="23" count="1">
            <x v="1"/>
          </reference>
        </references>
      </pivotArea>
    </format>
    <format dxfId="819">
      <pivotArea dataOnly="0" labelOnly="1" outline="0" fieldPosition="0">
        <references count="2">
          <reference field="6" count="1" selected="0">
            <x v="62"/>
          </reference>
          <reference field="23" count="1">
            <x v="1"/>
          </reference>
        </references>
      </pivotArea>
    </format>
    <format dxfId="818">
      <pivotArea dataOnly="0" labelOnly="1" outline="0" fieldPosition="0">
        <references count="2">
          <reference field="6" count="1" selected="0">
            <x v="63"/>
          </reference>
          <reference field="23" count="1">
            <x v="1"/>
          </reference>
        </references>
      </pivotArea>
    </format>
    <format dxfId="817">
      <pivotArea dataOnly="0" labelOnly="1" outline="0" fieldPosition="0">
        <references count="2">
          <reference field="6" count="1" selected="0">
            <x v="64"/>
          </reference>
          <reference field="23" count="1">
            <x v="1"/>
          </reference>
        </references>
      </pivotArea>
    </format>
    <format dxfId="816">
      <pivotArea dataOnly="0" labelOnly="1" outline="0" fieldPosition="0">
        <references count="2">
          <reference field="6" count="1" selected="0">
            <x v="65"/>
          </reference>
          <reference field="23" count="1">
            <x v="2"/>
          </reference>
        </references>
      </pivotArea>
    </format>
    <format dxfId="815">
      <pivotArea dataOnly="0" labelOnly="1" outline="0" fieldPosition="0">
        <references count="2">
          <reference field="6" count="1" selected="0">
            <x v="66"/>
          </reference>
          <reference field="23" count="1">
            <x v="1"/>
          </reference>
        </references>
      </pivotArea>
    </format>
    <format dxfId="814">
      <pivotArea dataOnly="0" labelOnly="1" outline="0" fieldPosition="0">
        <references count="2">
          <reference field="6" count="1" selected="0">
            <x v="67"/>
          </reference>
          <reference field="23" count="1">
            <x v="2"/>
          </reference>
        </references>
      </pivotArea>
    </format>
    <format dxfId="813">
      <pivotArea dataOnly="0" labelOnly="1" outline="0" fieldPosition="0">
        <references count="2">
          <reference field="6" count="1" selected="0">
            <x v="68"/>
          </reference>
          <reference field="23" count="1">
            <x v="1"/>
          </reference>
        </references>
      </pivotArea>
    </format>
    <format dxfId="812">
      <pivotArea dataOnly="0" labelOnly="1" outline="0" fieldPosition="0">
        <references count="2">
          <reference field="6" count="1" selected="0">
            <x v="69"/>
          </reference>
          <reference field="23" count="1">
            <x v="1"/>
          </reference>
        </references>
      </pivotArea>
    </format>
    <format dxfId="811">
      <pivotArea dataOnly="0" labelOnly="1" outline="0" fieldPosition="0">
        <references count="2">
          <reference field="6" count="1" selected="0">
            <x v="70"/>
          </reference>
          <reference field="23" count="1">
            <x v="1"/>
          </reference>
        </references>
      </pivotArea>
    </format>
    <format dxfId="810">
      <pivotArea dataOnly="0" labelOnly="1" outline="0" fieldPosition="0">
        <references count="2">
          <reference field="6" count="1" selected="0">
            <x v="71"/>
          </reference>
          <reference field="23" count="1">
            <x v="2"/>
          </reference>
        </references>
      </pivotArea>
    </format>
    <format dxfId="809">
      <pivotArea dataOnly="0" labelOnly="1" outline="0" fieldPosition="0">
        <references count="2">
          <reference field="6" count="1" selected="0">
            <x v="72"/>
          </reference>
          <reference field="23" count="1">
            <x v="4"/>
          </reference>
        </references>
      </pivotArea>
    </format>
    <format dxfId="808">
      <pivotArea dataOnly="0" labelOnly="1" outline="0" fieldPosition="0">
        <references count="2">
          <reference field="6" count="1" selected="0">
            <x v="73"/>
          </reference>
          <reference field="23" count="1">
            <x v="4"/>
          </reference>
        </references>
      </pivotArea>
    </format>
    <format dxfId="807">
      <pivotArea dataOnly="0" labelOnly="1" outline="0" fieldPosition="0">
        <references count="2">
          <reference field="6" count="1" selected="0">
            <x v="0"/>
          </reference>
          <reference field="23" count="1">
            <x v="1"/>
          </reference>
        </references>
      </pivotArea>
    </format>
    <format dxfId="806">
      <pivotArea dataOnly="0" labelOnly="1" outline="0" fieldPosition="0">
        <references count="2">
          <reference field="6" count="1" selected="0">
            <x v="1"/>
          </reference>
          <reference field="23" count="1">
            <x v="1"/>
          </reference>
        </references>
      </pivotArea>
    </format>
    <format dxfId="805">
      <pivotArea dataOnly="0" labelOnly="1" outline="0" fieldPosition="0">
        <references count="2">
          <reference field="6" count="1" selected="0">
            <x v="2"/>
          </reference>
          <reference field="23" count="1">
            <x v="1"/>
          </reference>
        </references>
      </pivotArea>
    </format>
    <format dxfId="804">
      <pivotArea dataOnly="0" labelOnly="1" outline="0" fieldPosition="0">
        <references count="2">
          <reference field="6" count="1" selected="0">
            <x v="3"/>
          </reference>
          <reference field="23" count="1">
            <x v="1"/>
          </reference>
        </references>
      </pivotArea>
    </format>
    <format dxfId="803">
      <pivotArea dataOnly="0" labelOnly="1" outline="0" fieldPosition="0">
        <references count="2">
          <reference field="6" count="1" selected="0">
            <x v="4"/>
          </reference>
          <reference field="23" count="1">
            <x v="0"/>
          </reference>
        </references>
      </pivotArea>
    </format>
    <format dxfId="802">
      <pivotArea dataOnly="0" labelOnly="1" outline="0" fieldPosition="0">
        <references count="2">
          <reference field="6" count="1" selected="0">
            <x v="5"/>
          </reference>
          <reference field="23" count="1">
            <x v="1"/>
          </reference>
        </references>
      </pivotArea>
    </format>
    <format dxfId="801">
      <pivotArea dataOnly="0" labelOnly="1" outline="0" fieldPosition="0">
        <references count="2">
          <reference field="6" count="1" selected="0">
            <x v="6"/>
          </reference>
          <reference field="23" count="1">
            <x v="1"/>
          </reference>
        </references>
      </pivotArea>
    </format>
    <format dxfId="800">
      <pivotArea dataOnly="0" labelOnly="1" outline="0" fieldPosition="0">
        <references count="2">
          <reference field="6" count="1" selected="0">
            <x v="7"/>
          </reference>
          <reference field="23" count="1">
            <x v="1"/>
          </reference>
        </references>
      </pivotArea>
    </format>
    <format dxfId="799">
      <pivotArea dataOnly="0" labelOnly="1" outline="0" fieldPosition="0">
        <references count="2">
          <reference field="6" count="1" selected="0">
            <x v="8"/>
          </reference>
          <reference field="23" count="1">
            <x v="3"/>
          </reference>
        </references>
      </pivotArea>
    </format>
    <format dxfId="798">
      <pivotArea dataOnly="0" labelOnly="1" outline="0" fieldPosition="0">
        <references count="2">
          <reference field="6" count="1" selected="0">
            <x v="9"/>
          </reference>
          <reference field="23" count="1">
            <x v="2"/>
          </reference>
        </references>
      </pivotArea>
    </format>
    <format dxfId="797">
      <pivotArea dataOnly="0" labelOnly="1" outline="0" fieldPosition="0">
        <references count="2">
          <reference field="6" count="1" selected="0">
            <x v="10"/>
          </reference>
          <reference field="23" count="1">
            <x v="1"/>
          </reference>
        </references>
      </pivotArea>
    </format>
    <format dxfId="796">
      <pivotArea dataOnly="0" labelOnly="1" outline="0" fieldPosition="0">
        <references count="2">
          <reference field="6" count="1" selected="0">
            <x v="11"/>
          </reference>
          <reference field="23" count="1">
            <x v="4"/>
          </reference>
        </references>
      </pivotArea>
    </format>
    <format dxfId="795">
      <pivotArea dataOnly="0" labelOnly="1" outline="0" fieldPosition="0">
        <references count="2">
          <reference field="6" count="1" selected="0">
            <x v="12"/>
          </reference>
          <reference field="23" count="1">
            <x v="1"/>
          </reference>
        </references>
      </pivotArea>
    </format>
    <format dxfId="794">
      <pivotArea dataOnly="0" labelOnly="1" outline="0" fieldPosition="0">
        <references count="2">
          <reference field="6" count="1" selected="0">
            <x v="13"/>
          </reference>
          <reference field="23" count="1">
            <x v="1"/>
          </reference>
        </references>
      </pivotArea>
    </format>
    <format dxfId="793">
      <pivotArea dataOnly="0" labelOnly="1" outline="0" fieldPosition="0">
        <references count="2">
          <reference field="6" count="1" selected="0">
            <x v="14"/>
          </reference>
          <reference field="23" count="1">
            <x v="4"/>
          </reference>
        </references>
      </pivotArea>
    </format>
    <format dxfId="792">
      <pivotArea dataOnly="0" labelOnly="1" outline="0" fieldPosition="0">
        <references count="2">
          <reference field="6" count="1" selected="0">
            <x v="15"/>
          </reference>
          <reference field="23" count="1">
            <x v="4"/>
          </reference>
        </references>
      </pivotArea>
    </format>
    <format dxfId="791">
      <pivotArea dataOnly="0" labelOnly="1" outline="0" fieldPosition="0">
        <references count="2">
          <reference field="6" count="1" selected="0">
            <x v="16"/>
          </reference>
          <reference field="23" count="1">
            <x v="2"/>
          </reference>
        </references>
      </pivotArea>
    </format>
    <format dxfId="790">
      <pivotArea dataOnly="0" labelOnly="1" outline="0" fieldPosition="0">
        <references count="2">
          <reference field="6" count="1" selected="0">
            <x v="17"/>
          </reference>
          <reference field="23" count="1">
            <x v="3"/>
          </reference>
        </references>
      </pivotArea>
    </format>
    <format dxfId="789">
      <pivotArea dataOnly="0" labelOnly="1" outline="0" fieldPosition="0">
        <references count="2">
          <reference field="6" count="1" selected="0">
            <x v="18"/>
          </reference>
          <reference field="23" count="1">
            <x v="1"/>
          </reference>
        </references>
      </pivotArea>
    </format>
    <format dxfId="788">
      <pivotArea dataOnly="0" labelOnly="1" outline="0" fieldPosition="0">
        <references count="2">
          <reference field="6" count="1" selected="0">
            <x v="19"/>
          </reference>
          <reference field="23" count="1">
            <x v="1"/>
          </reference>
        </references>
      </pivotArea>
    </format>
    <format dxfId="787">
      <pivotArea dataOnly="0" labelOnly="1" outline="0" fieldPosition="0">
        <references count="2">
          <reference field="6" count="1" selected="0">
            <x v="20"/>
          </reference>
          <reference field="23" count="1">
            <x v="1"/>
          </reference>
        </references>
      </pivotArea>
    </format>
    <format dxfId="786">
      <pivotArea dataOnly="0" labelOnly="1" outline="0" fieldPosition="0">
        <references count="2">
          <reference field="6" count="1" selected="0">
            <x v="21"/>
          </reference>
          <reference field="23" count="1">
            <x v="4"/>
          </reference>
        </references>
      </pivotArea>
    </format>
    <format dxfId="785">
      <pivotArea dataOnly="0" labelOnly="1" outline="0" fieldPosition="0">
        <references count="2">
          <reference field="6" count="1" selected="0">
            <x v="22"/>
          </reference>
          <reference field="23" count="1">
            <x v="3"/>
          </reference>
        </references>
      </pivotArea>
    </format>
    <format dxfId="784">
      <pivotArea dataOnly="0" labelOnly="1" outline="0" fieldPosition="0">
        <references count="2">
          <reference field="6" count="1" selected="0">
            <x v="23"/>
          </reference>
          <reference field="23" count="1">
            <x v="2"/>
          </reference>
        </references>
      </pivotArea>
    </format>
    <format dxfId="783">
      <pivotArea dataOnly="0" labelOnly="1" outline="0" fieldPosition="0">
        <references count="2">
          <reference field="6" count="1" selected="0">
            <x v="24"/>
          </reference>
          <reference field="23" count="1">
            <x v="2"/>
          </reference>
        </references>
      </pivotArea>
    </format>
    <format dxfId="782">
      <pivotArea dataOnly="0" labelOnly="1" outline="0" fieldPosition="0">
        <references count="2">
          <reference field="6" count="1" selected="0">
            <x v="25"/>
          </reference>
          <reference field="23" count="1">
            <x v="1"/>
          </reference>
        </references>
      </pivotArea>
    </format>
    <format dxfId="781">
      <pivotArea dataOnly="0" labelOnly="1" outline="0" fieldPosition="0">
        <references count="2">
          <reference field="6" count="1" selected="0">
            <x v="26"/>
          </reference>
          <reference field="23" count="1">
            <x v="4"/>
          </reference>
        </references>
      </pivotArea>
    </format>
    <format dxfId="780">
      <pivotArea dataOnly="0" labelOnly="1" outline="0" fieldPosition="0">
        <references count="2">
          <reference field="6" count="1" selected="0">
            <x v="27"/>
          </reference>
          <reference field="23" count="1">
            <x v="1"/>
          </reference>
        </references>
      </pivotArea>
    </format>
    <format dxfId="779">
      <pivotArea dataOnly="0" labelOnly="1" outline="0" fieldPosition="0">
        <references count="2">
          <reference field="6" count="1" selected="0">
            <x v="28"/>
          </reference>
          <reference field="23" count="1">
            <x v="2"/>
          </reference>
        </references>
      </pivotArea>
    </format>
    <format dxfId="778">
      <pivotArea dataOnly="0" labelOnly="1" outline="0" fieldPosition="0">
        <references count="2">
          <reference field="6" count="1" selected="0">
            <x v="29"/>
          </reference>
          <reference field="23" count="1">
            <x v="1"/>
          </reference>
        </references>
      </pivotArea>
    </format>
    <format dxfId="777">
      <pivotArea dataOnly="0" labelOnly="1" outline="0" fieldPosition="0">
        <references count="2">
          <reference field="6" count="1" selected="0">
            <x v="30"/>
          </reference>
          <reference field="23" count="1">
            <x v="1"/>
          </reference>
        </references>
      </pivotArea>
    </format>
    <format dxfId="776">
      <pivotArea dataOnly="0" labelOnly="1" outline="0" fieldPosition="0">
        <references count="2">
          <reference field="6" count="1" selected="0">
            <x v="31"/>
          </reference>
          <reference field="23" count="1">
            <x v="1"/>
          </reference>
        </references>
      </pivotArea>
    </format>
    <format dxfId="775">
      <pivotArea dataOnly="0" labelOnly="1" outline="0" fieldPosition="0">
        <references count="2">
          <reference field="6" count="1" selected="0">
            <x v="32"/>
          </reference>
          <reference field="23" count="1">
            <x v="1"/>
          </reference>
        </references>
      </pivotArea>
    </format>
    <format dxfId="774">
      <pivotArea dataOnly="0" labelOnly="1" outline="0" fieldPosition="0">
        <references count="2">
          <reference field="6" count="1" selected="0">
            <x v="33"/>
          </reference>
          <reference field="23" count="1">
            <x v="1"/>
          </reference>
        </references>
      </pivotArea>
    </format>
    <format dxfId="773">
      <pivotArea dataOnly="0" labelOnly="1" outline="0" fieldPosition="0">
        <references count="2">
          <reference field="6" count="1" selected="0">
            <x v="34"/>
          </reference>
          <reference field="23" count="1">
            <x v="1"/>
          </reference>
        </references>
      </pivotArea>
    </format>
    <format dxfId="772">
      <pivotArea dataOnly="0" labelOnly="1" outline="0" fieldPosition="0">
        <references count="2">
          <reference field="6" count="1" selected="0">
            <x v="35"/>
          </reference>
          <reference field="23" count="1">
            <x v="1"/>
          </reference>
        </references>
      </pivotArea>
    </format>
    <format dxfId="771">
      <pivotArea dataOnly="0" labelOnly="1" outline="0" fieldPosition="0">
        <references count="2">
          <reference field="6" count="1" selected="0">
            <x v="36"/>
          </reference>
          <reference field="23" count="1">
            <x v="2"/>
          </reference>
        </references>
      </pivotArea>
    </format>
    <format dxfId="770">
      <pivotArea dataOnly="0" labelOnly="1" outline="0" fieldPosition="0">
        <references count="2">
          <reference field="6" count="1" selected="0">
            <x v="37"/>
          </reference>
          <reference field="23" count="1">
            <x v="2"/>
          </reference>
        </references>
      </pivotArea>
    </format>
    <format dxfId="769">
      <pivotArea dataOnly="0" labelOnly="1" outline="0" fieldPosition="0">
        <references count="2">
          <reference field="6" count="1" selected="0">
            <x v="38"/>
          </reference>
          <reference field="23" count="1">
            <x v="1"/>
          </reference>
        </references>
      </pivotArea>
    </format>
    <format dxfId="768">
      <pivotArea dataOnly="0" labelOnly="1" outline="0" fieldPosition="0">
        <references count="2">
          <reference field="6" count="1" selected="0">
            <x v="39"/>
          </reference>
          <reference field="23" count="1">
            <x v="4"/>
          </reference>
        </references>
      </pivotArea>
    </format>
    <format dxfId="767">
      <pivotArea dataOnly="0" labelOnly="1" outline="0" fieldPosition="0">
        <references count="2">
          <reference field="6" count="1" selected="0">
            <x v="40"/>
          </reference>
          <reference field="23" count="1">
            <x v="1"/>
          </reference>
        </references>
      </pivotArea>
    </format>
    <format dxfId="766">
      <pivotArea dataOnly="0" labelOnly="1" outline="0" fieldPosition="0">
        <references count="2">
          <reference field="6" count="1" selected="0">
            <x v="41"/>
          </reference>
          <reference field="23" count="1">
            <x v="1"/>
          </reference>
        </references>
      </pivotArea>
    </format>
    <format dxfId="765">
      <pivotArea dataOnly="0" labelOnly="1" outline="0" fieldPosition="0">
        <references count="2">
          <reference field="6" count="1" selected="0">
            <x v="42"/>
          </reference>
          <reference field="23" count="1">
            <x v="1"/>
          </reference>
        </references>
      </pivotArea>
    </format>
    <format dxfId="764">
      <pivotArea dataOnly="0" labelOnly="1" outline="0" fieldPosition="0">
        <references count="2">
          <reference field="6" count="1" selected="0">
            <x v="43"/>
          </reference>
          <reference field="23" count="1">
            <x v="1"/>
          </reference>
        </references>
      </pivotArea>
    </format>
    <format dxfId="763">
      <pivotArea dataOnly="0" labelOnly="1" outline="0" fieldPosition="0">
        <references count="2">
          <reference field="6" count="1" selected="0">
            <x v="44"/>
          </reference>
          <reference field="23" count="1">
            <x v="1"/>
          </reference>
        </references>
      </pivotArea>
    </format>
    <format dxfId="762">
      <pivotArea dataOnly="0" labelOnly="1" outline="0" fieldPosition="0">
        <references count="2">
          <reference field="6" count="1" selected="0">
            <x v="45"/>
          </reference>
          <reference field="23" count="1">
            <x v="1"/>
          </reference>
        </references>
      </pivotArea>
    </format>
    <format dxfId="761">
      <pivotArea dataOnly="0" labelOnly="1" outline="0" fieldPosition="0">
        <references count="2">
          <reference field="6" count="1" selected="0">
            <x v="46"/>
          </reference>
          <reference field="23" count="1">
            <x v="1"/>
          </reference>
        </references>
      </pivotArea>
    </format>
    <format dxfId="760">
      <pivotArea dataOnly="0" labelOnly="1" outline="0" fieldPosition="0">
        <references count="2">
          <reference field="6" count="1" selected="0">
            <x v="47"/>
          </reference>
          <reference field="23" count="1">
            <x v="1"/>
          </reference>
        </references>
      </pivotArea>
    </format>
    <format dxfId="759">
      <pivotArea dataOnly="0" labelOnly="1" outline="0" fieldPosition="0">
        <references count="2">
          <reference field="6" count="1" selected="0">
            <x v="48"/>
          </reference>
          <reference field="23" count="1">
            <x v="2"/>
          </reference>
        </references>
      </pivotArea>
    </format>
    <format dxfId="758">
      <pivotArea dataOnly="0" labelOnly="1" outline="0" fieldPosition="0">
        <references count="2">
          <reference field="6" count="1" selected="0">
            <x v="49"/>
          </reference>
          <reference field="23" count="1">
            <x v="1"/>
          </reference>
        </references>
      </pivotArea>
    </format>
    <format dxfId="757">
      <pivotArea dataOnly="0" labelOnly="1" outline="0" fieldPosition="0">
        <references count="2">
          <reference field="6" count="1" selected="0">
            <x v="50"/>
          </reference>
          <reference field="23" count="1">
            <x v="1"/>
          </reference>
        </references>
      </pivotArea>
    </format>
    <format dxfId="756">
      <pivotArea dataOnly="0" labelOnly="1" outline="0" fieldPosition="0">
        <references count="2">
          <reference field="6" count="1" selected="0">
            <x v="51"/>
          </reference>
          <reference field="23" count="1">
            <x v="1"/>
          </reference>
        </references>
      </pivotArea>
    </format>
    <format dxfId="755">
      <pivotArea dataOnly="0" labelOnly="1" outline="0" fieldPosition="0">
        <references count="2">
          <reference field="6" count="1" selected="0">
            <x v="52"/>
          </reference>
          <reference field="23" count="1">
            <x v="4"/>
          </reference>
        </references>
      </pivotArea>
    </format>
    <format dxfId="754">
      <pivotArea dataOnly="0" labelOnly="1" outline="0" fieldPosition="0">
        <references count="2">
          <reference field="6" count="1" selected="0">
            <x v="53"/>
          </reference>
          <reference field="23" count="1">
            <x v="1"/>
          </reference>
        </references>
      </pivotArea>
    </format>
    <format dxfId="753">
      <pivotArea dataOnly="0" labelOnly="1" outline="0" fieldPosition="0">
        <references count="2">
          <reference field="6" count="1" selected="0">
            <x v="54"/>
          </reference>
          <reference field="23" count="1">
            <x v="4"/>
          </reference>
        </references>
      </pivotArea>
    </format>
    <format dxfId="752">
      <pivotArea dataOnly="0" labelOnly="1" outline="0" fieldPosition="0">
        <references count="2">
          <reference field="6" count="1" selected="0">
            <x v="55"/>
          </reference>
          <reference field="23" count="1">
            <x v="1"/>
          </reference>
        </references>
      </pivotArea>
    </format>
    <format dxfId="751">
      <pivotArea dataOnly="0" labelOnly="1" outline="0" fieldPosition="0">
        <references count="2">
          <reference field="6" count="1" selected="0">
            <x v="56"/>
          </reference>
          <reference field="23" count="1">
            <x v="1"/>
          </reference>
        </references>
      </pivotArea>
    </format>
    <format dxfId="750">
      <pivotArea dataOnly="0" labelOnly="1" outline="0" fieldPosition="0">
        <references count="2">
          <reference field="6" count="1" selected="0">
            <x v="57"/>
          </reference>
          <reference field="23" count="1">
            <x v="2"/>
          </reference>
        </references>
      </pivotArea>
    </format>
    <format dxfId="749">
      <pivotArea dataOnly="0" labelOnly="1" outline="0" fieldPosition="0">
        <references count="2">
          <reference field="6" count="1" selected="0">
            <x v="58"/>
          </reference>
          <reference field="23" count="1">
            <x v="1"/>
          </reference>
        </references>
      </pivotArea>
    </format>
    <format dxfId="748">
      <pivotArea dataOnly="0" labelOnly="1" outline="0" fieldPosition="0">
        <references count="2">
          <reference field="6" count="1" selected="0">
            <x v="59"/>
          </reference>
          <reference field="23" count="1">
            <x v="1"/>
          </reference>
        </references>
      </pivotArea>
    </format>
    <format dxfId="747">
      <pivotArea dataOnly="0" labelOnly="1" outline="0" fieldPosition="0">
        <references count="2">
          <reference field="6" count="1" selected="0">
            <x v="60"/>
          </reference>
          <reference field="23" count="1">
            <x v="1"/>
          </reference>
        </references>
      </pivotArea>
    </format>
    <format dxfId="746">
      <pivotArea dataOnly="0" labelOnly="1" outline="0" fieldPosition="0">
        <references count="2">
          <reference field="6" count="1" selected="0">
            <x v="61"/>
          </reference>
          <reference field="23" count="1">
            <x v="1"/>
          </reference>
        </references>
      </pivotArea>
    </format>
    <format dxfId="745">
      <pivotArea dataOnly="0" labelOnly="1" outline="0" fieldPosition="0">
        <references count="2">
          <reference field="6" count="1" selected="0">
            <x v="62"/>
          </reference>
          <reference field="23" count="1">
            <x v="1"/>
          </reference>
        </references>
      </pivotArea>
    </format>
    <format dxfId="744">
      <pivotArea dataOnly="0" labelOnly="1" outline="0" fieldPosition="0">
        <references count="2">
          <reference field="6" count="1" selected="0">
            <x v="63"/>
          </reference>
          <reference field="23" count="1">
            <x v="1"/>
          </reference>
        </references>
      </pivotArea>
    </format>
    <format dxfId="743">
      <pivotArea dataOnly="0" labelOnly="1" outline="0" fieldPosition="0">
        <references count="2">
          <reference field="6" count="1" selected="0">
            <x v="64"/>
          </reference>
          <reference field="23" count="1">
            <x v="1"/>
          </reference>
        </references>
      </pivotArea>
    </format>
    <format dxfId="742">
      <pivotArea dataOnly="0" labelOnly="1" outline="0" fieldPosition="0">
        <references count="2">
          <reference field="6" count="1" selected="0">
            <x v="65"/>
          </reference>
          <reference field="23" count="1">
            <x v="2"/>
          </reference>
        </references>
      </pivotArea>
    </format>
    <format dxfId="741">
      <pivotArea dataOnly="0" labelOnly="1" outline="0" fieldPosition="0">
        <references count="2">
          <reference field="6" count="1" selected="0">
            <x v="66"/>
          </reference>
          <reference field="23" count="1">
            <x v="1"/>
          </reference>
        </references>
      </pivotArea>
    </format>
    <format dxfId="740">
      <pivotArea dataOnly="0" labelOnly="1" outline="0" fieldPosition="0">
        <references count="2">
          <reference field="6" count="1" selected="0">
            <x v="67"/>
          </reference>
          <reference field="23" count="1">
            <x v="2"/>
          </reference>
        </references>
      </pivotArea>
    </format>
    <format dxfId="739">
      <pivotArea dataOnly="0" labelOnly="1" outline="0" fieldPosition="0">
        <references count="2">
          <reference field="6" count="1" selected="0">
            <x v="68"/>
          </reference>
          <reference field="23" count="1">
            <x v="1"/>
          </reference>
        </references>
      </pivotArea>
    </format>
    <format dxfId="738">
      <pivotArea dataOnly="0" labelOnly="1" outline="0" fieldPosition="0">
        <references count="2">
          <reference field="6" count="1" selected="0">
            <x v="69"/>
          </reference>
          <reference field="23" count="1">
            <x v="1"/>
          </reference>
        </references>
      </pivotArea>
    </format>
    <format dxfId="737">
      <pivotArea dataOnly="0" labelOnly="1" outline="0" fieldPosition="0">
        <references count="2">
          <reference field="6" count="1" selected="0">
            <x v="70"/>
          </reference>
          <reference field="23" count="1">
            <x v="1"/>
          </reference>
        </references>
      </pivotArea>
    </format>
    <format dxfId="736">
      <pivotArea dataOnly="0" labelOnly="1" outline="0" fieldPosition="0">
        <references count="2">
          <reference field="6" count="1" selected="0">
            <x v="71"/>
          </reference>
          <reference field="23" count="1">
            <x v="2"/>
          </reference>
        </references>
      </pivotArea>
    </format>
    <format dxfId="735">
      <pivotArea dataOnly="0" labelOnly="1" outline="0" fieldPosition="0">
        <references count="2">
          <reference field="6" count="1" selected="0">
            <x v="72"/>
          </reference>
          <reference field="23" count="1">
            <x v="4"/>
          </reference>
        </references>
      </pivotArea>
    </format>
    <format dxfId="734">
      <pivotArea dataOnly="0" labelOnly="1" outline="0" fieldPosition="0">
        <references count="2">
          <reference field="6" count="1" selected="0">
            <x v="73"/>
          </reference>
          <reference field="23" count="1">
            <x v="4"/>
          </reference>
        </references>
      </pivotArea>
    </format>
    <format dxfId="733">
      <pivotArea field="23" type="button" dataOnly="0" labelOnly="1" outline="0" axis="axisRow" fieldPosition="1"/>
    </format>
    <format dxfId="732">
      <pivotArea field="6" type="button" dataOnly="0" labelOnly="1" outline="0" axis="axisRow" fieldPosition="0"/>
    </format>
    <format dxfId="731">
      <pivotArea field="23" type="button" dataOnly="0" labelOnly="1" outline="0" axis="axisRow" fieldPosition="1"/>
    </format>
    <format dxfId="730">
      <pivotArea dataOnly="0" labelOnly="1" outline="0" fieldPosition="0">
        <references count="1">
          <reference field="4294967294" count="3">
            <x v="0"/>
            <x v="1"/>
            <x v="2"/>
          </reference>
        </references>
      </pivotArea>
    </format>
    <format dxfId="729">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728">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727">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726">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725">
      <pivotArea outline="0" collapsedLevelsAreSubtotals="1" fieldPosition="0">
        <references count="2">
          <reference field="4294967294" count="2" selected="0">
            <x v="0"/>
            <x v="1"/>
          </reference>
          <reference field="6" count="1" selected="0">
            <x v="62"/>
          </reference>
        </references>
      </pivotArea>
    </format>
    <format dxfId="724">
      <pivotArea outline="0" collapsedLevelsAreSubtotals="1" fieldPosition="0">
        <references count="3">
          <reference field="4294967294" count="2" selected="0">
            <x v="0"/>
            <x v="1"/>
          </reference>
          <reference field="6" count="1" selected="0">
            <x v="37"/>
          </reference>
          <reference field="23" count="1" selected="0">
            <x v="2"/>
          </reference>
        </references>
      </pivotArea>
    </format>
    <format dxfId="723">
      <pivotArea outline="0" collapsedLevelsAreSubtotals="1" fieldPosition="0">
        <references count="3">
          <reference field="4294967294" count="2" selected="0">
            <x v="0"/>
            <x v="1"/>
          </reference>
          <reference field="6" count="2" selected="0">
            <x v="38"/>
            <x v="51"/>
          </reference>
          <reference field="23" count="1" selected="0">
            <x v="1"/>
          </reference>
        </references>
      </pivotArea>
    </format>
    <format dxfId="722">
      <pivotArea outline="0" collapsedLevelsAreSubtotals="1" fieldPosition="0">
        <references count="2">
          <reference field="4294967294" count="2" selected="0">
            <x v="0"/>
            <x v="1"/>
          </reference>
          <reference field="6" count="3" selected="0">
            <x v="52"/>
            <x v="54"/>
            <x v="72"/>
          </reference>
        </references>
      </pivotArea>
    </format>
    <format dxfId="721">
      <pivotArea outline="0" collapsedLevelsAreSubtotals="1" fieldPosition="0">
        <references count="2">
          <reference field="4294967294" count="2" selected="0">
            <x v="0"/>
            <x v="1"/>
          </reference>
          <reference field="6" count="1" selected="0">
            <x v="71"/>
          </reference>
        </references>
      </pivotArea>
    </format>
    <format dxfId="720">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719">
      <pivotArea outline="0" collapsedLevelsAreSubtotals="1" fieldPosition="0">
        <references count="2">
          <reference field="4294967294" count="1" selected="0">
            <x v="2"/>
          </reference>
          <reference field="6" count="3" selected="0">
            <x v="71"/>
            <x v="72"/>
            <x v="73"/>
          </reference>
        </references>
      </pivotArea>
    </format>
    <format dxfId="718">
      <pivotArea outline="0" collapsedLevelsAreSubtotals="1" fieldPosition="0">
        <references count="2">
          <reference field="4294967294" count="2" selected="0">
            <x v="0"/>
            <x v="1"/>
          </reference>
          <reference field="6" count="1" selected="0">
            <x v="62"/>
          </reference>
        </references>
      </pivotArea>
    </format>
    <format dxfId="717">
      <pivotArea dataOnly="0" labelOnly="1" outline="0" fieldPosition="0">
        <references count="1">
          <reference field="6" count="14">
            <x v="0"/>
            <x v="12"/>
            <x v="13"/>
            <x v="39"/>
            <x v="45"/>
            <x v="46"/>
            <x v="49"/>
            <x v="58"/>
            <x v="60"/>
            <x v="61"/>
            <x v="63"/>
            <x v="68"/>
            <x v="69"/>
            <x v="70"/>
          </reference>
        </references>
      </pivotArea>
    </format>
    <format dxfId="716">
      <pivotArea dataOnly="0" labelOnly="1" outline="0" fieldPosition="0">
        <references count="1">
          <reference field="6" count="14">
            <x v="0"/>
            <x v="12"/>
            <x v="13"/>
            <x v="39"/>
            <x v="45"/>
            <x v="46"/>
            <x v="49"/>
            <x v="58"/>
            <x v="60"/>
            <x v="61"/>
            <x v="63"/>
            <x v="68"/>
            <x v="69"/>
            <x v="70"/>
          </reference>
        </references>
      </pivotArea>
    </format>
    <format dxfId="715">
      <pivotArea dataOnly="0" labelOnly="1" outline="0" fieldPosition="0">
        <references count="1">
          <reference field="6" count="1">
            <x v="70"/>
          </reference>
        </references>
      </pivotArea>
    </format>
    <format dxfId="714">
      <pivotArea dataOnly="0" labelOnly="1" outline="0" fieldPosition="0">
        <references count="1">
          <reference field="6" count="1">
            <x v="70"/>
          </reference>
        </references>
      </pivotArea>
    </format>
    <format dxfId="713">
      <pivotArea outline="0" collapsedLevelsAreSubtotals="1" fieldPosition="0">
        <references count="2">
          <reference field="4294967294" count="1" selected="0">
            <x v="0"/>
          </reference>
          <reference field="6" count="1" selected="0">
            <x v="62"/>
          </reference>
        </references>
      </pivotArea>
    </format>
    <format dxfId="712">
      <pivotArea outline="0" fieldPosition="0">
        <references count="3">
          <reference field="4294967294" count="1" selected="0">
            <x v="1"/>
          </reference>
          <reference field="6" count="1" selected="0">
            <x v="2"/>
          </reference>
          <reference field="23" count="1" selected="0">
            <x v="2"/>
          </reference>
        </references>
      </pivotArea>
    </format>
    <format dxfId="711">
      <pivotArea outline="0" fieldPosition="0">
        <references count="3">
          <reference field="4294967294" count="2" selected="0">
            <x v="0"/>
            <x v="1"/>
          </reference>
          <reference field="6" count="1" selected="0">
            <x v="16"/>
          </reference>
          <reference field="23" count="1" selected="0">
            <x v="3"/>
          </reference>
        </references>
      </pivotArea>
    </format>
    <format dxfId="710">
      <pivotArea outline="0" fieldPosition="0">
        <references count="3">
          <reference field="4294967294" count="2" selected="0">
            <x v="0"/>
            <x v="1"/>
          </reference>
          <reference field="6" count="1" selected="0">
            <x v="30"/>
          </reference>
          <reference field="23" count="1" selected="0">
            <x v="3"/>
          </reference>
        </references>
      </pivotArea>
    </format>
    <format dxfId="709">
      <pivotArea outline="0" fieldPosition="0">
        <references count="3">
          <reference field="4294967294" count="2" selected="0">
            <x v="0"/>
            <x v="1"/>
          </reference>
          <reference field="6" count="3" selected="0">
            <x v="36"/>
            <x v="43"/>
            <x v="44"/>
          </reference>
          <reference field="23" count="2" selected="0">
            <x v="1"/>
            <x v="2"/>
          </reference>
        </references>
      </pivotArea>
    </format>
    <format dxfId="708">
      <pivotArea outline="0" fieldPosition="0">
        <references count="3">
          <reference field="4294967294" count="2" selected="0">
            <x v="0"/>
            <x v="1"/>
          </reference>
          <reference field="6" count="2" selected="0">
            <x v="47"/>
            <x v="62"/>
          </reference>
          <reference field="23" count="1" selected="0">
            <x v="1"/>
          </reference>
        </references>
      </pivotArea>
    </format>
    <format dxfId="707">
      <pivotArea outline="0" fieldPosition="0">
        <references count="3">
          <reference field="4294967294" count="2" selected="0">
            <x v="0"/>
            <x v="1"/>
          </reference>
          <reference field="6" count="5" selected="0">
            <x v="74"/>
            <x v="75"/>
            <x v="76"/>
            <x v="77"/>
            <x v="78"/>
          </reference>
          <reference field="23" count="1" selected="0">
            <x v="1"/>
          </reference>
        </references>
      </pivotArea>
    </format>
    <format dxfId="706">
      <pivotArea outline="0" fieldPosition="0">
        <references count="3">
          <reference field="4294967294" count="2" selected="0">
            <x v="0"/>
            <x v="1"/>
          </reference>
          <reference field="6" count="1" selected="0">
            <x v="81"/>
          </reference>
          <reference field="23" count="1" selected="0">
            <x v="1"/>
          </reference>
        </references>
      </pivotArea>
    </format>
    <format dxfId="705">
      <pivotArea outline="0" fieldPosition="0">
        <references count="3">
          <reference field="4294967294" count="2" selected="0">
            <x v="0"/>
            <x v="1"/>
          </reference>
          <reference field="6" count="1" selected="0">
            <x v="119"/>
          </reference>
          <reference field="23" count="1" selected="0">
            <x v="3"/>
          </reference>
        </references>
      </pivotArea>
    </format>
    <format dxfId="704">
      <pivotArea outline="0" fieldPosition="0">
        <references count="3">
          <reference field="4294967294" count="2" selected="0">
            <x v="0"/>
            <x v="1"/>
          </reference>
          <reference field="6" count="3" selected="0">
            <x v="120"/>
            <x v="121"/>
            <x v="122"/>
          </reference>
          <reference field="23" count="1" selected="0">
            <x v="1"/>
          </reference>
        </references>
      </pivotArea>
    </format>
    <format dxfId="703">
      <pivotArea outline="0" fieldPosition="0">
        <references count="3">
          <reference field="4294967294" count="2" selected="0">
            <x v="0"/>
            <x v="1"/>
          </reference>
          <reference field="6" count="1" selected="0">
            <x v="125"/>
          </reference>
          <reference field="23" count="1" selected="0">
            <x v="1"/>
          </reference>
        </references>
      </pivotArea>
    </format>
    <format dxfId="702">
      <pivotArea outline="0" fieldPosition="0">
        <references count="3">
          <reference field="4294967294" count="2" selected="0">
            <x v="0"/>
            <x v="1"/>
          </reference>
          <reference field="6" count="2" selected="0">
            <x v="126"/>
            <x v="127"/>
          </reference>
          <reference field="23" count="1" selected="0">
            <x v="1"/>
          </reference>
        </references>
      </pivotArea>
    </format>
    <format dxfId="701">
      <pivotArea outline="0" collapsedLevelsAreSubtotals="1" fieldPosition="0">
        <references count="3">
          <reference field="4294967294" count="1" selected="0">
            <x v="0"/>
          </reference>
          <reference field="6" count="1" selected="0">
            <x v="2"/>
          </reference>
          <reference field="23" count="1" selected="0">
            <x v="2"/>
          </reference>
        </references>
      </pivotArea>
    </format>
    <format dxfId="700">
      <pivotArea outline="0" collapsedLevelsAreSubtotals="1" fieldPosition="0">
        <references count="3">
          <reference field="4294967294" count="1" selected="0">
            <x v="0"/>
          </reference>
          <reference field="6" count="1" selected="0">
            <x v="2"/>
          </reference>
          <reference field="23" count="1" selected="0">
            <x v="2"/>
          </reference>
        </references>
      </pivotArea>
    </format>
    <format dxfId="699">
      <pivotArea outline="0" collapsedLevelsAreSubtotals="1" fieldPosition="0">
        <references count="3">
          <reference field="4294967294" count="1" selected="0">
            <x v="0"/>
          </reference>
          <reference field="6" count="1" selected="0">
            <x v="2"/>
          </reference>
          <reference field="23" count="1" selected="0">
            <x v="2"/>
          </reference>
        </references>
      </pivotArea>
    </format>
    <format dxfId="698">
      <pivotArea outline="0" collapsedLevelsAreSubtotals="1" fieldPosition="0">
        <references count="3">
          <reference field="4294967294" count="1" selected="0">
            <x v="0"/>
          </reference>
          <reference field="6" count="1" selected="0">
            <x v="2"/>
          </reference>
          <reference field="23" count="1" selected="0">
            <x v="2"/>
          </reference>
        </references>
      </pivotArea>
    </format>
    <format dxfId="697">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6">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5">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4">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3">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2">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1">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90">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89">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88">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87">
      <pivotArea outline="0" collapsedLevelsAreSubtotals="1" fieldPosition="0">
        <references count="3">
          <reference field="4294967294" count="1" selected="0">
            <x v="1"/>
          </reference>
          <reference field="6" count="1" selected="0">
            <x v="2"/>
          </reference>
          <reference field="23" count="1" selected="0">
            <x v="2"/>
          </reference>
        </references>
      </pivotArea>
    </format>
    <format dxfId="686">
      <pivotArea outline="0" collapsedLevelsAreSubtotals="1" fieldPosition="0">
        <references count="1">
          <reference field="4294967294" count="2" selected="0">
            <x v="0"/>
            <x v="1"/>
          </reference>
        </references>
      </pivotArea>
    </format>
    <format dxfId="685">
      <pivotArea dataOnly="0" labelOnly="1" outline="0" fieldPosition="0">
        <references count="2">
          <reference field="6" count="1" selected="0">
            <x v="2"/>
          </reference>
          <reference field="23" count="1">
            <x v="2"/>
          </reference>
        </references>
      </pivotArea>
    </format>
    <format dxfId="684">
      <pivotArea outline="0" collapsedLevelsAreSubtotals="1" fieldPosition="0">
        <references count="3">
          <reference field="4294967294" count="1" selected="0">
            <x v="2"/>
          </reference>
          <reference field="6" count="1" selected="0">
            <x v="2"/>
          </reference>
          <reference field="23" count="1" selected="0">
            <x v="2"/>
          </reference>
        </references>
      </pivotArea>
    </format>
    <format dxfId="683">
      <pivotArea outline="0" collapsedLevelsAreSubtotals="1" fieldPosition="0"/>
    </format>
    <format dxfId="682">
      <pivotArea dataOnly="0" labelOnly="1" outline="0" fieldPosition="0">
        <references count="2">
          <reference field="6" count="1" selected="0">
            <x v="2"/>
          </reference>
          <reference field="23" count="1">
            <x v="2"/>
          </reference>
        </references>
      </pivotArea>
    </format>
    <format dxfId="681">
      <pivotArea dataOnly="0" labelOnly="1" outline="0" fieldPosition="0">
        <references count="2">
          <reference field="6" count="1" selected="0">
            <x v="16"/>
          </reference>
          <reference field="23" count="1">
            <x v="3"/>
          </reference>
        </references>
      </pivotArea>
    </format>
    <format dxfId="680">
      <pivotArea dataOnly="0" labelOnly="1" outline="0" fieldPosition="0">
        <references count="2">
          <reference field="6" count="1" selected="0">
            <x v="20"/>
          </reference>
          <reference field="23" count="1">
            <x v="2"/>
          </reference>
        </references>
      </pivotArea>
    </format>
    <format dxfId="679">
      <pivotArea dataOnly="0" labelOnly="1" outline="0" fieldPosition="0">
        <references count="2">
          <reference field="6" count="1" selected="0">
            <x v="27"/>
          </reference>
          <reference field="23" count="1">
            <x v="1"/>
          </reference>
        </references>
      </pivotArea>
    </format>
    <format dxfId="678">
      <pivotArea dataOnly="0" labelOnly="1" outline="0" fieldPosition="0">
        <references count="2">
          <reference field="6" count="1" selected="0">
            <x v="30"/>
          </reference>
          <reference field="23" count="1">
            <x v="3"/>
          </reference>
        </references>
      </pivotArea>
    </format>
    <format dxfId="677">
      <pivotArea dataOnly="0" labelOnly="1" outline="0" fieldPosition="0">
        <references count="2">
          <reference field="6" count="1" selected="0">
            <x v="36"/>
          </reference>
          <reference field="23" count="1">
            <x v="2"/>
          </reference>
        </references>
      </pivotArea>
    </format>
    <format dxfId="676">
      <pivotArea dataOnly="0" labelOnly="1" outline="0" fieldPosition="0">
        <references count="2">
          <reference field="6" count="1" selected="0">
            <x v="43"/>
          </reference>
          <reference field="23" count="1">
            <x v="2"/>
          </reference>
        </references>
      </pivotArea>
    </format>
    <format dxfId="675">
      <pivotArea dataOnly="0" labelOnly="1" outline="0" fieldPosition="0">
        <references count="2">
          <reference field="6" count="1" selected="0">
            <x v="44"/>
          </reference>
          <reference field="23" count="1">
            <x v="1"/>
          </reference>
        </references>
      </pivotArea>
    </format>
    <format dxfId="674">
      <pivotArea dataOnly="0" labelOnly="1" outline="0" fieldPosition="0">
        <references count="2">
          <reference field="6" count="1" selected="0">
            <x v="46"/>
          </reference>
          <reference field="23" count="1">
            <x v="1"/>
          </reference>
        </references>
      </pivotArea>
    </format>
    <format dxfId="673">
      <pivotArea dataOnly="0" labelOnly="1" outline="0" fieldPosition="0">
        <references count="2">
          <reference field="6" count="1" selected="0">
            <x v="47"/>
          </reference>
          <reference field="23" count="1">
            <x v="1"/>
          </reference>
        </references>
      </pivotArea>
    </format>
    <format dxfId="672">
      <pivotArea dataOnly="0" labelOnly="1" outline="0" fieldPosition="0">
        <references count="2">
          <reference field="6" count="1" selected="0">
            <x v="62"/>
          </reference>
          <reference field="23" count="1">
            <x v="1"/>
          </reference>
        </references>
      </pivotArea>
    </format>
    <format dxfId="671">
      <pivotArea dataOnly="0" labelOnly="1" outline="0" fieldPosition="0">
        <references count="2">
          <reference field="6" count="1" selected="0">
            <x v="68"/>
          </reference>
          <reference field="23" count="1">
            <x v="2"/>
          </reference>
        </references>
      </pivotArea>
    </format>
    <format dxfId="670">
      <pivotArea dataOnly="0" labelOnly="1" outline="0" fieldPosition="0">
        <references count="2">
          <reference field="6" count="1" selected="0">
            <x v="73"/>
          </reference>
          <reference field="23" count="1">
            <x v="2"/>
          </reference>
        </references>
      </pivotArea>
    </format>
    <format dxfId="669">
      <pivotArea dataOnly="0" labelOnly="1" outline="0" fieldPosition="0">
        <references count="2">
          <reference field="6" count="1" selected="0">
            <x v="74"/>
          </reference>
          <reference field="23" count="1">
            <x v="1"/>
          </reference>
        </references>
      </pivotArea>
    </format>
    <format dxfId="668">
      <pivotArea dataOnly="0" labelOnly="1" outline="0" fieldPosition="0">
        <references count="2">
          <reference field="6" count="1" selected="0">
            <x v="75"/>
          </reference>
          <reference field="23" count="1">
            <x v="1"/>
          </reference>
        </references>
      </pivotArea>
    </format>
    <format dxfId="667">
      <pivotArea dataOnly="0" labelOnly="1" outline="0" fieldPosition="0">
        <references count="2">
          <reference field="6" count="1" selected="0">
            <x v="76"/>
          </reference>
          <reference field="23" count="1">
            <x v="1"/>
          </reference>
        </references>
      </pivotArea>
    </format>
    <format dxfId="666">
      <pivotArea dataOnly="0" labelOnly="1" outline="0" fieldPosition="0">
        <references count="2">
          <reference field="6" count="1" selected="0">
            <x v="77"/>
          </reference>
          <reference field="23" count="1">
            <x v="1"/>
          </reference>
        </references>
      </pivotArea>
    </format>
    <format dxfId="665">
      <pivotArea dataOnly="0" labelOnly="1" outline="0" fieldPosition="0">
        <references count="2">
          <reference field="6" count="1" selected="0">
            <x v="78"/>
          </reference>
          <reference field="23" count="1">
            <x v="1"/>
          </reference>
        </references>
      </pivotArea>
    </format>
    <format dxfId="664">
      <pivotArea dataOnly="0" labelOnly="1" outline="0" fieldPosition="0">
        <references count="2">
          <reference field="6" count="1" selected="0">
            <x v="79"/>
          </reference>
          <reference field="23" count="1">
            <x v="1"/>
          </reference>
        </references>
      </pivotArea>
    </format>
    <format dxfId="663">
      <pivotArea dataOnly="0" labelOnly="1" outline="0" fieldPosition="0">
        <references count="2">
          <reference field="6" count="1" selected="0">
            <x v="80"/>
          </reference>
          <reference field="23" count="1">
            <x v="2"/>
          </reference>
        </references>
      </pivotArea>
    </format>
    <format dxfId="662">
      <pivotArea dataOnly="0" labelOnly="1" outline="0" fieldPosition="0">
        <references count="2">
          <reference field="6" count="1" selected="0">
            <x v="81"/>
          </reference>
          <reference field="23" count="1">
            <x v="1"/>
          </reference>
        </references>
      </pivotArea>
    </format>
    <format dxfId="661">
      <pivotArea dataOnly="0" labelOnly="1" outline="0" fieldPosition="0">
        <references count="2">
          <reference field="6" count="1" selected="0">
            <x v="82"/>
          </reference>
          <reference field="23" count="1">
            <x v="2"/>
          </reference>
        </references>
      </pivotArea>
    </format>
    <format dxfId="660">
      <pivotArea dataOnly="0" labelOnly="1" outline="0" fieldPosition="0">
        <references count="2">
          <reference field="6" count="1" selected="0">
            <x v="83"/>
          </reference>
          <reference field="23" count="1">
            <x v="1"/>
          </reference>
        </references>
      </pivotArea>
    </format>
    <format dxfId="659">
      <pivotArea dataOnly="0" labelOnly="1" outline="0" fieldPosition="0">
        <references count="2">
          <reference field="6" count="1" selected="0">
            <x v="84"/>
          </reference>
          <reference field="23" count="1">
            <x v="2"/>
          </reference>
        </references>
      </pivotArea>
    </format>
    <format dxfId="658">
      <pivotArea dataOnly="0" labelOnly="1" outline="0" fieldPosition="0">
        <references count="2">
          <reference field="6" count="1" selected="0">
            <x v="85"/>
          </reference>
          <reference field="23" count="1">
            <x v="2"/>
          </reference>
        </references>
      </pivotArea>
    </format>
    <format dxfId="657">
      <pivotArea dataOnly="0" labelOnly="1" outline="0" fieldPosition="0">
        <references count="2">
          <reference field="6" count="1" selected="0">
            <x v="86"/>
          </reference>
          <reference field="23" count="1">
            <x v="1"/>
          </reference>
        </references>
      </pivotArea>
    </format>
    <format dxfId="656">
      <pivotArea dataOnly="0" labelOnly="1" outline="0" fieldPosition="0">
        <references count="2">
          <reference field="6" count="1" selected="0">
            <x v="87"/>
          </reference>
          <reference field="23" count="1">
            <x v="1"/>
          </reference>
        </references>
      </pivotArea>
    </format>
    <format dxfId="655">
      <pivotArea dataOnly="0" labelOnly="1" outline="0" fieldPosition="0">
        <references count="2">
          <reference field="6" count="1" selected="0">
            <x v="88"/>
          </reference>
          <reference field="23" count="1">
            <x v="1"/>
          </reference>
        </references>
      </pivotArea>
    </format>
    <format dxfId="654">
      <pivotArea dataOnly="0" labelOnly="1" outline="0" fieldPosition="0">
        <references count="2">
          <reference field="6" count="1" selected="0">
            <x v="89"/>
          </reference>
          <reference field="23" count="1">
            <x v="1"/>
          </reference>
        </references>
      </pivotArea>
    </format>
    <format dxfId="653">
      <pivotArea dataOnly="0" labelOnly="1" outline="0" fieldPosition="0">
        <references count="2">
          <reference field="6" count="1" selected="0">
            <x v="90"/>
          </reference>
          <reference field="23" count="1">
            <x v="1"/>
          </reference>
        </references>
      </pivotArea>
    </format>
    <format dxfId="652">
      <pivotArea dataOnly="0" labelOnly="1" outline="0" fieldPosition="0">
        <references count="2">
          <reference field="6" count="1" selected="0">
            <x v="91"/>
          </reference>
          <reference field="23" count="1">
            <x v="3"/>
          </reference>
        </references>
      </pivotArea>
    </format>
    <format dxfId="651">
      <pivotArea dataOnly="0" labelOnly="1" outline="0" fieldPosition="0">
        <references count="2">
          <reference field="6" count="1" selected="0">
            <x v="92"/>
          </reference>
          <reference field="23" count="1">
            <x v="0"/>
          </reference>
        </references>
      </pivotArea>
    </format>
    <format dxfId="650">
      <pivotArea dataOnly="0" labelOnly="1" outline="0" fieldPosition="0">
        <references count="2">
          <reference field="6" count="1" selected="0">
            <x v="93"/>
          </reference>
          <reference field="23" count="1">
            <x v="1"/>
          </reference>
        </references>
      </pivotArea>
    </format>
    <format dxfId="649">
      <pivotArea dataOnly="0" labelOnly="1" outline="0" fieldPosition="0">
        <references count="2">
          <reference field="6" count="1" selected="0">
            <x v="94"/>
          </reference>
          <reference field="23" count="1">
            <x v="1"/>
          </reference>
        </references>
      </pivotArea>
    </format>
    <format dxfId="648">
      <pivotArea dataOnly="0" labelOnly="1" outline="0" fieldPosition="0">
        <references count="2">
          <reference field="6" count="1" selected="0">
            <x v="95"/>
          </reference>
          <reference field="23" count="1">
            <x v="1"/>
          </reference>
        </references>
      </pivotArea>
    </format>
    <format dxfId="647">
      <pivotArea dataOnly="0" labelOnly="1" outline="0" fieldPosition="0">
        <references count="2">
          <reference field="6" count="1" selected="0">
            <x v="96"/>
          </reference>
          <reference field="23" count="1">
            <x v="1"/>
          </reference>
        </references>
      </pivotArea>
    </format>
    <format dxfId="646">
      <pivotArea dataOnly="0" labelOnly="1" outline="0" fieldPosition="0">
        <references count="2">
          <reference field="6" count="1" selected="0">
            <x v="97"/>
          </reference>
          <reference field="23" count="1">
            <x v="1"/>
          </reference>
        </references>
      </pivotArea>
    </format>
    <format dxfId="645">
      <pivotArea dataOnly="0" labelOnly="1" outline="0" fieldPosition="0">
        <references count="2">
          <reference field="6" count="1" selected="0">
            <x v="98"/>
          </reference>
          <reference field="23" count="1">
            <x v="2"/>
          </reference>
        </references>
      </pivotArea>
    </format>
    <format dxfId="644">
      <pivotArea dataOnly="0" labelOnly="1" outline="0" fieldPosition="0">
        <references count="2">
          <reference field="6" count="1" selected="0">
            <x v="99"/>
          </reference>
          <reference field="23" count="1">
            <x v="1"/>
          </reference>
        </references>
      </pivotArea>
    </format>
    <format dxfId="643">
      <pivotArea dataOnly="0" labelOnly="1" outline="0" fieldPosition="0">
        <references count="2">
          <reference field="6" count="1" selected="0">
            <x v="100"/>
          </reference>
          <reference field="23" count="1">
            <x v="1"/>
          </reference>
        </references>
      </pivotArea>
    </format>
    <format dxfId="642">
      <pivotArea dataOnly="0" labelOnly="1" outline="0" fieldPosition="0">
        <references count="2">
          <reference field="6" count="1" selected="0">
            <x v="101"/>
          </reference>
          <reference field="23" count="1">
            <x v="3"/>
          </reference>
        </references>
      </pivotArea>
    </format>
    <format dxfId="641">
      <pivotArea dataOnly="0" labelOnly="1" outline="0" fieldPosition="0">
        <references count="2">
          <reference field="6" count="1" selected="0">
            <x v="102"/>
          </reference>
          <reference field="23" count="1">
            <x v="3"/>
          </reference>
        </references>
      </pivotArea>
    </format>
    <format dxfId="640">
      <pivotArea dataOnly="0" labelOnly="1" outline="0" fieldPosition="0">
        <references count="2">
          <reference field="6" count="1" selected="0">
            <x v="103"/>
          </reference>
          <reference field="23" count="1">
            <x v="3"/>
          </reference>
        </references>
      </pivotArea>
    </format>
    <format dxfId="639">
      <pivotArea dataOnly="0" labelOnly="1" outline="0" fieldPosition="0">
        <references count="2">
          <reference field="6" count="1" selected="0">
            <x v="104"/>
          </reference>
          <reference field="23" count="1">
            <x v="3"/>
          </reference>
        </references>
      </pivotArea>
    </format>
    <format dxfId="638">
      <pivotArea dataOnly="0" labelOnly="1" outline="0" fieldPosition="0">
        <references count="2">
          <reference field="6" count="1" selected="0">
            <x v="105"/>
          </reference>
          <reference field="23" count="1">
            <x v="3"/>
          </reference>
        </references>
      </pivotArea>
    </format>
    <format dxfId="637">
      <pivotArea dataOnly="0" labelOnly="1" outline="0" fieldPosition="0">
        <references count="2">
          <reference field="6" count="1" selected="0">
            <x v="106"/>
          </reference>
          <reference field="23" count="1">
            <x v="1"/>
          </reference>
        </references>
      </pivotArea>
    </format>
    <format dxfId="636">
      <pivotArea dataOnly="0" labelOnly="1" outline="0" fieldPosition="0">
        <references count="2">
          <reference field="6" count="1" selected="0">
            <x v="107"/>
          </reference>
          <reference field="23" count="1">
            <x v="2"/>
          </reference>
        </references>
      </pivotArea>
    </format>
    <format dxfId="635">
      <pivotArea dataOnly="0" labelOnly="1" outline="0" fieldPosition="0">
        <references count="2">
          <reference field="6" count="1" selected="0">
            <x v="108"/>
          </reference>
          <reference field="23" count="1">
            <x v="3"/>
          </reference>
        </references>
      </pivotArea>
    </format>
    <format dxfId="634">
      <pivotArea dataOnly="0" labelOnly="1" outline="0" fieldPosition="0">
        <references count="2">
          <reference field="6" count="1" selected="0">
            <x v="109"/>
          </reference>
          <reference field="23" count="1">
            <x v="1"/>
          </reference>
        </references>
      </pivotArea>
    </format>
    <format dxfId="633">
      <pivotArea dataOnly="0" labelOnly="1" outline="0" fieldPosition="0">
        <references count="2">
          <reference field="6" count="1" selected="0">
            <x v="110"/>
          </reference>
          <reference field="23" count="1">
            <x v="1"/>
          </reference>
        </references>
      </pivotArea>
    </format>
    <format dxfId="632">
      <pivotArea dataOnly="0" labelOnly="1" outline="0" fieldPosition="0">
        <references count="2">
          <reference field="6" count="1" selected="0">
            <x v="111"/>
          </reference>
          <reference field="23" count="1">
            <x v="1"/>
          </reference>
        </references>
      </pivotArea>
    </format>
    <format dxfId="631">
      <pivotArea dataOnly="0" labelOnly="1" outline="0" fieldPosition="0">
        <references count="2">
          <reference field="6" count="1" selected="0">
            <x v="112"/>
          </reference>
          <reference field="23" count="1">
            <x v="1"/>
          </reference>
        </references>
      </pivotArea>
    </format>
    <format dxfId="630">
      <pivotArea dataOnly="0" labelOnly="1" outline="0" fieldPosition="0">
        <references count="2">
          <reference field="6" count="1" selected="0">
            <x v="113"/>
          </reference>
          <reference field="23" count="1">
            <x v="1"/>
          </reference>
        </references>
      </pivotArea>
    </format>
    <format dxfId="629">
      <pivotArea dataOnly="0" labelOnly="1" outline="0" fieldPosition="0">
        <references count="2">
          <reference field="6" count="1" selected="0">
            <x v="114"/>
          </reference>
          <reference field="23" count="1">
            <x v="2"/>
          </reference>
        </references>
      </pivotArea>
    </format>
    <format dxfId="628">
      <pivotArea dataOnly="0" labelOnly="1" outline="0" fieldPosition="0">
        <references count="2">
          <reference field="6" count="1" selected="0">
            <x v="115"/>
          </reference>
          <reference field="23" count="1">
            <x v="2"/>
          </reference>
        </references>
      </pivotArea>
    </format>
    <format dxfId="627">
      <pivotArea dataOnly="0" labelOnly="1" outline="0" fieldPosition="0">
        <references count="2">
          <reference field="6" count="1" selected="0">
            <x v="116"/>
          </reference>
          <reference field="23" count="1">
            <x v="1"/>
          </reference>
        </references>
      </pivotArea>
    </format>
    <format dxfId="626">
      <pivotArea dataOnly="0" labelOnly="1" outline="0" fieldPosition="0">
        <references count="2">
          <reference field="6" count="1" selected="0">
            <x v="117"/>
          </reference>
          <reference field="23" count="1">
            <x v="2"/>
          </reference>
        </references>
      </pivotArea>
    </format>
    <format dxfId="625">
      <pivotArea dataOnly="0" labelOnly="1" outline="0" fieldPosition="0">
        <references count="2">
          <reference field="6" count="1" selected="0">
            <x v="118"/>
          </reference>
          <reference field="23" count="1">
            <x v="2"/>
          </reference>
        </references>
      </pivotArea>
    </format>
    <format dxfId="624">
      <pivotArea dataOnly="0" labelOnly="1" outline="0" fieldPosition="0">
        <references count="2">
          <reference field="6" count="1" selected="0">
            <x v="119"/>
          </reference>
          <reference field="23" count="1">
            <x v="3"/>
          </reference>
        </references>
      </pivotArea>
    </format>
    <format dxfId="623">
      <pivotArea dataOnly="0" labelOnly="1" outline="0" fieldPosition="0">
        <references count="2">
          <reference field="6" count="1" selected="0">
            <x v="120"/>
          </reference>
          <reference field="23" count="1">
            <x v="1"/>
          </reference>
        </references>
      </pivotArea>
    </format>
    <format dxfId="622">
      <pivotArea dataOnly="0" labelOnly="1" outline="0" fieldPosition="0">
        <references count="2">
          <reference field="6" count="1" selected="0">
            <x v="121"/>
          </reference>
          <reference field="23" count="1">
            <x v="1"/>
          </reference>
        </references>
      </pivotArea>
    </format>
    <format dxfId="621">
      <pivotArea dataOnly="0" labelOnly="1" outline="0" fieldPosition="0">
        <references count="2">
          <reference field="6" count="1" selected="0">
            <x v="122"/>
          </reference>
          <reference field="23" count="1">
            <x v="1"/>
          </reference>
        </references>
      </pivotArea>
    </format>
    <format dxfId="620">
      <pivotArea dataOnly="0" labelOnly="1" outline="0" fieldPosition="0">
        <references count="2">
          <reference field="6" count="1" selected="0">
            <x v="123"/>
          </reference>
          <reference field="23" count="1">
            <x v="2"/>
          </reference>
        </references>
      </pivotArea>
    </format>
    <format dxfId="619">
      <pivotArea dataOnly="0" labelOnly="1" outline="0" fieldPosition="0">
        <references count="2">
          <reference field="6" count="1" selected="0">
            <x v="124"/>
          </reference>
          <reference field="23" count="1">
            <x v="1"/>
          </reference>
        </references>
      </pivotArea>
    </format>
    <format dxfId="618">
      <pivotArea dataOnly="0" labelOnly="1" outline="0" fieldPosition="0">
        <references count="2">
          <reference field="6" count="1" selected="0">
            <x v="125"/>
          </reference>
          <reference field="23" count="1">
            <x v="1"/>
          </reference>
        </references>
      </pivotArea>
    </format>
    <format dxfId="617">
      <pivotArea dataOnly="0" labelOnly="1" outline="0" fieldPosition="0">
        <references count="2">
          <reference field="6" count="1" selected="0">
            <x v="126"/>
          </reference>
          <reference field="23" count="1">
            <x v="1"/>
          </reference>
        </references>
      </pivotArea>
    </format>
    <format dxfId="616">
      <pivotArea dataOnly="0" labelOnly="1" outline="0" fieldPosition="0">
        <references count="2">
          <reference field="6" count="1" selected="0">
            <x v="127"/>
          </reference>
          <reference field="23" count="1">
            <x v="1"/>
          </reference>
        </references>
      </pivotArea>
    </format>
    <format dxfId="615">
      <pivotArea dataOnly="0" labelOnly="1" outline="0" fieldPosition="0">
        <references count="2">
          <reference field="6" count="1" selected="0">
            <x v="128"/>
          </reference>
          <reference field="23" count="1">
            <x v="3"/>
          </reference>
        </references>
      </pivotArea>
    </format>
    <format dxfId="614">
      <pivotArea dataOnly="0" labelOnly="1" outline="0" fieldPosition="0">
        <references count="2">
          <reference field="6" count="1" selected="0">
            <x v="129"/>
          </reference>
          <reference field="23" count="1">
            <x v="3"/>
          </reference>
        </references>
      </pivotArea>
    </format>
    <format dxfId="613">
      <pivotArea dataOnly="0" labelOnly="1" outline="0" fieldPosition="0">
        <references count="2">
          <reference field="6" count="1" selected="0">
            <x v="130"/>
          </reference>
          <reference field="23" count="1">
            <x v="3"/>
          </reference>
        </references>
      </pivotArea>
    </format>
    <format dxfId="612">
      <pivotArea dataOnly="0" labelOnly="1" outline="0" fieldPosition="0">
        <references count="2">
          <reference field="6" count="1" selected="0">
            <x v="131"/>
          </reference>
          <reference field="23" count="1">
            <x v="1"/>
          </reference>
        </references>
      </pivotArea>
    </format>
    <format dxfId="611">
      <pivotArea dataOnly="0" labelOnly="1" outline="0" fieldPosition="0">
        <references count="2">
          <reference field="6" count="1" selected="0">
            <x v="132"/>
          </reference>
          <reference field="23" count="1">
            <x v="3"/>
          </reference>
        </references>
      </pivotArea>
    </format>
    <format dxfId="610">
      <pivotArea outline="0" collapsedLevelsAreSubtotals="1" fieldPosition="0"/>
    </format>
    <format dxfId="609">
      <pivotArea dataOnly="0" labelOnly="1" outline="0" fieldPosition="0">
        <references count="2">
          <reference field="6" count="1" selected="0">
            <x v="2"/>
          </reference>
          <reference field="23" count="1">
            <x v="2"/>
          </reference>
        </references>
      </pivotArea>
    </format>
    <format dxfId="608">
      <pivotArea dataOnly="0" labelOnly="1" outline="0" fieldPosition="0">
        <references count="2">
          <reference field="6" count="1" selected="0">
            <x v="16"/>
          </reference>
          <reference field="23" count="1">
            <x v="3"/>
          </reference>
        </references>
      </pivotArea>
    </format>
    <format dxfId="607">
      <pivotArea dataOnly="0" labelOnly="1" outline="0" fieldPosition="0">
        <references count="2">
          <reference field="6" count="1" selected="0">
            <x v="20"/>
          </reference>
          <reference field="23" count="1">
            <x v="2"/>
          </reference>
        </references>
      </pivotArea>
    </format>
    <format dxfId="606">
      <pivotArea dataOnly="0" labelOnly="1" outline="0" fieldPosition="0">
        <references count="2">
          <reference field="6" count="1" selected="0">
            <x v="27"/>
          </reference>
          <reference field="23" count="1">
            <x v="1"/>
          </reference>
        </references>
      </pivotArea>
    </format>
    <format dxfId="605">
      <pivotArea dataOnly="0" labelOnly="1" outline="0" fieldPosition="0">
        <references count="2">
          <reference field="6" count="1" selected="0">
            <x v="30"/>
          </reference>
          <reference field="23" count="1">
            <x v="3"/>
          </reference>
        </references>
      </pivotArea>
    </format>
    <format dxfId="604">
      <pivotArea dataOnly="0" labelOnly="1" outline="0" fieldPosition="0">
        <references count="2">
          <reference field="6" count="1" selected="0">
            <x v="36"/>
          </reference>
          <reference field="23" count="1">
            <x v="2"/>
          </reference>
        </references>
      </pivotArea>
    </format>
    <format dxfId="603">
      <pivotArea dataOnly="0" labelOnly="1" outline="0" fieldPosition="0">
        <references count="2">
          <reference field="6" count="1" selected="0">
            <x v="43"/>
          </reference>
          <reference field="23" count="1">
            <x v="2"/>
          </reference>
        </references>
      </pivotArea>
    </format>
    <format dxfId="602">
      <pivotArea dataOnly="0" labelOnly="1" outline="0" fieldPosition="0">
        <references count="2">
          <reference field="6" count="1" selected="0">
            <x v="44"/>
          </reference>
          <reference field="23" count="1">
            <x v="1"/>
          </reference>
        </references>
      </pivotArea>
    </format>
    <format dxfId="601">
      <pivotArea dataOnly="0" labelOnly="1" outline="0" fieldPosition="0">
        <references count="2">
          <reference field="6" count="1" selected="0">
            <x v="46"/>
          </reference>
          <reference field="23" count="1">
            <x v="1"/>
          </reference>
        </references>
      </pivotArea>
    </format>
    <format dxfId="600">
      <pivotArea dataOnly="0" labelOnly="1" outline="0" fieldPosition="0">
        <references count="2">
          <reference field="6" count="1" selected="0">
            <x v="47"/>
          </reference>
          <reference field="23" count="1">
            <x v="1"/>
          </reference>
        </references>
      </pivotArea>
    </format>
    <format dxfId="599">
      <pivotArea dataOnly="0" labelOnly="1" outline="0" fieldPosition="0">
        <references count="2">
          <reference field="6" count="1" selected="0">
            <x v="62"/>
          </reference>
          <reference field="23" count="1">
            <x v="1"/>
          </reference>
        </references>
      </pivotArea>
    </format>
    <format dxfId="598">
      <pivotArea dataOnly="0" labelOnly="1" outline="0" fieldPosition="0">
        <references count="2">
          <reference field="6" count="1" selected="0">
            <x v="68"/>
          </reference>
          <reference field="23" count="1">
            <x v="2"/>
          </reference>
        </references>
      </pivotArea>
    </format>
    <format dxfId="597">
      <pivotArea dataOnly="0" labelOnly="1" outline="0" fieldPosition="0">
        <references count="2">
          <reference field="6" count="1" selected="0">
            <x v="73"/>
          </reference>
          <reference field="23" count="1">
            <x v="2"/>
          </reference>
        </references>
      </pivotArea>
    </format>
    <format dxfId="596">
      <pivotArea dataOnly="0" labelOnly="1" outline="0" fieldPosition="0">
        <references count="2">
          <reference field="6" count="1" selected="0">
            <x v="74"/>
          </reference>
          <reference field="23" count="1">
            <x v="1"/>
          </reference>
        </references>
      </pivotArea>
    </format>
    <format dxfId="595">
      <pivotArea dataOnly="0" labelOnly="1" outline="0" fieldPosition="0">
        <references count="2">
          <reference field="6" count="1" selected="0">
            <x v="75"/>
          </reference>
          <reference field="23" count="1">
            <x v="1"/>
          </reference>
        </references>
      </pivotArea>
    </format>
    <format dxfId="594">
      <pivotArea dataOnly="0" labelOnly="1" outline="0" fieldPosition="0">
        <references count="2">
          <reference field="6" count="1" selected="0">
            <x v="76"/>
          </reference>
          <reference field="23" count="1">
            <x v="1"/>
          </reference>
        </references>
      </pivotArea>
    </format>
    <format dxfId="593">
      <pivotArea dataOnly="0" labelOnly="1" outline="0" fieldPosition="0">
        <references count="2">
          <reference field="6" count="1" selected="0">
            <x v="77"/>
          </reference>
          <reference field="23" count="1">
            <x v="1"/>
          </reference>
        </references>
      </pivotArea>
    </format>
    <format dxfId="592">
      <pivotArea dataOnly="0" labelOnly="1" outline="0" fieldPosition="0">
        <references count="2">
          <reference field="6" count="1" selected="0">
            <x v="78"/>
          </reference>
          <reference field="23" count="1">
            <x v="1"/>
          </reference>
        </references>
      </pivotArea>
    </format>
    <format dxfId="591">
      <pivotArea dataOnly="0" labelOnly="1" outline="0" fieldPosition="0">
        <references count="2">
          <reference field="6" count="1" selected="0">
            <x v="79"/>
          </reference>
          <reference field="23" count="1">
            <x v="1"/>
          </reference>
        </references>
      </pivotArea>
    </format>
    <format dxfId="590">
      <pivotArea dataOnly="0" labelOnly="1" outline="0" fieldPosition="0">
        <references count="2">
          <reference field="6" count="1" selected="0">
            <x v="80"/>
          </reference>
          <reference field="23" count="1">
            <x v="2"/>
          </reference>
        </references>
      </pivotArea>
    </format>
    <format dxfId="589">
      <pivotArea dataOnly="0" labelOnly="1" outline="0" fieldPosition="0">
        <references count="2">
          <reference field="6" count="1" selected="0">
            <x v="81"/>
          </reference>
          <reference field="23" count="1">
            <x v="1"/>
          </reference>
        </references>
      </pivotArea>
    </format>
    <format dxfId="588">
      <pivotArea dataOnly="0" labelOnly="1" outline="0" fieldPosition="0">
        <references count="2">
          <reference field="6" count="1" selected="0">
            <x v="82"/>
          </reference>
          <reference field="23" count="1">
            <x v="2"/>
          </reference>
        </references>
      </pivotArea>
    </format>
    <format dxfId="587">
      <pivotArea dataOnly="0" labelOnly="1" outline="0" fieldPosition="0">
        <references count="2">
          <reference field="6" count="1" selected="0">
            <x v="83"/>
          </reference>
          <reference field="23" count="1">
            <x v="1"/>
          </reference>
        </references>
      </pivotArea>
    </format>
    <format dxfId="586">
      <pivotArea dataOnly="0" labelOnly="1" outline="0" fieldPosition="0">
        <references count="2">
          <reference field="6" count="1" selected="0">
            <x v="84"/>
          </reference>
          <reference field="23" count="1">
            <x v="2"/>
          </reference>
        </references>
      </pivotArea>
    </format>
    <format dxfId="585">
      <pivotArea dataOnly="0" labelOnly="1" outline="0" fieldPosition="0">
        <references count="2">
          <reference field="6" count="1" selected="0">
            <x v="85"/>
          </reference>
          <reference field="23" count="1">
            <x v="2"/>
          </reference>
        </references>
      </pivotArea>
    </format>
    <format dxfId="584">
      <pivotArea dataOnly="0" labelOnly="1" outline="0" fieldPosition="0">
        <references count="2">
          <reference field="6" count="1" selected="0">
            <x v="86"/>
          </reference>
          <reference field="23" count="1">
            <x v="1"/>
          </reference>
        </references>
      </pivotArea>
    </format>
    <format dxfId="583">
      <pivotArea dataOnly="0" labelOnly="1" outline="0" fieldPosition="0">
        <references count="2">
          <reference field="6" count="1" selected="0">
            <x v="87"/>
          </reference>
          <reference field="23" count="1">
            <x v="1"/>
          </reference>
        </references>
      </pivotArea>
    </format>
    <format dxfId="582">
      <pivotArea dataOnly="0" labelOnly="1" outline="0" fieldPosition="0">
        <references count="2">
          <reference field="6" count="1" selected="0">
            <x v="88"/>
          </reference>
          <reference field="23" count="1">
            <x v="1"/>
          </reference>
        </references>
      </pivotArea>
    </format>
    <format dxfId="581">
      <pivotArea dataOnly="0" labelOnly="1" outline="0" fieldPosition="0">
        <references count="2">
          <reference field="6" count="1" selected="0">
            <x v="89"/>
          </reference>
          <reference field="23" count="1">
            <x v="1"/>
          </reference>
        </references>
      </pivotArea>
    </format>
    <format dxfId="580">
      <pivotArea dataOnly="0" labelOnly="1" outline="0" fieldPosition="0">
        <references count="2">
          <reference field="6" count="1" selected="0">
            <x v="90"/>
          </reference>
          <reference field="23" count="1">
            <x v="1"/>
          </reference>
        </references>
      </pivotArea>
    </format>
    <format dxfId="579">
      <pivotArea dataOnly="0" labelOnly="1" outline="0" fieldPosition="0">
        <references count="2">
          <reference field="6" count="1" selected="0">
            <x v="91"/>
          </reference>
          <reference field="23" count="1">
            <x v="3"/>
          </reference>
        </references>
      </pivotArea>
    </format>
    <format dxfId="578">
      <pivotArea dataOnly="0" labelOnly="1" outline="0" fieldPosition="0">
        <references count="2">
          <reference field="6" count="1" selected="0">
            <x v="92"/>
          </reference>
          <reference field="23" count="1">
            <x v="0"/>
          </reference>
        </references>
      </pivotArea>
    </format>
    <format dxfId="577">
      <pivotArea dataOnly="0" labelOnly="1" outline="0" fieldPosition="0">
        <references count="2">
          <reference field="6" count="1" selected="0">
            <x v="93"/>
          </reference>
          <reference field="23" count="1">
            <x v="1"/>
          </reference>
        </references>
      </pivotArea>
    </format>
    <format dxfId="576">
      <pivotArea dataOnly="0" labelOnly="1" outline="0" fieldPosition="0">
        <references count="2">
          <reference field="6" count="1" selected="0">
            <x v="94"/>
          </reference>
          <reference field="23" count="1">
            <x v="1"/>
          </reference>
        </references>
      </pivotArea>
    </format>
    <format dxfId="575">
      <pivotArea dataOnly="0" labelOnly="1" outline="0" fieldPosition="0">
        <references count="2">
          <reference field="6" count="1" selected="0">
            <x v="95"/>
          </reference>
          <reference field="23" count="1">
            <x v="1"/>
          </reference>
        </references>
      </pivotArea>
    </format>
    <format dxfId="574">
      <pivotArea dataOnly="0" labelOnly="1" outline="0" fieldPosition="0">
        <references count="2">
          <reference field="6" count="1" selected="0">
            <x v="96"/>
          </reference>
          <reference field="23" count="1">
            <x v="1"/>
          </reference>
        </references>
      </pivotArea>
    </format>
    <format dxfId="573">
      <pivotArea dataOnly="0" labelOnly="1" outline="0" fieldPosition="0">
        <references count="2">
          <reference field="6" count="1" selected="0">
            <x v="97"/>
          </reference>
          <reference field="23" count="1">
            <x v="1"/>
          </reference>
        </references>
      </pivotArea>
    </format>
    <format dxfId="572">
      <pivotArea dataOnly="0" labelOnly="1" outline="0" fieldPosition="0">
        <references count="2">
          <reference field="6" count="1" selected="0">
            <x v="98"/>
          </reference>
          <reference field="23" count="1">
            <x v="2"/>
          </reference>
        </references>
      </pivotArea>
    </format>
    <format dxfId="571">
      <pivotArea dataOnly="0" labelOnly="1" outline="0" fieldPosition="0">
        <references count="2">
          <reference field="6" count="1" selected="0">
            <x v="99"/>
          </reference>
          <reference field="23" count="1">
            <x v="1"/>
          </reference>
        </references>
      </pivotArea>
    </format>
    <format dxfId="570">
      <pivotArea dataOnly="0" labelOnly="1" outline="0" fieldPosition="0">
        <references count="2">
          <reference field="6" count="1" selected="0">
            <x v="100"/>
          </reference>
          <reference field="23" count="1">
            <x v="1"/>
          </reference>
        </references>
      </pivotArea>
    </format>
    <format dxfId="569">
      <pivotArea dataOnly="0" labelOnly="1" outline="0" fieldPosition="0">
        <references count="2">
          <reference field="6" count="1" selected="0">
            <x v="101"/>
          </reference>
          <reference field="23" count="1">
            <x v="3"/>
          </reference>
        </references>
      </pivotArea>
    </format>
    <format dxfId="568">
      <pivotArea dataOnly="0" labelOnly="1" outline="0" fieldPosition="0">
        <references count="2">
          <reference field="6" count="1" selected="0">
            <x v="102"/>
          </reference>
          <reference field="23" count="1">
            <x v="3"/>
          </reference>
        </references>
      </pivotArea>
    </format>
    <format dxfId="567">
      <pivotArea dataOnly="0" labelOnly="1" outline="0" fieldPosition="0">
        <references count="2">
          <reference field="6" count="1" selected="0">
            <x v="103"/>
          </reference>
          <reference field="23" count="1">
            <x v="3"/>
          </reference>
        </references>
      </pivotArea>
    </format>
    <format dxfId="566">
      <pivotArea dataOnly="0" labelOnly="1" outline="0" fieldPosition="0">
        <references count="2">
          <reference field="6" count="1" selected="0">
            <x v="104"/>
          </reference>
          <reference field="23" count="1">
            <x v="3"/>
          </reference>
        </references>
      </pivotArea>
    </format>
    <format dxfId="565">
      <pivotArea dataOnly="0" labelOnly="1" outline="0" fieldPosition="0">
        <references count="2">
          <reference field="6" count="1" selected="0">
            <x v="105"/>
          </reference>
          <reference field="23" count="1">
            <x v="3"/>
          </reference>
        </references>
      </pivotArea>
    </format>
    <format dxfId="564">
      <pivotArea dataOnly="0" labelOnly="1" outline="0" fieldPosition="0">
        <references count="2">
          <reference field="6" count="1" selected="0">
            <x v="106"/>
          </reference>
          <reference field="23" count="1">
            <x v="1"/>
          </reference>
        </references>
      </pivotArea>
    </format>
    <format dxfId="563">
      <pivotArea dataOnly="0" labelOnly="1" outline="0" fieldPosition="0">
        <references count="2">
          <reference field="6" count="1" selected="0">
            <x v="107"/>
          </reference>
          <reference field="23" count="1">
            <x v="2"/>
          </reference>
        </references>
      </pivotArea>
    </format>
    <format dxfId="562">
      <pivotArea dataOnly="0" labelOnly="1" outline="0" fieldPosition="0">
        <references count="2">
          <reference field="6" count="1" selected="0">
            <x v="108"/>
          </reference>
          <reference field="23" count="1">
            <x v="3"/>
          </reference>
        </references>
      </pivotArea>
    </format>
    <format dxfId="561">
      <pivotArea dataOnly="0" labelOnly="1" outline="0" fieldPosition="0">
        <references count="2">
          <reference field="6" count="1" selected="0">
            <x v="109"/>
          </reference>
          <reference field="23" count="1">
            <x v="1"/>
          </reference>
        </references>
      </pivotArea>
    </format>
    <format dxfId="560">
      <pivotArea dataOnly="0" labelOnly="1" outline="0" fieldPosition="0">
        <references count="2">
          <reference field="6" count="1" selected="0">
            <x v="110"/>
          </reference>
          <reference field="23" count="1">
            <x v="1"/>
          </reference>
        </references>
      </pivotArea>
    </format>
    <format dxfId="559">
      <pivotArea dataOnly="0" labelOnly="1" outline="0" fieldPosition="0">
        <references count="2">
          <reference field="6" count="1" selected="0">
            <x v="111"/>
          </reference>
          <reference field="23" count="1">
            <x v="1"/>
          </reference>
        </references>
      </pivotArea>
    </format>
    <format dxfId="558">
      <pivotArea dataOnly="0" labelOnly="1" outline="0" fieldPosition="0">
        <references count="2">
          <reference field="6" count="1" selected="0">
            <x v="112"/>
          </reference>
          <reference field="23" count="1">
            <x v="1"/>
          </reference>
        </references>
      </pivotArea>
    </format>
    <format dxfId="557">
      <pivotArea dataOnly="0" labelOnly="1" outline="0" fieldPosition="0">
        <references count="2">
          <reference field="6" count="1" selected="0">
            <x v="113"/>
          </reference>
          <reference field="23" count="1">
            <x v="1"/>
          </reference>
        </references>
      </pivotArea>
    </format>
    <format dxfId="556">
      <pivotArea dataOnly="0" labelOnly="1" outline="0" fieldPosition="0">
        <references count="2">
          <reference field="6" count="1" selected="0">
            <x v="114"/>
          </reference>
          <reference field="23" count="1">
            <x v="2"/>
          </reference>
        </references>
      </pivotArea>
    </format>
    <format dxfId="555">
      <pivotArea dataOnly="0" labelOnly="1" outline="0" fieldPosition="0">
        <references count="2">
          <reference field="6" count="1" selected="0">
            <x v="115"/>
          </reference>
          <reference field="23" count="1">
            <x v="2"/>
          </reference>
        </references>
      </pivotArea>
    </format>
    <format dxfId="554">
      <pivotArea dataOnly="0" labelOnly="1" outline="0" fieldPosition="0">
        <references count="2">
          <reference field="6" count="1" selected="0">
            <x v="116"/>
          </reference>
          <reference field="23" count="1">
            <x v="1"/>
          </reference>
        </references>
      </pivotArea>
    </format>
    <format dxfId="553">
      <pivotArea dataOnly="0" labelOnly="1" outline="0" fieldPosition="0">
        <references count="2">
          <reference field="6" count="1" selected="0">
            <x v="117"/>
          </reference>
          <reference field="23" count="1">
            <x v="2"/>
          </reference>
        </references>
      </pivotArea>
    </format>
    <format dxfId="552">
      <pivotArea dataOnly="0" labelOnly="1" outline="0" fieldPosition="0">
        <references count="2">
          <reference field="6" count="1" selected="0">
            <x v="118"/>
          </reference>
          <reference field="23" count="1">
            <x v="2"/>
          </reference>
        </references>
      </pivotArea>
    </format>
    <format dxfId="551">
      <pivotArea dataOnly="0" labelOnly="1" outline="0" fieldPosition="0">
        <references count="2">
          <reference field="6" count="1" selected="0">
            <x v="119"/>
          </reference>
          <reference field="23" count="1">
            <x v="3"/>
          </reference>
        </references>
      </pivotArea>
    </format>
    <format dxfId="550">
      <pivotArea dataOnly="0" labelOnly="1" outline="0" fieldPosition="0">
        <references count="2">
          <reference field="6" count="1" selected="0">
            <x v="120"/>
          </reference>
          <reference field="23" count="1">
            <x v="1"/>
          </reference>
        </references>
      </pivotArea>
    </format>
    <format dxfId="549">
      <pivotArea dataOnly="0" labelOnly="1" outline="0" fieldPosition="0">
        <references count="2">
          <reference field="6" count="1" selected="0">
            <x v="121"/>
          </reference>
          <reference field="23" count="1">
            <x v="1"/>
          </reference>
        </references>
      </pivotArea>
    </format>
    <format dxfId="548">
      <pivotArea dataOnly="0" labelOnly="1" outline="0" fieldPosition="0">
        <references count="2">
          <reference field="6" count="1" selected="0">
            <x v="122"/>
          </reference>
          <reference field="23" count="1">
            <x v="1"/>
          </reference>
        </references>
      </pivotArea>
    </format>
    <format dxfId="547">
      <pivotArea dataOnly="0" labelOnly="1" outline="0" fieldPosition="0">
        <references count="2">
          <reference field="6" count="1" selected="0">
            <x v="123"/>
          </reference>
          <reference field="23" count="1">
            <x v="2"/>
          </reference>
        </references>
      </pivotArea>
    </format>
    <format dxfId="546">
      <pivotArea dataOnly="0" labelOnly="1" outline="0" fieldPosition="0">
        <references count="2">
          <reference field="6" count="1" selected="0">
            <x v="124"/>
          </reference>
          <reference field="23" count="1">
            <x v="1"/>
          </reference>
        </references>
      </pivotArea>
    </format>
    <format dxfId="545">
      <pivotArea dataOnly="0" labelOnly="1" outline="0" fieldPosition="0">
        <references count="2">
          <reference field="6" count="1" selected="0">
            <x v="125"/>
          </reference>
          <reference field="23" count="1">
            <x v="1"/>
          </reference>
        </references>
      </pivotArea>
    </format>
    <format dxfId="544">
      <pivotArea dataOnly="0" labelOnly="1" outline="0" fieldPosition="0">
        <references count="2">
          <reference field="6" count="1" selected="0">
            <x v="126"/>
          </reference>
          <reference field="23" count="1">
            <x v="1"/>
          </reference>
        </references>
      </pivotArea>
    </format>
    <format dxfId="543">
      <pivotArea dataOnly="0" labelOnly="1" outline="0" fieldPosition="0">
        <references count="2">
          <reference field="6" count="1" selected="0">
            <x v="127"/>
          </reference>
          <reference field="23" count="1">
            <x v="1"/>
          </reference>
        </references>
      </pivotArea>
    </format>
    <format dxfId="542">
      <pivotArea dataOnly="0" labelOnly="1" outline="0" fieldPosition="0">
        <references count="2">
          <reference field="6" count="1" selected="0">
            <x v="128"/>
          </reference>
          <reference field="23" count="1">
            <x v="3"/>
          </reference>
        </references>
      </pivotArea>
    </format>
    <format dxfId="541">
      <pivotArea dataOnly="0" labelOnly="1" outline="0" fieldPosition="0">
        <references count="2">
          <reference field="6" count="1" selected="0">
            <x v="129"/>
          </reference>
          <reference field="23" count="1">
            <x v="3"/>
          </reference>
        </references>
      </pivotArea>
    </format>
    <format dxfId="540">
      <pivotArea dataOnly="0" labelOnly="1" outline="0" fieldPosition="0">
        <references count="2">
          <reference field="6" count="1" selected="0">
            <x v="130"/>
          </reference>
          <reference field="23" count="1">
            <x v="3"/>
          </reference>
        </references>
      </pivotArea>
    </format>
    <format dxfId="539">
      <pivotArea dataOnly="0" labelOnly="1" outline="0" fieldPosition="0">
        <references count="2">
          <reference field="6" count="1" selected="0">
            <x v="131"/>
          </reference>
          <reference field="23" count="1">
            <x v="1"/>
          </reference>
        </references>
      </pivotArea>
    </format>
    <format dxfId="538">
      <pivotArea dataOnly="0" labelOnly="1" outline="0" fieldPosition="0">
        <references count="2">
          <reference field="6" count="1" selected="0">
            <x v="132"/>
          </reference>
          <reference field="23" count="1">
            <x v="3"/>
          </reference>
        </references>
      </pivotArea>
    </format>
    <format dxfId="537">
      <pivotArea outline="0" collapsedLevelsAreSubtotals="1" fieldPosition="0"/>
    </format>
    <format dxfId="536">
      <pivotArea dataOnly="0" labelOnly="1" outline="0" fieldPosition="0">
        <references count="2">
          <reference field="6" count="1" selected="0">
            <x v="2"/>
          </reference>
          <reference field="23" count="1">
            <x v="2"/>
          </reference>
        </references>
      </pivotArea>
    </format>
    <format dxfId="535">
      <pivotArea dataOnly="0" labelOnly="1" outline="0" fieldPosition="0">
        <references count="2">
          <reference field="6" count="1" selected="0">
            <x v="16"/>
          </reference>
          <reference field="23" count="1">
            <x v="3"/>
          </reference>
        </references>
      </pivotArea>
    </format>
    <format dxfId="534">
      <pivotArea dataOnly="0" labelOnly="1" outline="0" fieldPosition="0">
        <references count="2">
          <reference field="6" count="1" selected="0">
            <x v="20"/>
          </reference>
          <reference field="23" count="1">
            <x v="2"/>
          </reference>
        </references>
      </pivotArea>
    </format>
    <format dxfId="533">
      <pivotArea dataOnly="0" labelOnly="1" outline="0" fieldPosition="0">
        <references count="2">
          <reference field="6" count="1" selected="0">
            <x v="27"/>
          </reference>
          <reference field="23" count="1">
            <x v="1"/>
          </reference>
        </references>
      </pivotArea>
    </format>
    <format dxfId="532">
      <pivotArea dataOnly="0" labelOnly="1" outline="0" fieldPosition="0">
        <references count="2">
          <reference field="6" count="1" selected="0">
            <x v="30"/>
          </reference>
          <reference field="23" count="1">
            <x v="3"/>
          </reference>
        </references>
      </pivotArea>
    </format>
    <format dxfId="531">
      <pivotArea dataOnly="0" labelOnly="1" outline="0" fieldPosition="0">
        <references count="2">
          <reference field="6" count="1" selected="0">
            <x v="36"/>
          </reference>
          <reference field="23" count="1">
            <x v="2"/>
          </reference>
        </references>
      </pivotArea>
    </format>
    <format dxfId="530">
      <pivotArea dataOnly="0" labelOnly="1" outline="0" fieldPosition="0">
        <references count="2">
          <reference field="6" count="1" selected="0">
            <x v="43"/>
          </reference>
          <reference field="23" count="1">
            <x v="2"/>
          </reference>
        </references>
      </pivotArea>
    </format>
    <format dxfId="529">
      <pivotArea dataOnly="0" labelOnly="1" outline="0" fieldPosition="0">
        <references count="2">
          <reference field="6" count="1" selected="0">
            <x v="44"/>
          </reference>
          <reference field="23" count="1">
            <x v="1"/>
          </reference>
        </references>
      </pivotArea>
    </format>
    <format dxfId="528">
      <pivotArea dataOnly="0" labelOnly="1" outline="0" fieldPosition="0">
        <references count="2">
          <reference field="6" count="1" selected="0">
            <x v="46"/>
          </reference>
          <reference field="23" count="1">
            <x v="1"/>
          </reference>
        </references>
      </pivotArea>
    </format>
    <format dxfId="527">
      <pivotArea dataOnly="0" labelOnly="1" outline="0" fieldPosition="0">
        <references count="2">
          <reference field="6" count="1" selected="0">
            <x v="47"/>
          </reference>
          <reference field="23" count="1">
            <x v="1"/>
          </reference>
        </references>
      </pivotArea>
    </format>
    <format dxfId="526">
      <pivotArea dataOnly="0" labelOnly="1" outline="0" fieldPosition="0">
        <references count="2">
          <reference field="6" count="1" selected="0">
            <x v="62"/>
          </reference>
          <reference field="23" count="1">
            <x v="1"/>
          </reference>
        </references>
      </pivotArea>
    </format>
    <format dxfId="525">
      <pivotArea dataOnly="0" labelOnly="1" outline="0" fieldPosition="0">
        <references count="2">
          <reference field="6" count="1" selected="0">
            <x v="68"/>
          </reference>
          <reference field="23" count="1">
            <x v="2"/>
          </reference>
        </references>
      </pivotArea>
    </format>
    <format dxfId="524">
      <pivotArea dataOnly="0" labelOnly="1" outline="0" fieldPosition="0">
        <references count="2">
          <reference field="6" count="1" selected="0">
            <x v="73"/>
          </reference>
          <reference field="23" count="1">
            <x v="2"/>
          </reference>
        </references>
      </pivotArea>
    </format>
    <format dxfId="523">
      <pivotArea dataOnly="0" labelOnly="1" outline="0" fieldPosition="0">
        <references count="2">
          <reference field="6" count="1" selected="0">
            <x v="74"/>
          </reference>
          <reference field="23" count="1">
            <x v="1"/>
          </reference>
        </references>
      </pivotArea>
    </format>
    <format dxfId="522">
      <pivotArea dataOnly="0" labelOnly="1" outline="0" fieldPosition="0">
        <references count="2">
          <reference field="6" count="1" selected="0">
            <x v="75"/>
          </reference>
          <reference field="23" count="1">
            <x v="1"/>
          </reference>
        </references>
      </pivotArea>
    </format>
    <format dxfId="521">
      <pivotArea dataOnly="0" labelOnly="1" outline="0" fieldPosition="0">
        <references count="2">
          <reference field="6" count="1" selected="0">
            <x v="76"/>
          </reference>
          <reference field="23" count="1">
            <x v="1"/>
          </reference>
        </references>
      </pivotArea>
    </format>
    <format dxfId="520">
      <pivotArea dataOnly="0" labelOnly="1" outline="0" fieldPosition="0">
        <references count="2">
          <reference field="6" count="1" selected="0">
            <x v="77"/>
          </reference>
          <reference field="23" count="1">
            <x v="1"/>
          </reference>
        </references>
      </pivotArea>
    </format>
    <format dxfId="519">
      <pivotArea dataOnly="0" labelOnly="1" outline="0" fieldPosition="0">
        <references count="2">
          <reference field="6" count="1" selected="0">
            <x v="78"/>
          </reference>
          <reference field="23" count="1">
            <x v="1"/>
          </reference>
        </references>
      </pivotArea>
    </format>
    <format dxfId="518">
      <pivotArea dataOnly="0" labelOnly="1" outline="0" fieldPosition="0">
        <references count="2">
          <reference field="6" count="1" selected="0">
            <x v="79"/>
          </reference>
          <reference field="23" count="1">
            <x v="1"/>
          </reference>
        </references>
      </pivotArea>
    </format>
    <format dxfId="517">
      <pivotArea dataOnly="0" labelOnly="1" outline="0" fieldPosition="0">
        <references count="2">
          <reference field="6" count="1" selected="0">
            <x v="80"/>
          </reference>
          <reference field="23" count="1">
            <x v="2"/>
          </reference>
        </references>
      </pivotArea>
    </format>
    <format dxfId="516">
      <pivotArea dataOnly="0" labelOnly="1" outline="0" fieldPosition="0">
        <references count="2">
          <reference field="6" count="1" selected="0">
            <x v="81"/>
          </reference>
          <reference field="23" count="1">
            <x v="1"/>
          </reference>
        </references>
      </pivotArea>
    </format>
    <format dxfId="515">
      <pivotArea dataOnly="0" labelOnly="1" outline="0" fieldPosition="0">
        <references count="2">
          <reference field="6" count="1" selected="0">
            <x v="82"/>
          </reference>
          <reference field="23" count="1">
            <x v="2"/>
          </reference>
        </references>
      </pivotArea>
    </format>
    <format dxfId="514">
      <pivotArea dataOnly="0" labelOnly="1" outline="0" fieldPosition="0">
        <references count="2">
          <reference field="6" count="1" selected="0">
            <x v="83"/>
          </reference>
          <reference field="23" count="1">
            <x v="1"/>
          </reference>
        </references>
      </pivotArea>
    </format>
    <format dxfId="513">
      <pivotArea dataOnly="0" labelOnly="1" outline="0" fieldPosition="0">
        <references count="2">
          <reference field="6" count="1" selected="0">
            <x v="84"/>
          </reference>
          <reference field="23" count="1">
            <x v="2"/>
          </reference>
        </references>
      </pivotArea>
    </format>
    <format dxfId="512">
      <pivotArea dataOnly="0" labelOnly="1" outline="0" fieldPosition="0">
        <references count="2">
          <reference field="6" count="1" selected="0">
            <x v="85"/>
          </reference>
          <reference field="23" count="1">
            <x v="2"/>
          </reference>
        </references>
      </pivotArea>
    </format>
    <format dxfId="511">
      <pivotArea dataOnly="0" labelOnly="1" outline="0" fieldPosition="0">
        <references count="2">
          <reference field="6" count="1" selected="0">
            <x v="86"/>
          </reference>
          <reference field="23" count="1">
            <x v="1"/>
          </reference>
        </references>
      </pivotArea>
    </format>
    <format dxfId="510">
      <pivotArea dataOnly="0" labelOnly="1" outline="0" fieldPosition="0">
        <references count="2">
          <reference field="6" count="1" selected="0">
            <x v="87"/>
          </reference>
          <reference field="23" count="1">
            <x v="1"/>
          </reference>
        </references>
      </pivotArea>
    </format>
    <format dxfId="509">
      <pivotArea dataOnly="0" labelOnly="1" outline="0" fieldPosition="0">
        <references count="2">
          <reference field="6" count="1" selected="0">
            <x v="88"/>
          </reference>
          <reference field="23" count="1">
            <x v="1"/>
          </reference>
        </references>
      </pivotArea>
    </format>
    <format dxfId="508">
      <pivotArea dataOnly="0" labelOnly="1" outline="0" fieldPosition="0">
        <references count="2">
          <reference field="6" count="1" selected="0">
            <x v="89"/>
          </reference>
          <reference field="23" count="1">
            <x v="1"/>
          </reference>
        </references>
      </pivotArea>
    </format>
    <format dxfId="507">
      <pivotArea dataOnly="0" labelOnly="1" outline="0" fieldPosition="0">
        <references count="2">
          <reference field="6" count="1" selected="0">
            <x v="90"/>
          </reference>
          <reference field="23" count="1">
            <x v="1"/>
          </reference>
        </references>
      </pivotArea>
    </format>
    <format dxfId="506">
      <pivotArea dataOnly="0" labelOnly="1" outline="0" fieldPosition="0">
        <references count="2">
          <reference field="6" count="1" selected="0">
            <x v="91"/>
          </reference>
          <reference field="23" count="1">
            <x v="3"/>
          </reference>
        </references>
      </pivotArea>
    </format>
    <format dxfId="505">
      <pivotArea dataOnly="0" labelOnly="1" outline="0" fieldPosition="0">
        <references count="2">
          <reference field="6" count="1" selected="0">
            <x v="92"/>
          </reference>
          <reference field="23" count="1">
            <x v="0"/>
          </reference>
        </references>
      </pivotArea>
    </format>
    <format dxfId="504">
      <pivotArea dataOnly="0" labelOnly="1" outline="0" fieldPosition="0">
        <references count="2">
          <reference field="6" count="1" selected="0">
            <x v="93"/>
          </reference>
          <reference field="23" count="1">
            <x v="1"/>
          </reference>
        </references>
      </pivotArea>
    </format>
    <format dxfId="503">
      <pivotArea dataOnly="0" labelOnly="1" outline="0" fieldPosition="0">
        <references count="2">
          <reference field="6" count="1" selected="0">
            <x v="94"/>
          </reference>
          <reference field="23" count="1">
            <x v="1"/>
          </reference>
        </references>
      </pivotArea>
    </format>
    <format dxfId="502">
      <pivotArea dataOnly="0" labelOnly="1" outline="0" fieldPosition="0">
        <references count="2">
          <reference field="6" count="1" selected="0">
            <x v="95"/>
          </reference>
          <reference field="23" count="1">
            <x v="1"/>
          </reference>
        </references>
      </pivotArea>
    </format>
    <format dxfId="501">
      <pivotArea dataOnly="0" labelOnly="1" outline="0" fieldPosition="0">
        <references count="2">
          <reference field="6" count="1" selected="0">
            <x v="96"/>
          </reference>
          <reference field="23" count="1">
            <x v="1"/>
          </reference>
        </references>
      </pivotArea>
    </format>
    <format dxfId="500">
      <pivotArea dataOnly="0" labelOnly="1" outline="0" fieldPosition="0">
        <references count="2">
          <reference field="6" count="1" selected="0">
            <x v="97"/>
          </reference>
          <reference field="23" count="1">
            <x v="1"/>
          </reference>
        </references>
      </pivotArea>
    </format>
    <format dxfId="499">
      <pivotArea dataOnly="0" labelOnly="1" outline="0" fieldPosition="0">
        <references count="2">
          <reference field="6" count="1" selected="0">
            <x v="98"/>
          </reference>
          <reference field="23" count="1">
            <x v="2"/>
          </reference>
        </references>
      </pivotArea>
    </format>
    <format dxfId="498">
      <pivotArea dataOnly="0" labelOnly="1" outline="0" fieldPosition="0">
        <references count="2">
          <reference field="6" count="1" selected="0">
            <x v="99"/>
          </reference>
          <reference field="23" count="1">
            <x v="1"/>
          </reference>
        </references>
      </pivotArea>
    </format>
    <format dxfId="497">
      <pivotArea dataOnly="0" labelOnly="1" outline="0" fieldPosition="0">
        <references count="2">
          <reference field="6" count="1" selected="0">
            <x v="100"/>
          </reference>
          <reference field="23" count="1">
            <x v="1"/>
          </reference>
        </references>
      </pivotArea>
    </format>
    <format dxfId="496">
      <pivotArea dataOnly="0" labelOnly="1" outline="0" fieldPosition="0">
        <references count="2">
          <reference field="6" count="1" selected="0">
            <x v="101"/>
          </reference>
          <reference field="23" count="1">
            <x v="3"/>
          </reference>
        </references>
      </pivotArea>
    </format>
    <format dxfId="495">
      <pivotArea dataOnly="0" labelOnly="1" outline="0" fieldPosition="0">
        <references count="2">
          <reference field="6" count="1" selected="0">
            <x v="102"/>
          </reference>
          <reference field="23" count="1">
            <x v="3"/>
          </reference>
        </references>
      </pivotArea>
    </format>
    <format dxfId="494">
      <pivotArea dataOnly="0" labelOnly="1" outline="0" fieldPosition="0">
        <references count="2">
          <reference field="6" count="1" selected="0">
            <x v="103"/>
          </reference>
          <reference field="23" count="1">
            <x v="3"/>
          </reference>
        </references>
      </pivotArea>
    </format>
    <format dxfId="493">
      <pivotArea dataOnly="0" labelOnly="1" outline="0" fieldPosition="0">
        <references count="2">
          <reference field="6" count="1" selected="0">
            <x v="104"/>
          </reference>
          <reference field="23" count="1">
            <x v="3"/>
          </reference>
        </references>
      </pivotArea>
    </format>
    <format dxfId="492">
      <pivotArea dataOnly="0" labelOnly="1" outline="0" fieldPosition="0">
        <references count="2">
          <reference field="6" count="1" selected="0">
            <x v="105"/>
          </reference>
          <reference field="23" count="1">
            <x v="3"/>
          </reference>
        </references>
      </pivotArea>
    </format>
    <format dxfId="491">
      <pivotArea dataOnly="0" labelOnly="1" outline="0" fieldPosition="0">
        <references count="2">
          <reference field="6" count="1" selected="0">
            <x v="106"/>
          </reference>
          <reference field="23" count="1">
            <x v="1"/>
          </reference>
        </references>
      </pivotArea>
    </format>
    <format dxfId="490">
      <pivotArea dataOnly="0" labelOnly="1" outline="0" fieldPosition="0">
        <references count="2">
          <reference field="6" count="1" selected="0">
            <x v="107"/>
          </reference>
          <reference field="23" count="1">
            <x v="2"/>
          </reference>
        </references>
      </pivotArea>
    </format>
    <format dxfId="489">
      <pivotArea dataOnly="0" labelOnly="1" outline="0" fieldPosition="0">
        <references count="2">
          <reference field="6" count="1" selected="0">
            <x v="108"/>
          </reference>
          <reference field="23" count="1">
            <x v="3"/>
          </reference>
        </references>
      </pivotArea>
    </format>
    <format dxfId="488">
      <pivotArea dataOnly="0" labelOnly="1" outline="0" fieldPosition="0">
        <references count="2">
          <reference field="6" count="1" selected="0">
            <x v="109"/>
          </reference>
          <reference field="23" count="1">
            <x v="1"/>
          </reference>
        </references>
      </pivotArea>
    </format>
    <format dxfId="487">
      <pivotArea dataOnly="0" labelOnly="1" outline="0" fieldPosition="0">
        <references count="2">
          <reference field="6" count="1" selected="0">
            <x v="110"/>
          </reference>
          <reference field="23" count="1">
            <x v="1"/>
          </reference>
        </references>
      </pivotArea>
    </format>
    <format dxfId="486">
      <pivotArea dataOnly="0" labelOnly="1" outline="0" fieldPosition="0">
        <references count="2">
          <reference field="6" count="1" selected="0">
            <x v="111"/>
          </reference>
          <reference field="23" count="1">
            <x v="1"/>
          </reference>
        </references>
      </pivotArea>
    </format>
    <format dxfId="485">
      <pivotArea dataOnly="0" labelOnly="1" outline="0" fieldPosition="0">
        <references count="2">
          <reference field="6" count="1" selected="0">
            <x v="112"/>
          </reference>
          <reference field="23" count="1">
            <x v="1"/>
          </reference>
        </references>
      </pivotArea>
    </format>
    <format dxfId="484">
      <pivotArea dataOnly="0" labelOnly="1" outline="0" fieldPosition="0">
        <references count="2">
          <reference field="6" count="1" selected="0">
            <x v="113"/>
          </reference>
          <reference field="23" count="1">
            <x v="1"/>
          </reference>
        </references>
      </pivotArea>
    </format>
    <format dxfId="483">
      <pivotArea dataOnly="0" labelOnly="1" outline="0" fieldPosition="0">
        <references count="2">
          <reference field="6" count="1" selected="0">
            <x v="114"/>
          </reference>
          <reference field="23" count="1">
            <x v="2"/>
          </reference>
        </references>
      </pivotArea>
    </format>
    <format dxfId="482">
      <pivotArea dataOnly="0" labelOnly="1" outline="0" fieldPosition="0">
        <references count="2">
          <reference field="6" count="1" selected="0">
            <x v="115"/>
          </reference>
          <reference field="23" count="1">
            <x v="2"/>
          </reference>
        </references>
      </pivotArea>
    </format>
    <format dxfId="481">
      <pivotArea dataOnly="0" labelOnly="1" outline="0" fieldPosition="0">
        <references count="2">
          <reference field="6" count="1" selected="0">
            <x v="116"/>
          </reference>
          <reference field="23" count="1">
            <x v="1"/>
          </reference>
        </references>
      </pivotArea>
    </format>
    <format dxfId="480">
      <pivotArea dataOnly="0" labelOnly="1" outline="0" fieldPosition="0">
        <references count="2">
          <reference field="6" count="1" selected="0">
            <x v="117"/>
          </reference>
          <reference field="23" count="1">
            <x v="2"/>
          </reference>
        </references>
      </pivotArea>
    </format>
    <format dxfId="479">
      <pivotArea dataOnly="0" labelOnly="1" outline="0" fieldPosition="0">
        <references count="2">
          <reference field="6" count="1" selected="0">
            <x v="118"/>
          </reference>
          <reference field="23" count="1">
            <x v="2"/>
          </reference>
        </references>
      </pivotArea>
    </format>
    <format dxfId="478">
      <pivotArea dataOnly="0" labelOnly="1" outline="0" fieldPosition="0">
        <references count="2">
          <reference field="6" count="1" selected="0">
            <x v="119"/>
          </reference>
          <reference field="23" count="1">
            <x v="3"/>
          </reference>
        </references>
      </pivotArea>
    </format>
    <format dxfId="477">
      <pivotArea dataOnly="0" labelOnly="1" outline="0" fieldPosition="0">
        <references count="2">
          <reference field="6" count="1" selected="0">
            <x v="120"/>
          </reference>
          <reference field="23" count="1">
            <x v="1"/>
          </reference>
        </references>
      </pivotArea>
    </format>
    <format dxfId="476">
      <pivotArea dataOnly="0" labelOnly="1" outline="0" fieldPosition="0">
        <references count="2">
          <reference field="6" count="1" selected="0">
            <x v="121"/>
          </reference>
          <reference field="23" count="1">
            <x v="1"/>
          </reference>
        </references>
      </pivotArea>
    </format>
    <format dxfId="475">
      <pivotArea dataOnly="0" labelOnly="1" outline="0" fieldPosition="0">
        <references count="2">
          <reference field="6" count="1" selected="0">
            <x v="122"/>
          </reference>
          <reference field="23" count="1">
            <x v="1"/>
          </reference>
        </references>
      </pivotArea>
    </format>
    <format dxfId="474">
      <pivotArea dataOnly="0" labelOnly="1" outline="0" fieldPosition="0">
        <references count="2">
          <reference field="6" count="1" selected="0">
            <x v="123"/>
          </reference>
          <reference field="23" count="1">
            <x v="2"/>
          </reference>
        </references>
      </pivotArea>
    </format>
    <format dxfId="473">
      <pivotArea dataOnly="0" labelOnly="1" outline="0" fieldPosition="0">
        <references count="2">
          <reference field="6" count="1" selected="0">
            <x v="124"/>
          </reference>
          <reference field="23" count="1">
            <x v="1"/>
          </reference>
        </references>
      </pivotArea>
    </format>
    <format dxfId="472">
      <pivotArea dataOnly="0" labelOnly="1" outline="0" fieldPosition="0">
        <references count="2">
          <reference field="6" count="1" selected="0">
            <x v="125"/>
          </reference>
          <reference field="23" count="1">
            <x v="1"/>
          </reference>
        </references>
      </pivotArea>
    </format>
    <format dxfId="471">
      <pivotArea dataOnly="0" labelOnly="1" outline="0" fieldPosition="0">
        <references count="2">
          <reference field="6" count="1" selected="0">
            <x v="126"/>
          </reference>
          <reference field="23" count="1">
            <x v="1"/>
          </reference>
        </references>
      </pivotArea>
    </format>
    <format dxfId="470">
      <pivotArea dataOnly="0" labelOnly="1" outline="0" fieldPosition="0">
        <references count="2">
          <reference field="6" count="1" selected="0">
            <x v="127"/>
          </reference>
          <reference field="23" count="1">
            <x v="1"/>
          </reference>
        </references>
      </pivotArea>
    </format>
    <format dxfId="469">
      <pivotArea dataOnly="0" labelOnly="1" outline="0" fieldPosition="0">
        <references count="2">
          <reference field="6" count="1" selected="0">
            <x v="128"/>
          </reference>
          <reference field="23" count="1">
            <x v="3"/>
          </reference>
        </references>
      </pivotArea>
    </format>
    <format dxfId="468">
      <pivotArea dataOnly="0" labelOnly="1" outline="0" fieldPosition="0">
        <references count="2">
          <reference field="6" count="1" selected="0">
            <x v="129"/>
          </reference>
          <reference field="23" count="1">
            <x v="3"/>
          </reference>
        </references>
      </pivotArea>
    </format>
    <format dxfId="467">
      <pivotArea dataOnly="0" labelOnly="1" outline="0" fieldPosition="0">
        <references count="2">
          <reference field="6" count="1" selected="0">
            <x v="130"/>
          </reference>
          <reference field="23" count="1">
            <x v="3"/>
          </reference>
        </references>
      </pivotArea>
    </format>
    <format dxfId="466">
      <pivotArea dataOnly="0" labelOnly="1" outline="0" fieldPosition="0">
        <references count="2">
          <reference field="6" count="1" selected="0">
            <x v="131"/>
          </reference>
          <reference field="23" count="1">
            <x v="1"/>
          </reference>
        </references>
      </pivotArea>
    </format>
    <format dxfId="465">
      <pivotArea dataOnly="0" labelOnly="1" outline="0" fieldPosition="0">
        <references count="2">
          <reference field="6" count="1" selected="0">
            <x v="132"/>
          </reference>
          <reference field="23" count="1">
            <x v="3"/>
          </reference>
        </references>
      </pivotArea>
    </format>
    <format dxfId="464">
      <pivotArea outline="0" collapsedLevelsAreSubtotals="1" fieldPosition="0"/>
    </format>
    <format dxfId="463">
      <pivotArea dataOnly="0" labelOnly="1" outline="0" fieldPosition="0">
        <references count="2">
          <reference field="6" count="1" selected="0">
            <x v="2"/>
          </reference>
          <reference field="23" count="1">
            <x v="2"/>
          </reference>
        </references>
      </pivotArea>
    </format>
    <format dxfId="462">
      <pivotArea dataOnly="0" labelOnly="1" outline="0" fieldPosition="0">
        <references count="2">
          <reference field="6" count="1" selected="0">
            <x v="16"/>
          </reference>
          <reference field="23" count="1">
            <x v="3"/>
          </reference>
        </references>
      </pivotArea>
    </format>
    <format dxfId="461">
      <pivotArea dataOnly="0" labelOnly="1" outline="0" fieldPosition="0">
        <references count="2">
          <reference field="6" count="1" selected="0">
            <x v="20"/>
          </reference>
          <reference field="23" count="1">
            <x v="2"/>
          </reference>
        </references>
      </pivotArea>
    </format>
    <format dxfId="460">
      <pivotArea dataOnly="0" labelOnly="1" outline="0" fieldPosition="0">
        <references count="2">
          <reference field="6" count="1" selected="0">
            <x v="27"/>
          </reference>
          <reference field="23" count="1">
            <x v="1"/>
          </reference>
        </references>
      </pivotArea>
    </format>
    <format dxfId="459">
      <pivotArea dataOnly="0" labelOnly="1" outline="0" fieldPosition="0">
        <references count="2">
          <reference field="6" count="1" selected="0">
            <x v="30"/>
          </reference>
          <reference field="23" count="1">
            <x v="3"/>
          </reference>
        </references>
      </pivotArea>
    </format>
    <format dxfId="458">
      <pivotArea dataOnly="0" labelOnly="1" outline="0" fieldPosition="0">
        <references count="2">
          <reference field="6" count="1" selected="0">
            <x v="36"/>
          </reference>
          <reference field="23" count="1">
            <x v="2"/>
          </reference>
        </references>
      </pivotArea>
    </format>
    <format dxfId="457">
      <pivotArea dataOnly="0" labelOnly="1" outline="0" fieldPosition="0">
        <references count="2">
          <reference field="6" count="1" selected="0">
            <x v="43"/>
          </reference>
          <reference field="23" count="1">
            <x v="2"/>
          </reference>
        </references>
      </pivotArea>
    </format>
    <format dxfId="456">
      <pivotArea dataOnly="0" labelOnly="1" outline="0" fieldPosition="0">
        <references count="2">
          <reference field="6" count="1" selected="0">
            <x v="44"/>
          </reference>
          <reference field="23" count="1">
            <x v="1"/>
          </reference>
        </references>
      </pivotArea>
    </format>
    <format dxfId="455">
      <pivotArea dataOnly="0" labelOnly="1" outline="0" fieldPosition="0">
        <references count="2">
          <reference field="6" count="1" selected="0">
            <x v="46"/>
          </reference>
          <reference field="23" count="1">
            <x v="1"/>
          </reference>
        </references>
      </pivotArea>
    </format>
    <format dxfId="454">
      <pivotArea dataOnly="0" labelOnly="1" outline="0" fieldPosition="0">
        <references count="2">
          <reference field="6" count="1" selected="0">
            <x v="47"/>
          </reference>
          <reference field="23" count="1">
            <x v="1"/>
          </reference>
        </references>
      </pivotArea>
    </format>
    <format dxfId="453">
      <pivotArea dataOnly="0" labelOnly="1" outline="0" fieldPosition="0">
        <references count="2">
          <reference field="6" count="1" selected="0">
            <x v="62"/>
          </reference>
          <reference field="23" count="1">
            <x v="1"/>
          </reference>
        </references>
      </pivotArea>
    </format>
    <format dxfId="452">
      <pivotArea dataOnly="0" labelOnly="1" outline="0" fieldPosition="0">
        <references count="2">
          <reference field="6" count="1" selected="0">
            <x v="68"/>
          </reference>
          <reference field="23" count="1">
            <x v="2"/>
          </reference>
        </references>
      </pivotArea>
    </format>
    <format dxfId="451">
      <pivotArea dataOnly="0" labelOnly="1" outline="0" fieldPosition="0">
        <references count="2">
          <reference field="6" count="1" selected="0">
            <x v="73"/>
          </reference>
          <reference field="23" count="1">
            <x v="2"/>
          </reference>
        </references>
      </pivotArea>
    </format>
    <format dxfId="450">
      <pivotArea dataOnly="0" labelOnly="1" outline="0" fieldPosition="0">
        <references count="2">
          <reference field="6" count="1" selected="0">
            <x v="74"/>
          </reference>
          <reference field="23" count="1">
            <x v="1"/>
          </reference>
        </references>
      </pivotArea>
    </format>
    <format dxfId="449">
      <pivotArea dataOnly="0" labelOnly="1" outline="0" fieldPosition="0">
        <references count="2">
          <reference field="6" count="1" selected="0">
            <x v="75"/>
          </reference>
          <reference field="23" count="1">
            <x v="1"/>
          </reference>
        </references>
      </pivotArea>
    </format>
    <format dxfId="448">
      <pivotArea dataOnly="0" labelOnly="1" outline="0" fieldPosition="0">
        <references count="2">
          <reference field="6" count="1" selected="0">
            <x v="76"/>
          </reference>
          <reference field="23" count="1">
            <x v="1"/>
          </reference>
        </references>
      </pivotArea>
    </format>
    <format dxfId="447">
      <pivotArea dataOnly="0" labelOnly="1" outline="0" fieldPosition="0">
        <references count="2">
          <reference field="6" count="1" selected="0">
            <x v="77"/>
          </reference>
          <reference field="23" count="1">
            <x v="1"/>
          </reference>
        </references>
      </pivotArea>
    </format>
    <format dxfId="446">
      <pivotArea dataOnly="0" labelOnly="1" outline="0" fieldPosition="0">
        <references count="2">
          <reference field="6" count="1" selected="0">
            <x v="78"/>
          </reference>
          <reference field="23" count="1">
            <x v="1"/>
          </reference>
        </references>
      </pivotArea>
    </format>
    <format dxfId="445">
      <pivotArea dataOnly="0" labelOnly="1" outline="0" fieldPosition="0">
        <references count="2">
          <reference field="6" count="1" selected="0">
            <x v="79"/>
          </reference>
          <reference field="23" count="1">
            <x v="1"/>
          </reference>
        </references>
      </pivotArea>
    </format>
    <format dxfId="444">
      <pivotArea dataOnly="0" labelOnly="1" outline="0" fieldPosition="0">
        <references count="2">
          <reference field="6" count="1" selected="0">
            <x v="80"/>
          </reference>
          <reference field="23" count="1">
            <x v="2"/>
          </reference>
        </references>
      </pivotArea>
    </format>
    <format dxfId="443">
      <pivotArea dataOnly="0" labelOnly="1" outline="0" fieldPosition="0">
        <references count="2">
          <reference field="6" count="1" selected="0">
            <x v="81"/>
          </reference>
          <reference field="23" count="1">
            <x v="1"/>
          </reference>
        </references>
      </pivotArea>
    </format>
    <format dxfId="442">
      <pivotArea dataOnly="0" labelOnly="1" outline="0" fieldPosition="0">
        <references count="2">
          <reference field="6" count="1" selected="0">
            <x v="82"/>
          </reference>
          <reference field="23" count="1">
            <x v="2"/>
          </reference>
        </references>
      </pivotArea>
    </format>
    <format dxfId="441">
      <pivotArea dataOnly="0" labelOnly="1" outline="0" fieldPosition="0">
        <references count="2">
          <reference field="6" count="1" selected="0">
            <x v="83"/>
          </reference>
          <reference field="23" count="1">
            <x v="1"/>
          </reference>
        </references>
      </pivotArea>
    </format>
    <format dxfId="440">
      <pivotArea dataOnly="0" labelOnly="1" outline="0" fieldPosition="0">
        <references count="2">
          <reference field="6" count="1" selected="0">
            <x v="84"/>
          </reference>
          <reference field="23" count="1">
            <x v="2"/>
          </reference>
        </references>
      </pivotArea>
    </format>
    <format dxfId="439">
      <pivotArea dataOnly="0" labelOnly="1" outline="0" fieldPosition="0">
        <references count="2">
          <reference field="6" count="1" selected="0">
            <x v="85"/>
          </reference>
          <reference field="23" count="1">
            <x v="2"/>
          </reference>
        </references>
      </pivotArea>
    </format>
    <format dxfId="438">
      <pivotArea dataOnly="0" labelOnly="1" outline="0" fieldPosition="0">
        <references count="2">
          <reference field="6" count="1" selected="0">
            <x v="86"/>
          </reference>
          <reference field="23" count="1">
            <x v="1"/>
          </reference>
        </references>
      </pivotArea>
    </format>
    <format dxfId="437">
      <pivotArea dataOnly="0" labelOnly="1" outline="0" fieldPosition="0">
        <references count="2">
          <reference field="6" count="1" selected="0">
            <x v="87"/>
          </reference>
          <reference field="23" count="1">
            <x v="1"/>
          </reference>
        </references>
      </pivotArea>
    </format>
    <format dxfId="436">
      <pivotArea dataOnly="0" labelOnly="1" outline="0" fieldPosition="0">
        <references count="2">
          <reference field="6" count="1" selected="0">
            <x v="88"/>
          </reference>
          <reference field="23" count="1">
            <x v="1"/>
          </reference>
        </references>
      </pivotArea>
    </format>
    <format dxfId="435">
      <pivotArea dataOnly="0" labelOnly="1" outline="0" fieldPosition="0">
        <references count="2">
          <reference field="6" count="1" selected="0">
            <x v="89"/>
          </reference>
          <reference field="23" count="1">
            <x v="1"/>
          </reference>
        </references>
      </pivotArea>
    </format>
    <format dxfId="434">
      <pivotArea dataOnly="0" labelOnly="1" outline="0" fieldPosition="0">
        <references count="2">
          <reference field="6" count="1" selected="0">
            <x v="90"/>
          </reference>
          <reference field="23" count="1">
            <x v="1"/>
          </reference>
        </references>
      </pivotArea>
    </format>
    <format dxfId="433">
      <pivotArea dataOnly="0" labelOnly="1" outline="0" fieldPosition="0">
        <references count="2">
          <reference field="6" count="1" selected="0">
            <x v="91"/>
          </reference>
          <reference field="23" count="1">
            <x v="3"/>
          </reference>
        </references>
      </pivotArea>
    </format>
    <format dxfId="432">
      <pivotArea dataOnly="0" labelOnly="1" outline="0" fieldPosition="0">
        <references count="2">
          <reference field="6" count="1" selected="0">
            <x v="92"/>
          </reference>
          <reference field="23" count="1">
            <x v="0"/>
          </reference>
        </references>
      </pivotArea>
    </format>
    <format dxfId="431">
      <pivotArea dataOnly="0" labelOnly="1" outline="0" fieldPosition="0">
        <references count="2">
          <reference field="6" count="1" selected="0">
            <x v="93"/>
          </reference>
          <reference field="23" count="1">
            <x v="1"/>
          </reference>
        </references>
      </pivotArea>
    </format>
    <format dxfId="430">
      <pivotArea dataOnly="0" labelOnly="1" outline="0" fieldPosition="0">
        <references count="2">
          <reference field="6" count="1" selected="0">
            <x v="94"/>
          </reference>
          <reference field="23" count="1">
            <x v="1"/>
          </reference>
        </references>
      </pivotArea>
    </format>
    <format dxfId="429">
      <pivotArea dataOnly="0" labelOnly="1" outline="0" fieldPosition="0">
        <references count="2">
          <reference field="6" count="1" selected="0">
            <x v="95"/>
          </reference>
          <reference field="23" count="1">
            <x v="1"/>
          </reference>
        </references>
      </pivotArea>
    </format>
    <format dxfId="428">
      <pivotArea dataOnly="0" labelOnly="1" outline="0" fieldPosition="0">
        <references count="2">
          <reference field="6" count="1" selected="0">
            <x v="96"/>
          </reference>
          <reference field="23" count="1">
            <x v="1"/>
          </reference>
        </references>
      </pivotArea>
    </format>
    <format dxfId="427">
      <pivotArea dataOnly="0" labelOnly="1" outline="0" fieldPosition="0">
        <references count="2">
          <reference field="6" count="1" selected="0">
            <x v="97"/>
          </reference>
          <reference field="23" count="1">
            <x v="1"/>
          </reference>
        </references>
      </pivotArea>
    </format>
    <format dxfId="426">
      <pivotArea dataOnly="0" labelOnly="1" outline="0" fieldPosition="0">
        <references count="2">
          <reference field="6" count="1" selected="0">
            <x v="98"/>
          </reference>
          <reference field="23" count="1">
            <x v="2"/>
          </reference>
        </references>
      </pivotArea>
    </format>
    <format dxfId="425">
      <pivotArea dataOnly="0" labelOnly="1" outline="0" fieldPosition="0">
        <references count="2">
          <reference field="6" count="1" selected="0">
            <x v="99"/>
          </reference>
          <reference field="23" count="1">
            <x v="1"/>
          </reference>
        </references>
      </pivotArea>
    </format>
    <format dxfId="424">
      <pivotArea dataOnly="0" labelOnly="1" outline="0" fieldPosition="0">
        <references count="2">
          <reference field="6" count="1" selected="0">
            <x v="100"/>
          </reference>
          <reference field="23" count="1">
            <x v="1"/>
          </reference>
        </references>
      </pivotArea>
    </format>
    <format dxfId="423">
      <pivotArea dataOnly="0" labelOnly="1" outline="0" fieldPosition="0">
        <references count="2">
          <reference field="6" count="1" selected="0">
            <x v="101"/>
          </reference>
          <reference field="23" count="1">
            <x v="3"/>
          </reference>
        </references>
      </pivotArea>
    </format>
    <format dxfId="422">
      <pivotArea dataOnly="0" labelOnly="1" outline="0" fieldPosition="0">
        <references count="2">
          <reference field="6" count="1" selected="0">
            <x v="102"/>
          </reference>
          <reference field="23" count="1">
            <x v="3"/>
          </reference>
        </references>
      </pivotArea>
    </format>
    <format dxfId="421">
      <pivotArea dataOnly="0" labelOnly="1" outline="0" fieldPosition="0">
        <references count="2">
          <reference field="6" count="1" selected="0">
            <x v="103"/>
          </reference>
          <reference field="23" count="1">
            <x v="3"/>
          </reference>
        </references>
      </pivotArea>
    </format>
    <format dxfId="420">
      <pivotArea dataOnly="0" labelOnly="1" outline="0" fieldPosition="0">
        <references count="2">
          <reference field="6" count="1" selected="0">
            <x v="104"/>
          </reference>
          <reference field="23" count="1">
            <x v="3"/>
          </reference>
        </references>
      </pivotArea>
    </format>
    <format dxfId="419">
      <pivotArea dataOnly="0" labelOnly="1" outline="0" fieldPosition="0">
        <references count="2">
          <reference field="6" count="1" selected="0">
            <x v="105"/>
          </reference>
          <reference field="23" count="1">
            <x v="3"/>
          </reference>
        </references>
      </pivotArea>
    </format>
    <format dxfId="418">
      <pivotArea dataOnly="0" labelOnly="1" outline="0" fieldPosition="0">
        <references count="2">
          <reference field="6" count="1" selected="0">
            <x v="106"/>
          </reference>
          <reference field="23" count="1">
            <x v="1"/>
          </reference>
        </references>
      </pivotArea>
    </format>
    <format dxfId="417">
      <pivotArea dataOnly="0" labelOnly="1" outline="0" fieldPosition="0">
        <references count="2">
          <reference field="6" count="1" selected="0">
            <x v="107"/>
          </reference>
          <reference field="23" count="1">
            <x v="2"/>
          </reference>
        </references>
      </pivotArea>
    </format>
    <format dxfId="416">
      <pivotArea dataOnly="0" labelOnly="1" outline="0" fieldPosition="0">
        <references count="2">
          <reference field="6" count="1" selected="0">
            <x v="108"/>
          </reference>
          <reference field="23" count="1">
            <x v="3"/>
          </reference>
        </references>
      </pivotArea>
    </format>
    <format dxfId="415">
      <pivotArea dataOnly="0" labelOnly="1" outline="0" fieldPosition="0">
        <references count="2">
          <reference field="6" count="1" selected="0">
            <x v="109"/>
          </reference>
          <reference field="23" count="1">
            <x v="1"/>
          </reference>
        </references>
      </pivotArea>
    </format>
    <format dxfId="414">
      <pivotArea dataOnly="0" labelOnly="1" outline="0" fieldPosition="0">
        <references count="2">
          <reference field="6" count="1" selected="0">
            <x v="110"/>
          </reference>
          <reference field="23" count="1">
            <x v="1"/>
          </reference>
        </references>
      </pivotArea>
    </format>
    <format dxfId="413">
      <pivotArea dataOnly="0" labelOnly="1" outline="0" fieldPosition="0">
        <references count="2">
          <reference field="6" count="1" selected="0">
            <x v="111"/>
          </reference>
          <reference field="23" count="1">
            <x v="1"/>
          </reference>
        </references>
      </pivotArea>
    </format>
    <format dxfId="412">
      <pivotArea dataOnly="0" labelOnly="1" outline="0" fieldPosition="0">
        <references count="2">
          <reference field="6" count="1" selected="0">
            <x v="112"/>
          </reference>
          <reference field="23" count="1">
            <x v="1"/>
          </reference>
        </references>
      </pivotArea>
    </format>
    <format dxfId="411">
      <pivotArea dataOnly="0" labelOnly="1" outline="0" fieldPosition="0">
        <references count="2">
          <reference field="6" count="1" selected="0">
            <x v="113"/>
          </reference>
          <reference field="23" count="1">
            <x v="1"/>
          </reference>
        </references>
      </pivotArea>
    </format>
    <format dxfId="410">
      <pivotArea dataOnly="0" labelOnly="1" outline="0" fieldPosition="0">
        <references count="2">
          <reference field="6" count="1" selected="0">
            <x v="114"/>
          </reference>
          <reference field="23" count="1">
            <x v="2"/>
          </reference>
        </references>
      </pivotArea>
    </format>
    <format dxfId="409">
      <pivotArea dataOnly="0" labelOnly="1" outline="0" fieldPosition="0">
        <references count="2">
          <reference field="6" count="1" selected="0">
            <x v="115"/>
          </reference>
          <reference field="23" count="1">
            <x v="2"/>
          </reference>
        </references>
      </pivotArea>
    </format>
    <format dxfId="408">
      <pivotArea dataOnly="0" labelOnly="1" outline="0" fieldPosition="0">
        <references count="2">
          <reference field="6" count="1" selected="0">
            <x v="116"/>
          </reference>
          <reference field="23" count="1">
            <x v="1"/>
          </reference>
        </references>
      </pivotArea>
    </format>
    <format dxfId="407">
      <pivotArea dataOnly="0" labelOnly="1" outline="0" fieldPosition="0">
        <references count="2">
          <reference field="6" count="1" selected="0">
            <x v="117"/>
          </reference>
          <reference field="23" count="1">
            <x v="2"/>
          </reference>
        </references>
      </pivotArea>
    </format>
    <format dxfId="406">
      <pivotArea dataOnly="0" labelOnly="1" outline="0" fieldPosition="0">
        <references count="2">
          <reference field="6" count="1" selected="0">
            <x v="118"/>
          </reference>
          <reference field="23" count="1">
            <x v="2"/>
          </reference>
        </references>
      </pivotArea>
    </format>
    <format dxfId="405">
      <pivotArea dataOnly="0" labelOnly="1" outline="0" fieldPosition="0">
        <references count="2">
          <reference field="6" count="1" selected="0">
            <x v="119"/>
          </reference>
          <reference field="23" count="1">
            <x v="3"/>
          </reference>
        </references>
      </pivotArea>
    </format>
    <format dxfId="404">
      <pivotArea dataOnly="0" labelOnly="1" outline="0" fieldPosition="0">
        <references count="2">
          <reference field="6" count="1" selected="0">
            <x v="120"/>
          </reference>
          <reference field="23" count="1">
            <x v="1"/>
          </reference>
        </references>
      </pivotArea>
    </format>
    <format dxfId="403">
      <pivotArea dataOnly="0" labelOnly="1" outline="0" fieldPosition="0">
        <references count="2">
          <reference field="6" count="1" selected="0">
            <x v="121"/>
          </reference>
          <reference field="23" count="1">
            <x v="1"/>
          </reference>
        </references>
      </pivotArea>
    </format>
    <format dxfId="402">
      <pivotArea dataOnly="0" labelOnly="1" outline="0" fieldPosition="0">
        <references count="2">
          <reference field="6" count="1" selected="0">
            <x v="122"/>
          </reference>
          <reference field="23" count="1">
            <x v="1"/>
          </reference>
        </references>
      </pivotArea>
    </format>
    <format dxfId="401">
      <pivotArea dataOnly="0" labelOnly="1" outline="0" fieldPosition="0">
        <references count="2">
          <reference field="6" count="1" selected="0">
            <x v="123"/>
          </reference>
          <reference field="23" count="1">
            <x v="2"/>
          </reference>
        </references>
      </pivotArea>
    </format>
    <format dxfId="400">
      <pivotArea dataOnly="0" labelOnly="1" outline="0" fieldPosition="0">
        <references count="2">
          <reference field="6" count="1" selected="0">
            <x v="124"/>
          </reference>
          <reference field="23" count="1">
            <x v="1"/>
          </reference>
        </references>
      </pivotArea>
    </format>
    <format dxfId="399">
      <pivotArea dataOnly="0" labelOnly="1" outline="0" fieldPosition="0">
        <references count="2">
          <reference field="6" count="1" selected="0">
            <x v="125"/>
          </reference>
          <reference field="23" count="1">
            <x v="1"/>
          </reference>
        </references>
      </pivotArea>
    </format>
    <format dxfId="398">
      <pivotArea dataOnly="0" labelOnly="1" outline="0" fieldPosition="0">
        <references count="2">
          <reference field="6" count="1" selected="0">
            <x v="126"/>
          </reference>
          <reference field="23" count="1">
            <x v="1"/>
          </reference>
        </references>
      </pivotArea>
    </format>
    <format dxfId="397">
      <pivotArea dataOnly="0" labelOnly="1" outline="0" fieldPosition="0">
        <references count="2">
          <reference field="6" count="1" selected="0">
            <x v="127"/>
          </reference>
          <reference field="23" count="1">
            <x v="1"/>
          </reference>
        </references>
      </pivotArea>
    </format>
    <format dxfId="396">
      <pivotArea dataOnly="0" labelOnly="1" outline="0" fieldPosition="0">
        <references count="2">
          <reference field="6" count="1" selected="0">
            <x v="128"/>
          </reference>
          <reference field="23" count="1">
            <x v="3"/>
          </reference>
        </references>
      </pivotArea>
    </format>
    <format dxfId="395">
      <pivotArea dataOnly="0" labelOnly="1" outline="0" fieldPosition="0">
        <references count="2">
          <reference field="6" count="1" selected="0">
            <x v="129"/>
          </reference>
          <reference field="23" count="1">
            <x v="3"/>
          </reference>
        </references>
      </pivotArea>
    </format>
    <format dxfId="394">
      <pivotArea dataOnly="0" labelOnly="1" outline="0" fieldPosition="0">
        <references count="2">
          <reference field="6" count="1" selected="0">
            <x v="130"/>
          </reference>
          <reference field="23" count="1">
            <x v="3"/>
          </reference>
        </references>
      </pivotArea>
    </format>
    <format dxfId="393">
      <pivotArea dataOnly="0" labelOnly="1" outline="0" fieldPosition="0">
        <references count="2">
          <reference field="6" count="1" selected="0">
            <x v="131"/>
          </reference>
          <reference field="23" count="1">
            <x v="1"/>
          </reference>
        </references>
      </pivotArea>
    </format>
    <format dxfId="392">
      <pivotArea dataOnly="0" labelOnly="1" outline="0" fieldPosition="0">
        <references count="2">
          <reference field="6" count="1" selected="0">
            <x v="132"/>
          </reference>
          <reference field="23" count="1">
            <x v="3"/>
          </reference>
        </references>
      </pivotArea>
    </format>
    <format dxfId="391">
      <pivotArea outline="0" collapsedLevelsAreSubtotals="1" fieldPosition="0"/>
    </format>
    <format dxfId="390">
      <pivotArea dataOnly="0" labelOnly="1" outline="0" fieldPosition="0">
        <references count="2">
          <reference field="6" count="1" selected="0">
            <x v="2"/>
          </reference>
          <reference field="23" count="1">
            <x v="2"/>
          </reference>
        </references>
      </pivotArea>
    </format>
    <format dxfId="389">
      <pivotArea dataOnly="0" labelOnly="1" outline="0" fieldPosition="0">
        <references count="2">
          <reference field="6" count="1" selected="0">
            <x v="16"/>
          </reference>
          <reference field="23" count="1">
            <x v="3"/>
          </reference>
        </references>
      </pivotArea>
    </format>
    <format dxfId="388">
      <pivotArea dataOnly="0" labelOnly="1" outline="0" fieldPosition="0">
        <references count="2">
          <reference field="6" count="1" selected="0">
            <x v="20"/>
          </reference>
          <reference field="23" count="1">
            <x v="2"/>
          </reference>
        </references>
      </pivotArea>
    </format>
    <format dxfId="387">
      <pivotArea dataOnly="0" labelOnly="1" outline="0" fieldPosition="0">
        <references count="2">
          <reference field="6" count="1" selected="0">
            <x v="27"/>
          </reference>
          <reference field="23" count="1">
            <x v="1"/>
          </reference>
        </references>
      </pivotArea>
    </format>
    <format dxfId="386">
      <pivotArea dataOnly="0" labelOnly="1" outline="0" fieldPosition="0">
        <references count="2">
          <reference field="6" count="1" selected="0">
            <x v="30"/>
          </reference>
          <reference field="23" count="1">
            <x v="3"/>
          </reference>
        </references>
      </pivotArea>
    </format>
    <format dxfId="385">
      <pivotArea dataOnly="0" labelOnly="1" outline="0" fieldPosition="0">
        <references count="2">
          <reference field="6" count="1" selected="0">
            <x v="36"/>
          </reference>
          <reference field="23" count="1">
            <x v="2"/>
          </reference>
        </references>
      </pivotArea>
    </format>
    <format dxfId="384">
      <pivotArea dataOnly="0" labelOnly="1" outline="0" fieldPosition="0">
        <references count="2">
          <reference field="6" count="1" selected="0">
            <x v="43"/>
          </reference>
          <reference field="23" count="1">
            <x v="2"/>
          </reference>
        </references>
      </pivotArea>
    </format>
    <format dxfId="383">
      <pivotArea dataOnly="0" labelOnly="1" outline="0" fieldPosition="0">
        <references count="2">
          <reference field="6" count="1" selected="0">
            <x v="44"/>
          </reference>
          <reference field="23" count="1">
            <x v="1"/>
          </reference>
        </references>
      </pivotArea>
    </format>
    <format dxfId="382">
      <pivotArea dataOnly="0" labelOnly="1" outline="0" fieldPosition="0">
        <references count="2">
          <reference field="6" count="1" selected="0">
            <x v="46"/>
          </reference>
          <reference field="23" count="1">
            <x v="1"/>
          </reference>
        </references>
      </pivotArea>
    </format>
    <format dxfId="381">
      <pivotArea dataOnly="0" labelOnly="1" outline="0" fieldPosition="0">
        <references count="2">
          <reference field="6" count="1" selected="0">
            <x v="47"/>
          </reference>
          <reference field="23" count="1">
            <x v="1"/>
          </reference>
        </references>
      </pivotArea>
    </format>
    <format dxfId="380">
      <pivotArea dataOnly="0" labelOnly="1" outline="0" fieldPosition="0">
        <references count="2">
          <reference field="6" count="1" selected="0">
            <x v="62"/>
          </reference>
          <reference field="23" count="1">
            <x v="1"/>
          </reference>
        </references>
      </pivotArea>
    </format>
    <format dxfId="379">
      <pivotArea dataOnly="0" labelOnly="1" outline="0" fieldPosition="0">
        <references count="2">
          <reference field="6" count="1" selected="0">
            <x v="68"/>
          </reference>
          <reference field="23" count="1">
            <x v="2"/>
          </reference>
        </references>
      </pivotArea>
    </format>
    <format dxfId="378">
      <pivotArea dataOnly="0" labelOnly="1" outline="0" fieldPosition="0">
        <references count="2">
          <reference field="6" count="1" selected="0">
            <x v="73"/>
          </reference>
          <reference field="23" count="1">
            <x v="2"/>
          </reference>
        </references>
      </pivotArea>
    </format>
    <format dxfId="377">
      <pivotArea dataOnly="0" labelOnly="1" outline="0" fieldPosition="0">
        <references count="2">
          <reference field="6" count="1" selected="0">
            <x v="74"/>
          </reference>
          <reference field="23" count="1">
            <x v="1"/>
          </reference>
        </references>
      </pivotArea>
    </format>
    <format dxfId="376">
      <pivotArea dataOnly="0" labelOnly="1" outline="0" fieldPosition="0">
        <references count="2">
          <reference field="6" count="1" selected="0">
            <x v="75"/>
          </reference>
          <reference field="23" count="1">
            <x v="1"/>
          </reference>
        </references>
      </pivotArea>
    </format>
    <format dxfId="375">
      <pivotArea dataOnly="0" labelOnly="1" outline="0" fieldPosition="0">
        <references count="2">
          <reference field="6" count="1" selected="0">
            <x v="76"/>
          </reference>
          <reference field="23" count="1">
            <x v="1"/>
          </reference>
        </references>
      </pivotArea>
    </format>
    <format dxfId="374">
      <pivotArea dataOnly="0" labelOnly="1" outline="0" fieldPosition="0">
        <references count="2">
          <reference field="6" count="1" selected="0">
            <x v="77"/>
          </reference>
          <reference field="23" count="1">
            <x v="1"/>
          </reference>
        </references>
      </pivotArea>
    </format>
    <format dxfId="373">
      <pivotArea dataOnly="0" labelOnly="1" outline="0" fieldPosition="0">
        <references count="2">
          <reference field="6" count="1" selected="0">
            <x v="78"/>
          </reference>
          <reference field="23" count="1">
            <x v="1"/>
          </reference>
        </references>
      </pivotArea>
    </format>
    <format dxfId="372">
      <pivotArea dataOnly="0" labelOnly="1" outline="0" fieldPosition="0">
        <references count="2">
          <reference field="6" count="1" selected="0">
            <x v="79"/>
          </reference>
          <reference field="23" count="1">
            <x v="1"/>
          </reference>
        </references>
      </pivotArea>
    </format>
    <format dxfId="371">
      <pivotArea dataOnly="0" labelOnly="1" outline="0" fieldPosition="0">
        <references count="2">
          <reference field="6" count="1" selected="0">
            <x v="80"/>
          </reference>
          <reference field="23" count="1">
            <x v="2"/>
          </reference>
        </references>
      </pivotArea>
    </format>
    <format dxfId="370">
      <pivotArea dataOnly="0" labelOnly="1" outline="0" fieldPosition="0">
        <references count="2">
          <reference field="6" count="1" selected="0">
            <x v="81"/>
          </reference>
          <reference field="23" count="1">
            <x v="1"/>
          </reference>
        </references>
      </pivotArea>
    </format>
    <format dxfId="369">
      <pivotArea dataOnly="0" labelOnly="1" outline="0" fieldPosition="0">
        <references count="2">
          <reference field="6" count="1" selected="0">
            <x v="82"/>
          </reference>
          <reference field="23" count="1">
            <x v="2"/>
          </reference>
        </references>
      </pivotArea>
    </format>
    <format dxfId="368">
      <pivotArea dataOnly="0" labelOnly="1" outline="0" fieldPosition="0">
        <references count="2">
          <reference field="6" count="1" selected="0">
            <x v="83"/>
          </reference>
          <reference field="23" count="1">
            <x v="1"/>
          </reference>
        </references>
      </pivotArea>
    </format>
    <format dxfId="367">
      <pivotArea dataOnly="0" labelOnly="1" outline="0" fieldPosition="0">
        <references count="2">
          <reference field="6" count="1" selected="0">
            <x v="84"/>
          </reference>
          <reference field="23" count="1">
            <x v="2"/>
          </reference>
        </references>
      </pivotArea>
    </format>
    <format dxfId="366">
      <pivotArea dataOnly="0" labelOnly="1" outline="0" fieldPosition="0">
        <references count="2">
          <reference field="6" count="1" selected="0">
            <x v="85"/>
          </reference>
          <reference field="23" count="1">
            <x v="2"/>
          </reference>
        </references>
      </pivotArea>
    </format>
    <format dxfId="365">
      <pivotArea dataOnly="0" labelOnly="1" outline="0" fieldPosition="0">
        <references count="2">
          <reference field="6" count="1" selected="0">
            <x v="86"/>
          </reference>
          <reference field="23" count="1">
            <x v="1"/>
          </reference>
        </references>
      </pivotArea>
    </format>
    <format dxfId="364">
      <pivotArea dataOnly="0" labelOnly="1" outline="0" fieldPosition="0">
        <references count="2">
          <reference field="6" count="1" selected="0">
            <x v="87"/>
          </reference>
          <reference field="23" count="1">
            <x v="1"/>
          </reference>
        </references>
      </pivotArea>
    </format>
    <format dxfId="363">
      <pivotArea dataOnly="0" labelOnly="1" outline="0" fieldPosition="0">
        <references count="2">
          <reference field="6" count="1" selected="0">
            <x v="88"/>
          </reference>
          <reference field="23" count="1">
            <x v="1"/>
          </reference>
        </references>
      </pivotArea>
    </format>
    <format dxfId="362">
      <pivotArea dataOnly="0" labelOnly="1" outline="0" fieldPosition="0">
        <references count="2">
          <reference field="6" count="1" selected="0">
            <x v="89"/>
          </reference>
          <reference field="23" count="1">
            <x v="1"/>
          </reference>
        </references>
      </pivotArea>
    </format>
    <format dxfId="361">
      <pivotArea dataOnly="0" labelOnly="1" outline="0" fieldPosition="0">
        <references count="2">
          <reference field="6" count="1" selected="0">
            <x v="90"/>
          </reference>
          <reference field="23" count="1">
            <x v="1"/>
          </reference>
        </references>
      </pivotArea>
    </format>
    <format dxfId="360">
      <pivotArea dataOnly="0" labelOnly="1" outline="0" fieldPosition="0">
        <references count="2">
          <reference field="6" count="1" selected="0">
            <x v="91"/>
          </reference>
          <reference field="23" count="1">
            <x v="3"/>
          </reference>
        </references>
      </pivotArea>
    </format>
    <format dxfId="359">
      <pivotArea dataOnly="0" labelOnly="1" outline="0" fieldPosition="0">
        <references count="2">
          <reference field="6" count="1" selected="0">
            <x v="92"/>
          </reference>
          <reference field="23" count="1">
            <x v="0"/>
          </reference>
        </references>
      </pivotArea>
    </format>
    <format dxfId="358">
      <pivotArea dataOnly="0" labelOnly="1" outline="0" fieldPosition="0">
        <references count="2">
          <reference field="6" count="1" selected="0">
            <x v="93"/>
          </reference>
          <reference field="23" count="1">
            <x v="1"/>
          </reference>
        </references>
      </pivotArea>
    </format>
    <format dxfId="357">
      <pivotArea dataOnly="0" labelOnly="1" outline="0" fieldPosition="0">
        <references count="2">
          <reference field="6" count="1" selected="0">
            <x v="94"/>
          </reference>
          <reference field="23" count="1">
            <x v="1"/>
          </reference>
        </references>
      </pivotArea>
    </format>
    <format dxfId="356">
      <pivotArea dataOnly="0" labelOnly="1" outline="0" fieldPosition="0">
        <references count="2">
          <reference field="6" count="1" selected="0">
            <x v="95"/>
          </reference>
          <reference field="23" count="1">
            <x v="1"/>
          </reference>
        </references>
      </pivotArea>
    </format>
    <format dxfId="355">
      <pivotArea dataOnly="0" labelOnly="1" outline="0" fieldPosition="0">
        <references count="2">
          <reference field="6" count="1" selected="0">
            <x v="96"/>
          </reference>
          <reference field="23" count="1">
            <x v="1"/>
          </reference>
        </references>
      </pivotArea>
    </format>
    <format dxfId="354">
      <pivotArea dataOnly="0" labelOnly="1" outline="0" fieldPosition="0">
        <references count="2">
          <reference field="6" count="1" selected="0">
            <x v="97"/>
          </reference>
          <reference field="23" count="1">
            <x v="1"/>
          </reference>
        </references>
      </pivotArea>
    </format>
    <format dxfId="353">
      <pivotArea dataOnly="0" labelOnly="1" outline="0" fieldPosition="0">
        <references count="2">
          <reference field="6" count="1" selected="0">
            <x v="98"/>
          </reference>
          <reference field="23" count="1">
            <x v="2"/>
          </reference>
        </references>
      </pivotArea>
    </format>
    <format dxfId="352">
      <pivotArea dataOnly="0" labelOnly="1" outline="0" fieldPosition="0">
        <references count="2">
          <reference field="6" count="1" selected="0">
            <x v="99"/>
          </reference>
          <reference field="23" count="1">
            <x v="1"/>
          </reference>
        </references>
      </pivotArea>
    </format>
    <format dxfId="351">
      <pivotArea dataOnly="0" labelOnly="1" outline="0" fieldPosition="0">
        <references count="2">
          <reference field="6" count="1" selected="0">
            <x v="100"/>
          </reference>
          <reference field="23" count="1">
            <x v="1"/>
          </reference>
        </references>
      </pivotArea>
    </format>
    <format dxfId="350">
      <pivotArea dataOnly="0" labelOnly="1" outline="0" fieldPosition="0">
        <references count="2">
          <reference field="6" count="1" selected="0">
            <x v="101"/>
          </reference>
          <reference field="23" count="1">
            <x v="3"/>
          </reference>
        </references>
      </pivotArea>
    </format>
    <format dxfId="349">
      <pivotArea dataOnly="0" labelOnly="1" outline="0" fieldPosition="0">
        <references count="2">
          <reference field="6" count="1" selected="0">
            <x v="102"/>
          </reference>
          <reference field="23" count="1">
            <x v="3"/>
          </reference>
        </references>
      </pivotArea>
    </format>
    <format dxfId="348">
      <pivotArea dataOnly="0" labelOnly="1" outline="0" fieldPosition="0">
        <references count="2">
          <reference field="6" count="1" selected="0">
            <x v="103"/>
          </reference>
          <reference field="23" count="1">
            <x v="3"/>
          </reference>
        </references>
      </pivotArea>
    </format>
    <format dxfId="347">
      <pivotArea dataOnly="0" labelOnly="1" outline="0" fieldPosition="0">
        <references count="2">
          <reference field="6" count="1" selected="0">
            <x v="104"/>
          </reference>
          <reference field="23" count="1">
            <x v="3"/>
          </reference>
        </references>
      </pivotArea>
    </format>
    <format dxfId="346">
      <pivotArea dataOnly="0" labelOnly="1" outline="0" fieldPosition="0">
        <references count="2">
          <reference field="6" count="1" selected="0">
            <x v="105"/>
          </reference>
          <reference field="23" count="1">
            <x v="3"/>
          </reference>
        </references>
      </pivotArea>
    </format>
    <format dxfId="345">
      <pivotArea dataOnly="0" labelOnly="1" outline="0" fieldPosition="0">
        <references count="2">
          <reference field="6" count="1" selected="0">
            <x v="106"/>
          </reference>
          <reference field="23" count="1">
            <x v="1"/>
          </reference>
        </references>
      </pivotArea>
    </format>
    <format dxfId="344">
      <pivotArea dataOnly="0" labelOnly="1" outline="0" fieldPosition="0">
        <references count="2">
          <reference field="6" count="1" selected="0">
            <x v="107"/>
          </reference>
          <reference field="23" count="1">
            <x v="2"/>
          </reference>
        </references>
      </pivotArea>
    </format>
    <format dxfId="343">
      <pivotArea dataOnly="0" labelOnly="1" outline="0" fieldPosition="0">
        <references count="2">
          <reference field="6" count="1" selected="0">
            <x v="108"/>
          </reference>
          <reference field="23" count="1">
            <x v="3"/>
          </reference>
        </references>
      </pivotArea>
    </format>
    <format dxfId="342">
      <pivotArea dataOnly="0" labelOnly="1" outline="0" fieldPosition="0">
        <references count="2">
          <reference field="6" count="1" selected="0">
            <x v="109"/>
          </reference>
          <reference field="23" count="1">
            <x v="1"/>
          </reference>
        </references>
      </pivotArea>
    </format>
    <format dxfId="341">
      <pivotArea dataOnly="0" labelOnly="1" outline="0" fieldPosition="0">
        <references count="2">
          <reference field="6" count="1" selected="0">
            <x v="110"/>
          </reference>
          <reference field="23" count="1">
            <x v="1"/>
          </reference>
        </references>
      </pivotArea>
    </format>
    <format dxfId="340">
      <pivotArea dataOnly="0" labelOnly="1" outline="0" fieldPosition="0">
        <references count="2">
          <reference field="6" count="1" selected="0">
            <x v="111"/>
          </reference>
          <reference field="23" count="1">
            <x v="1"/>
          </reference>
        </references>
      </pivotArea>
    </format>
    <format dxfId="339">
      <pivotArea dataOnly="0" labelOnly="1" outline="0" fieldPosition="0">
        <references count="2">
          <reference field="6" count="1" selected="0">
            <x v="112"/>
          </reference>
          <reference field="23" count="1">
            <x v="1"/>
          </reference>
        </references>
      </pivotArea>
    </format>
    <format dxfId="338">
      <pivotArea dataOnly="0" labelOnly="1" outline="0" fieldPosition="0">
        <references count="2">
          <reference field="6" count="1" selected="0">
            <x v="113"/>
          </reference>
          <reference field="23" count="1">
            <x v="1"/>
          </reference>
        </references>
      </pivotArea>
    </format>
    <format dxfId="337">
      <pivotArea dataOnly="0" labelOnly="1" outline="0" fieldPosition="0">
        <references count="2">
          <reference field="6" count="1" selected="0">
            <x v="114"/>
          </reference>
          <reference field="23" count="1">
            <x v="2"/>
          </reference>
        </references>
      </pivotArea>
    </format>
    <format dxfId="336">
      <pivotArea dataOnly="0" labelOnly="1" outline="0" fieldPosition="0">
        <references count="2">
          <reference field="6" count="1" selected="0">
            <x v="115"/>
          </reference>
          <reference field="23" count="1">
            <x v="2"/>
          </reference>
        </references>
      </pivotArea>
    </format>
    <format dxfId="335">
      <pivotArea dataOnly="0" labelOnly="1" outline="0" fieldPosition="0">
        <references count="2">
          <reference field="6" count="1" selected="0">
            <x v="116"/>
          </reference>
          <reference field="23" count="1">
            <x v="1"/>
          </reference>
        </references>
      </pivotArea>
    </format>
    <format dxfId="334">
      <pivotArea dataOnly="0" labelOnly="1" outline="0" fieldPosition="0">
        <references count="2">
          <reference field="6" count="1" selected="0">
            <x v="117"/>
          </reference>
          <reference field="23" count="1">
            <x v="2"/>
          </reference>
        </references>
      </pivotArea>
    </format>
    <format dxfId="333">
      <pivotArea dataOnly="0" labelOnly="1" outline="0" fieldPosition="0">
        <references count="2">
          <reference field="6" count="1" selected="0">
            <x v="118"/>
          </reference>
          <reference field="23" count="1">
            <x v="2"/>
          </reference>
        </references>
      </pivotArea>
    </format>
    <format dxfId="332">
      <pivotArea dataOnly="0" labelOnly="1" outline="0" fieldPosition="0">
        <references count="2">
          <reference field="6" count="1" selected="0">
            <x v="119"/>
          </reference>
          <reference field="23" count="1">
            <x v="3"/>
          </reference>
        </references>
      </pivotArea>
    </format>
    <format dxfId="331">
      <pivotArea dataOnly="0" labelOnly="1" outline="0" fieldPosition="0">
        <references count="2">
          <reference field="6" count="1" selected="0">
            <x v="120"/>
          </reference>
          <reference field="23" count="1">
            <x v="1"/>
          </reference>
        </references>
      </pivotArea>
    </format>
    <format dxfId="330">
      <pivotArea dataOnly="0" labelOnly="1" outline="0" fieldPosition="0">
        <references count="2">
          <reference field="6" count="1" selected="0">
            <x v="121"/>
          </reference>
          <reference field="23" count="1">
            <x v="1"/>
          </reference>
        </references>
      </pivotArea>
    </format>
    <format dxfId="329">
      <pivotArea dataOnly="0" labelOnly="1" outline="0" fieldPosition="0">
        <references count="2">
          <reference field="6" count="1" selected="0">
            <x v="122"/>
          </reference>
          <reference field="23" count="1">
            <x v="1"/>
          </reference>
        </references>
      </pivotArea>
    </format>
    <format dxfId="328">
      <pivotArea dataOnly="0" labelOnly="1" outline="0" fieldPosition="0">
        <references count="2">
          <reference field="6" count="1" selected="0">
            <x v="123"/>
          </reference>
          <reference field="23" count="1">
            <x v="2"/>
          </reference>
        </references>
      </pivotArea>
    </format>
    <format dxfId="327">
      <pivotArea dataOnly="0" labelOnly="1" outline="0" fieldPosition="0">
        <references count="2">
          <reference field="6" count="1" selected="0">
            <x v="124"/>
          </reference>
          <reference field="23" count="1">
            <x v="1"/>
          </reference>
        </references>
      </pivotArea>
    </format>
    <format dxfId="326">
      <pivotArea dataOnly="0" labelOnly="1" outline="0" fieldPosition="0">
        <references count="2">
          <reference field="6" count="1" selected="0">
            <x v="125"/>
          </reference>
          <reference field="23" count="1">
            <x v="1"/>
          </reference>
        </references>
      </pivotArea>
    </format>
    <format dxfId="325">
      <pivotArea dataOnly="0" labelOnly="1" outline="0" fieldPosition="0">
        <references count="2">
          <reference field="6" count="1" selected="0">
            <x v="126"/>
          </reference>
          <reference field="23" count="1">
            <x v="1"/>
          </reference>
        </references>
      </pivotArea>
    </format>
    <format dxfId="324">
      <pivotArea dataOnly="0" labelOnly="1" outline="0" fieldPosition="0">
        <references count="2">
          <reference field="6" count="1" selected="0">
            <x v="127"/>
          </reference>
          <reference field="23" count="1">
            <x v="1"/>
          </reference>
        </references>
      </pivotArea>
    </format>
    <format dxfId="323">
      <pivotArea dataOnly="0" labelOnly="1" outline="0" fieldPosition="0">
        <references count="2">
          <reference field="6" count="1" selected="0">
            <x v="128"/>
          </reference>
          <reference field="23" count="1">
            <x v="3"/>
          </reference>
        </references>
      </pivotArea>
    </format>
    <format dxfId="322">
      <pivotArea dataOnly="0" labelOnly="1" outline="0" fieldPosition="0">
        <references count="2">
          <reference field="6" count="1" selected="0">
            <x v="129"/>
          </reference>
          <reference field="23" count="1">
            <x v="3"/>
          </reference>
        </references>
      </pivotArea>
    </format>
    <format dxfId="321">
      <pivotArea dataOnly="0" labelOnly="1" outline="0" fieldPosition="0">
        <references count="2">
          <reference field="6" count="1" selected="0">
            <x v="130"/>
          </reference>
          <reference field="23" count="1">
            <x v="3"/>
          </reference>
        </references>
      </pivotArea>
    </format>
    <format dxfId="320">
      <pivotArea dataOnly="0" labelOnly="1" outline="0" fieldPosition="0">
        <references count="2">
          <reference field="6" count="1" selected="0">
            <x v="131"/>
          </reference>
          <reference field="23" count="1">
            <x v="1"/>
          </reference>
        </references>
      </pivotArea>
    </format>
    <format dxfId="319">
      <pivotArea dataOnly="0" labelOnly="1" outline="0" fieldPosition="0">
        <references count="2">
          <reference field="6" count="1" selected="0">
            <x v="132"/>
          </reference>
          <reference field="23" count="1">
            <x v="3"/>
          </reference>
        </references>
      </pivotArea>
    </format>
    <format dxfId="318">
      <pivotArea outline="0" collapsedLevelsAreSubtotals="1" fieldPosition="0"/>
    </format>
    <format dxfId="317">
      <pivotArea dataOnly="0" labelOnly="1" outline="0" fieldPosition="0">
        <references count="2">
          <reference field="6" count="1" selected="0">
            <x v="2"/>
          </reference>
          <reference field="23" count="1">
            <x v="2"/>
          </reference>
        </references>
      </pivotArea>
    </format>
    <format dxfId="316">
      <pivotArea dataOnly="0" labelOnly="1" outline="0" fieldPosition="0">
        <references count="2">
          <reference field="6" count="1" selected="0">
            <x v="16"/>
          </reference>
          <reference field="23" count="1">
            <x v="3"/>
          </reference>
        </references>
      </pivotArea>
    </format>
    <format dxfId="315">
      <pivotArea dataOnly="0" labelOnly="1" outline="0" fieldPosition="0">
        <references count="2">
          <reference field="6" count="1" selected="0">
            <x v="20"/>
          </reference>
          <reference field="23" count="1">
            <x v="2"/>
          </reference>
        </references>
      </pivotArea>
    </format>
    <format dxfId="314">
      <pivotArea dataOnly="0" labelOnly="1" outline="0" fieldPosition="0">
        <references count="2">
          <reference field="6" count="1" selected="0">
            <x v="27"/>
          </reference>
          <reference field="23" count="1">
            <x v="1"/>
          </reference>
        </references>
      </pivotArea>
    </format>
    <format dxfId="313">
      <pivotArea dataOnly="0" labelOnly="1" outline="0" fieldPosition="0">
        <references count="2">
          <reference field="6" count="1" selected="0">
            <x v="30"/>
          </reference>
          <reference field="23" count="1">
            <x v="3"/>
          </reference>
        </references>
      </pivotArea>
    </format>
    <format dxfId="312">
      <pivotArea dataOnly="0" labelOnly="1" outline="0" fieldPosition="0">
        <references count="2">
          <reference field="6" count="1" selected="0">
            <x v="36"/>
          </reference>
          <reference field="23" count="1">
            <x v="2"/>
          </reference>
        </references>
      </pivotArea>
    </format>
    <format dxfId="311">
      <pivotArea dataOnly="0" labelOnly="1" outline="0" fieldPosition="0">
        <references count="2">
          <reference field="6" count="1" selected="0">
            <x v="43"/>
          </reference>
          <reference field="23" count="1">
            <x v="2"/>
          </reference>
        </references>
      </pivotArea>
    </format>
    <format dxfId="310">
      <pivotArea dataOnly="0" labelOnly="1" outline="0" fieldPosition="0">
        <references count="2">
          <reference field="6" count="1" selected="0">
            <x v="44"/>
          </reference>
          <reference field="23" count="1">
            <x v="1"/>
          </reference>
        </references>
      </pivotArea>
    </format>
    <format dxfId="309">
      <pivotArea dataOnly="0" labelOnly="1" outline="0" fieldPosition="0">
        <references count="2">
          <reference field="6" count="1" selected="0">
            <x v="46"/>
          </reference>
          <reference field="23" count="1">
            <x v="1"/>
          </reference>
        </references>
      </pivotArea>
    </format>
    <format dxfId="308">
      <pivotArea dataOnly="0" labelOnly="1" outline="0" fieldPosition="0">
        <references count="2">
          <reference field="6" count="1" selected="0">
            <x v="47"/>
          </reference>
          <reference field="23" count="1">
            <x v="1"/>
          </reference>
        </references>
      </pivotArea>
    </format>
    <format dxfId="307">
      <pivotArea dataOnly="0" labelOnly="1" outline="0" fieldPosition="0">
        <references count="2">
          <reference field="6" count="1" selected="0">
            <x v="62"/>
          </reference>
          <reference field="23" count="1">
            <x v="1"/>
          </reference>
        </references>
      </pivotArea>
    </format>
    <format dxfId="306">
      <pivotArea dataOnly="0" labelOnly="1" outline="0" fieldPosition="0">
        <references count="2">
          <reference field="6" count="1" selected="0">
            <x v="68"/>
          </reference>
          <reference field="23" count="1">
            <x v="2"/>
          </reference>
        </references>
      </pivotArea>
    </format>
    <format dxfId="305">
      <pivotArea dataOnly="0" labelOnly="1" outline="0" fieldPosition="0">
        <references count="2">
          <reference field="6" count="1" selected="0">
            <x v="73"/>
          </reference>
          <reference field="23" count="1">
            <x v="2"/>
          </reference>
        </references>
      </pivotArea>
    </format>
    <format dxfId="304">
      <pivotArea dataOnly="0" labelOnly="1" outline="0" fieldPosition="0">
        <references count="2">
          <reference field="6" count="1" selected="0">
            <x v="74"/>
          </reference>
          <reference field="23" count="1">
            <x v="1"/>
          </reference>
        </references>
      </pivotArea>
    </format>
    <format dxfId="303">
      <pivotArea dataOnly="0" labelOnly="1" outline="0" fieldPosition="0">
        <references count="2">
          <reference field="6" count="1" selected="0">
            <x v="75"/>
          </reference>
          <reference field="23" count="1">
            <x v="1"/>
          </reference>
        </references>
      </pivotArea>
    </format>
    <format dxfId="302">
      <pivotArea dataOnly="0" labelOnly="1" outline="0" fieldPosition="0">
        <references count="2">
          <reference field="6" count="1" selected="0">
            <x v="76"/>
          </reference>
          <reference field="23" count="1">
            <x v="1"/>
          </reference>
        </references>
      </pivotArea>
    </format>
    <format dxfId="301">
      <pivotArea dataOnly="0" labelOnly="1" outline="0" fieldPosition="0">
        <references count="2">
          <reference field="6" count="1" selected="0">
            <x v="77"/>
          </reference>
          <reference field="23" count="1">
            <x v="1"/>
          </reference>
        </references>
      </pivotArea>
    </format>
    <format dxfId="300">
      <pivotArea dataOnly="0" labelOnly="1" outline="0" fieldPosition="0">
        <references count="2">
          <reference field="6" count="1" selected="0">
            <x v="78"/>
          </reference>
          <reference field="23" count="1">
            <x v="1"/>
          </reference>
        </references>
      </pivotArea>
    </format>
    <format dxfId="299">
      <pivotArea dataOnly="0" labelOnly="1" outline="0" fieldPosition="0">
        <references count="2">
          <reference field="6" count="1" selected="0">
            <x v="79"/>
          </reference>
          <reference field="23" count="1">
            <x v="1"/>
          </reference>
        </references>
      </pivotArea>
    </format>
    <format dxfId="298">
      <pivotArea dataOnly="0" labelOnly="1" outline="0" fieldPosition="0">
        <references count="2">
          <reference field="6" count="1" selected="0">
            <x v="80"/>
          </reference>
          <reference field="23" count="1">
            <x v="2"/>
          </reference>
        </references>
      </pivotArea>
    </format>
    <format dxfId="297">
      <pivotArea dataOnly="0" labelOnly="1" outline="0" fieldPosition="0">
        <references count="2">
          <reference field="6" count="1" selected="0">
            <x v="81"/>
          </reference>
          <reference field="23" count="1">
            <x v="1"/>
          </reference>
        </references>
      </pivotArea>
    </format>
    <format dxfId="296">
      <pivotArea dataOnly="0" labelOnly="1" outline="0" fieldPosition="0">
        <references count="2">
          <reference field="6" count="1" selected="0">
            <x v="82"/>
          </reference>
          <reference field="23" count="1">
            <x v="2"/>
          </reference>
        </references>
      </pivotArea>
    </format>
    <format dxfId="295">
      <pivotArea dataOnly="0" labelOnly="1" outline="0" fieldPosition="0">
        <references count="2">
          <reference field="6" count="1" selected="0">
            <x v="83"/>
          </reference>
          <reference field="23" count="1">
            <x v="1"/>
          </reference>
        </references>
      </pivotArea>
    </format>
    <format dxfId="294">
      <pivotArea dataOnly="0" labelOnly="1" outline="0" fieldPosition="0">
        <references count="2">
          <reference field="6" count="1" selected="0">
            <x v="84"/>
          </reference>
          <reference field="23" count="1">
            <x v="2"/>
          </reference>
        </references>
      </pivotArea>
    </format>
    <format dxfId="293">
      <pivotArea dataOnly="0" labelOnly="1" outline="0" fieldPosition="0">
        <references count="2">
          <reference field="6" count="1" selected="0">
            <x v="85"/>
          </reference>
          <reference field="23" count="1">
            <x v="2"/>
          </reference>
        </references>
      </pivotArea>
    </format>
    <format dxfId="292">
      <pivotArea dataOnly="0" labelOnly="1" outline="0" fieldPosition="0">
        <references count="2">
          <reference field="6" count="1" selected="0">
            <x v="86"/>
          </reference>
          <reference field="23" count="1">
            <x v="1"/>
          </reference>
        </references>
      </pivotArea>
    </format>
    <format dxfId="291">
      <pivotArea dataOnly="0" labelOnly="1" outline="0" fieldPosition="0">
        <references count="2">
          <reference field="6" count="1" selected="0">
            <x v="87"/>
          </reference>
          <reference field="23" count="1">
            <x v="1"/>
          </reference>
        </references>
      </pivotArea>
    </format>
    <format dxfId="290">
      <pivotArea dataOnly="0" labelOnly="1" outline="0" fieldPosition="0">
        <references count="2">
          <reference field="6" count="1" selected="0">
            <x v="88"/>
          </reference>
          <reference field="23" count="1">
            <x v="1"/>
          </reference>
        </references>
      </pivotArea>
    </format>
    <format dxfId="289">
      <pivotArea dataOnly="0" labelOnly="1" outline="0" fieldPosition="0">
        <references count="2">
          <reference field="6" count="1" selected="0">
            <x v="89"/>
          </reference>
          <reference field="23" count="1">
            <x v="1"/>
          </reference>
        </references>
      </pivotArea>
    </format>
    <format dxfId="288">
      <pivotArea dataOnly="0" labelOnly="1" outline="0" fieldPosition="0">
        <references count="2">
          <reference field="6" count="1" selected="0">
            <x v="90"/>
          </reference>
          <reference field="23" count="1">
            <x v="1"/>
          </reference>
        </references>
      </pivotArea>
    </format>
    <format dxfId="287">
      <pivotArea dataOnly="0" labelOnly="1" outline="0" fieldPosition="0">
        <references count="2">
          <reference field="6" count="1" selected="0">
            <x v="91"/>
          </reference>
          <reference field="23" count="1">
            <x v="3"/>
          </reference>
        </references>
      </pivotArea>
    </format>
    <format dxfId="286">
      <pivotArea dataOnly="0" labelOnly="1" outline="0" fieldPosition="0">
        <references count="2">
          <reference field="6" count="1" selected="0">
            <x v="92"/>
          </reference>
          <reference field="23" count="1">
            <x v="0"/>
          </reference>
        </references>
      </pivotArea>
    </format>
    <format dxfId="285">
      <pivotArea dataOnly="0" labelOnly="1" outline="0" fieldPosition="0">
        <references count="2">
          <reference field="6" count="1" selected="0">
            <x v="93"/>
          </reference>
          <reference field="23" count="1">
            <x v="1"/>
          </reference>
        </references>
      </pivotArea>
    </format>
    <format dxfId="284">
      <pivotArea dataOnly="0" labelOnly="1" outline="0" fieldPosition="0">
        <references count="2">
          <reference field="6" count="1" selected="0">
            <x v="94"/>
          </reference>
          <reference field="23" count="1">
            <x v="1"/>
          </reference>
        </references>
      </pivotArea>
    </format>
    <format dxfId="283">
      <pivotArea dataOnly="0" labelOnly="1" outline="0" fieldPosition="0">
        <references count="2">
          <reference field="6" count="1" selected="0">
            <x v="95"/>
          </reference>
          <reference field="23" count="1">
            <x v="1"/>
          </reference>
        </references>
      </pivotArea>
    </format>
    <format dxfId="282">
      <pivotArea dataOnly="0" labelOnly="1" outline="0" fieldPosition="0">
        <references count="2">
          <reference field="6" count="1" selected="0">
            <x v="96"/>
          </reference>
          <reference field="23" count="1">
            <x v="1"/>
          </reference>
        </references>
      </pivotArea>
    </format>
    <format dxfId="281">
      <pivotArea dataOnly="0" labelOnly="1" outline="0" fieldPosition="0">
        <references count="2">
          <reference field="6" count="1" selected="0">
            <x v="97"/>
          </reference>
          <reference field="23" count="1">
            <x v="1"/>
          </reference>
        </references>
      </pivotArea>
    </format>
    <format dxfId="280">
      <pivotArea dataOnly="0" labelOnly="1" outline="0" fieldPosition="0">
        <references count="2">
          <reference field="6" count="1" selected="0">
            <x v="98"/>
          </reference>
          <reference field="23" count="1">
            <x v="2"/>
          </reference>
        </references>
      </pivotArea>
    </format>
    <format dxfId="279">
      <pivotArea dataOnly="0" labelOnly="1" outline="0" fieldPosition="0">
        <references count="2">
          <reference field="6" count="1" selected="0">
            <x v="99"/>
          </reference>
          <reference field="23" count="1">
            <x v="1"/>
          </reference>
        </references>
      </pivotArea>
    </format>
    <format dxfId="278">
      <pivotArea dataOnly="0" labelOnly="1" outline="0" fieldPosition="0">
        <references count="2">
          <reference field="6" count="1" selected="0">
            <x v="100"/>
          </reference>
          <reference field="23" count="1">
            <x v="1"/>
          </reference>
        </references>
      </pivotArea>
    </format>
    <format dxfId="277">
      <pivotArea dataOnly="0" labelOnly="1" outline="0" fieldPosition="0">
        <references count="2">
          <reference field="6" count="1" selected="0">
            <x v="101"/>
          </reference>
          <reference field="23" count="1">
            <x v="3"/>
          </reference>
        </references>
      </pivotArea>
    </format>
    <format dxfId="276">
      <pivotArea dataOnly="0" labelOnly="1" outline="0" fieldPosition="0">
        <references count="2">
          <reference field="6" count="1" selected="0">
            <x v="102"/>
          </reference>
          <reference field="23" count="1">
            <x v="3"/>
          </reference>
        </references>
      </pivotArea>
    </format>
    <format dxfId="275">
      <pivotArea dataOnly="0" labelOnly="1" outline="0" fieldPosition="0">
        <references count="2">
          <reference field="6" count="1" selected="0">
            <x v="103"/>
          </reference>
          <reference field="23" count="1">
            <x v="3"/>
          </reference>
        </references>
      </pivotArea>
    </format>
    <format dxfId="274">
      <pivotArea dataOnly="0" labelOnly="1" outline="0" fieldPosition="0">
        <references count="2">
          <reference field="6" count="1" selected="0">
            <x v="104"/>
          </reference>
          <reference field="23" count="1">
            <x v="3"/>
          </reference>
        </references>
      </pivotArea>
    </format>
    <format dxfId="273">
      <pivotArea dataOnly="0" labelOnly="1" outline="0" fieldPosition="0">
        <references count="2">
          <reference field="6" count="1" selected="0">
            <x v="105"/>
          </reference>
          <reference field="23" count="1">
            <x v="3"/>
          </reference>
        </references>
      </pivotArea>
    </format>
    <format dxfId="272">
      <pivotArea dataOnly="0" labelOnly="1" outline="0" fieldPosition="0">
        <references count="2">
          <reference field="6" count="1" selected="0">
            <x v="106"/>
          </reference>
          <reference field="23" count="1">
            <x v="1"/>
          </reference>
        </references>
      </pivotArea>
    </format>
    <format dxfId="271">
      <pivotArea dataOnly="0" labelOnly="1" outline="0" fieldPosition="0">
        <references count="2">
          <reference field="6" count="1" selected="0">
            <x v="107"/>
          </reference>
          <reference field="23" count="1">
            <x v="2"/>
          </reference>
        </references>
      </pivotArea>
    </format>
    <format dxfId="270">
      <pivotArea dataOnly="0" labelOnly="1" outline="0" fieldPosition="0">
        <references count="2">
          <reference field="6" count="1" selected="0">
            <x v="108"/>
          </reference>
          <reference field="23" count="1">
            <x v="3"/>
          </reference>
        </references>
      </pivotArea>
    </format>
    <format dxfId="269">
      <pivotArea dataOnly="0" labelOnly="1" outline="0" fieldPosition="0">
        <references count="2">
          <reference field="6" count="1" selected="0">
            <x v="109"/>
          </reference>
          <reference field="23" count="1">
            <x v="1"/>
          </reference>
        </references>
      </pivotArea>
    </format>
    <format dxfId="268">
      <pivotArea dataOnly="0" labelOnly="1" outline="0" fieldPosition="0">
        <references count="2">
          <reference field="6" count="1" selected="0">
            <x v="110"/>
          </reference>
          <reference field="23" count="1">
            <x v="1"/>
          </reference>
        </references>
      </pivotArea>
    </format>
    <format dxfId="267">
      <pivotArea dataOnly="0" labelOnly="1" outline="0" fieldPosition="0">
        <references count="2">
          <reference field="6" count="1" selected="0">
            <x v="111"/>
          </reference>
          <reference field="23" count="1">
            <x v="1"/>
          </reference>
        </references>
      </pivotArea>
    </format>
    <format dxfId="266">
      <pivotArea dataOnly="0" labelOnly="1" outline="0" fieldPosition="0">
        <references count="2">
          <reference field="6" count="1" selected="0">
            <x v="112"/>
          </reference>
          <reference field="23" count="1">
            <x v="1"/>
          </reference>
        </references>
      </pivotArea>
    </format>
    <format dxfId="265">
      <pivotArea dataOnly="0" labelOnly="1" outline="0" fieldPosition="0">
        <references count="2">
          <reference field="6" count="1" selected="0">
            <x v="113"/>
          </reference>
          <reference field="23" count="1">
            <x v="1"/>
          </reference>
        </references>
      </pivotArea>
    </format>
    <format dxfId="264">
      <pivotArea dataOnly="0" labelOnly="1" outline="0" fieldPosition="0">
        <references count="2">
          <reference field="6" count="1" selected="0">
            <x v="114"/>
          </reference>
          <reference field="23" count="1">
            <x v="2"/>
          </reference>
        </references>
      </pivotArea>
    </format>
    <format dxfId="263">
      <pivotArea dataOnly="0" labelOnly="1" outline="0" fieldPosition="0">
        <references count="2">
          <reference field="6" count="1" selected="0">
            <x v="115"/>
          </reference>
          <reference field="23" count="1">
            <x v="2"/>
          </reference>
        </references>
      </pivotArea>
    </format>
    <format dxfId="262">
      <pivotArea dataOnly="0" labelOnly="1" outline="0" fieldPosition="0">
        <references count="2">
          <reference field="6" count="1" selected="0">
            <x v="116"/>
          </reference>
          <reference field="23" count="1">
            <x v="1"/>
          </reference>
        </references>
      </pivotArea>
    </format>
    <format dxfId="261">
      <pivotArea dataOnly="0" labelOnly="1" outline="0" fieldPosition="0">
        <references count="2">
          <reference field="6" count="1" selected="0">
            <x v="117"/>
          </reference>
          <reference field="23" count="1">
            <x v="2"/>
          </reference>
        </references>
      </pivotArea>
    </format>
    <format dxfId="260">
      <pivotArea dataOnly="0" labelOnly="1" outline="0" fieldPosition="0">
        <references count="2">
          <reference field="6" count="1" selected="0">
            <x v="118"/>
          </reference>
          <reference field="23" count="1">
            <x v="2"/>
          </reference>
        </references>
      </pivotArea>
    </format>
    <format dxfId="259">
      <pivotArea dataOnly="0" labelOnly="1" outline="0" fieldPosition="0">
        <references count="2">
          <reference field="6" count="1" selected="0">
            <x v="119"/>
          </reference>
          <reference field="23" count="1">
            <x v="3"/>
          </reference>
        </references>
      </pivotArea>
    </format>
    <format dxfId="258">
      <pivotArea dataOnly="0" labelOnly="1" outline="0" fieldPosition="0">
        <references count="2">
          <reference field="6" count="1" selected="0">
            <x v="120"/>
          </reference>
          <reference field="23" count="1">
            <x v="1"/>
          </reference>
        </references>
      </pivotArea>
    </format>
    <format dxfId="257">
      <pivotArea dataOnly="0" labelOnly="1" outline="0" fieldPosition="0">
        <references count="2">
          <reference field="6" count="1" selected="0">
            <x v="121"/>
          </reference>
          <reference field="23" count="1">
            <x v="1"/>
          </reference>
        </references>
      </pivotArea>
    </format>
    <format dxfId="256">
      <pivotArea dataOnly="0" labelOnly="1" outline="0" fieldPosition="0">
        <references count="2">
          <reference field="6" count="1" selected="0">
            <x v="122"/>
          </reference>
          <reference field="23" count="1">
            <x v="1"/>
          </reference>
        </references>
      </pivotArea>
    </format>
    <format dxfId="255">
      <pivotArea dataOnly="0" labelOnly="1" outline="0" fieldPosition="0">
        <references count="2">
          <reference field="6" count="1" selected="0">
            <x v="123"/>
          </reference>
          <reference field="23" count="1">
            <x v="2"/>
          </reference>
        </references>
      </pivotArea>
    </format>
    <format dxfId="254">
      <pivotArea dataOnly="0" labelOnly="1" outline="0" fieldPosition="0">
        <references count="2">
          <reference field="6" count="1" selected="0">
            <x v="124"/>
          </reference>
          <reference field="23" count="1">
            <x v="1"/>
          </reference>
        </references>
      </pivotArea>
    </format>
    <format dxfId="253">
      <pivotArea dataOnly="0" labelOnly="1" outline="0" fieldPosition="0">
        <references count="2">
          <reference field="6" count="1" selected="0">
            <x v="125"/>
          </reference>
          <reference field="23" count="1">
            <x v="1"/>
          </reference>
        </references>
      </pivotArea>
    </format>
    <format dxfId="252">
      <pivotArea dataOnly="0" labelOnly="1" outline="0" fieldPosition="0">
        <references count="2">
          <reference field="6" count="1" selected="0">
            <x v="126"/>
          </reference>
          <reference field="23" count="1">
            <x v="1"/>
          </reference>
        </references>
      </pivotArea>
    </format>
    <format dxfId="251">
      <pivotArea dataOnly="0" labelOnly="1" outline="0" fieldPosition="0">
        <references count="2">
          <reference field="6" count="1" selected="0">
            <x v="127"/>
          </reference>
          <reference field="23" count="1">
            <x v="1"/>
          </reference>
        </references>
      </pivotArea>
    </format>
    <format dxfId="250">
      <pivotArea dataOnly="0" labelOnly="1" outline="0" fieldPosition="0">
        <references count="2">
          <reference field="6" count="1" selected="0">
            <x v="128"/>
          </reference>
          <reference field="23" count="1">
            <x v="3"/>
          </reference>
        </references>
      </pivotArea>
    </format>
    <format dxfId="249">
      <pivotArea dataOnly="0" labelOnly="1" outline="0" fieldPosition="0">
        <references count="2">
          <reference field="6" count="1" selected="0">
            <x v="129"/>
          </reference>
          <reference field="23" count="1">
            <x v="3"/>
          </reference>
        </references>
      </pivotArea>
    </format>
    <format dxfId="248">
      <pivotArea dataOnly="0" labelOnly="1" outline="0" fieldPosition="0">
        <references count="2">
          <reference field="6" count="1" selected="0">
            <x v="130"/>
          </reference>
          <reference field="23" count="1">
            <x v="3"/>
          </reference>
        </references>
      </pivotArea>
    </format>
    <format dxfId="247">
      <pivotArea dataOnly="0" labelOnly="1" outline="0" fieldPosition="0">
        <references count="2">
          <reference field="6" count="1" selected="0">
            <x v="131"/>
          </reference>
          <reference field="23" count="1">
            <x v="1"/>
          </reference>
        </references>
      </pivotArea>
    </format>
    <format dxfId="246">
      <pivotArea dataOnly="0" labelOnly="1" outline="0" fieldPosition="0">
        <references count="2">
          <reference field="6" count="1" selected="0">
            <x v="132"/>
          </reference>
          <reference field="23" count="1">
            <x v="3"/>
          </reference>
        </references>
      </pivotArea>
    </format>
    <format dxfId="245">
      <pivotArea outline="0" collapsedLevelsAreSubtotals="1" fieldPosition="0"/>
    </format>
    <format dxfId="244">
      <pivotArea dataOnly="0" labelOnly="1" outline="0" fieldPosition="0">
        <references count="2">
          <reference field="6" count="1" selected="0">
            <x v="2"/>
          </reference>
          <reference field="23" count="1">
            <x v="2"/>
          </reference>
        </references>
      </pivotArea>
    </format>
    <format dxfId="243">
      <pivotArea dataOnly="0" labelOnly="1" outline="0" fieldPosition="0">
        <references count="2">
          <reference field="6" count="1" selected="0">
            <x v="16"/>
          </reference>
          <reference field="23" count="1">
            <x v="3"/>
          </reference>
        </references>
      </pivotArea>
    </format>
    <format dxfId="242">
      <pivotArea dataOnly="0" labelOnly="1" outline="0" fieldPosition="0">
        <references count="2">
          <reference field="6" count="1" selected="0">
            <x v="20"/>
          </reference>
          <reference field="23" count="1">
            <x v="2"/>
          </reference>
        </references>
      </pivotArea>
    </format>
    <format dxfId="241">
      <pivotArea dataOnly="0" labelOnly="1" outline="0" fieldPosition="0">
        <references count="2">
          <reference field="6" count="1" selected="0">
            <x v="27"/>
          </reference>
          <reference field="23" count="1">
            <x v="1"/>
          </reference>
        </references>
      </pivotArea>
    </format>
    <format dxfId="240">
      <pivotArea dataOnly="0" labelOnly="1" outline="0" fieldPosition="0">
        <references count="2">
          <reference field="6" count="1" selected="0">
            <x v="30"/>
          </reference>
          <reference field="23" count="1">
            <x v="3"/>
          </reference>
        </references>
      </pivotArea>
    </format>
    <format dxfId="239">
      <pivotArea dataOnly="0" labelOnly="1" outline="0" fieldPosition="0">
        <references count="2">
          <reference field="6" count="1" selected="0">
            <x v="36"/>
          </reference>
          <reference field="23" count="1">
            <x v="2"/>
          </reference>
        </references>
      </pivotArea>
    </format>
    <format dxfId="238">
      <pivotArea dataOnly="0" labelOnly="1" outline="0" fieldPosition="0">
        <references count="2">
          <reference field="6" count="1" selected="0">
            <x v="43"/>
          </reference>
          <reference field="23" count="1">
            <x v="2"/>
          </reference>
        </references>
      </pivotArea>
    </format>
    <format dxfId="237">
      <pivotArea dataOnly="0" labelOnly="1" outline="0" fieldPosition="0">
        <references count="2">
          <reference field="6" count="1" selected="0">
            <x v="44"/>
          </reference>
          <reference field="23" count="1">
            <x v="1"/>
          </reference>
        </references>
      </pivotArea>
    </format>
    <format dxfId="236">
      <pivotArea dataOnly="0" labelOnly="1" outline="0" fieldPosition="0">
        <references count="2">
          <reference field="6" count="1" selected="0">
            <x v="46"/>
          </reference>
          <reference field="23" count="1">
            <x v="1"/>
          </reference>
        </references>
      </pivotArea>
    </format>
    <format dxfId="235">
      <pivotArea dataOnly="0" labelOnly="1" outline="0" fieldPosition="0">
        <references count="2">
          <reference field="6" count="1" selected="0">
            <x v="47"/>
          </reference>
          <reference field="23" count="1">
            <x v="1"/>
          </reference>
        </references>
      </pivotArea>
    </format>
    <format dxfId="234">
      <pivotArea dataOnly="0" labelOnly="1" outline="0" fieldPosition="0">
        <references count="2">
          <reference field="6" count="1" selected="0">
            <x v="62"/>
          </reference>
          <reference field="23" count="1">
            <x v="1"/>
          </reference>
        </references>
      </pivotArea>
    </format>
    <format dxfId="233">
      <pivotArea dataOnly="0" labelOnly="1" outline="0" fieldPosition="0">
        <references count="2">
          <reference field="6" count="1" selected="0">
            <x v="68"/>
          </reference>
          <reference field="23" count="1">
            <x v="2"/>
          </reference>
        </references>
      </pivotArea>
    </format>
    <format dxfId="232">
      <pivotArea dataOnly="0" labelOnly="1" outline="0" fieldPosition="0">
        <references count="2">
          <reference field="6" count="1" selected="0">
            <x v="73"/>
          </reference>
          <reference field="23" count="1">
            <x v="2"/>
          </reference>
        </references>
      </pivotArea>
    </format>
    <format dxfId="231">
      <pivotArea dataOnly="0" labelOnly="1" outline="0" fieldPosition="0">
        <references count="2">
          <reference field="6" count="1" selected="0">
            <x v="74"/>
          </reference>
          <reference field="23" count="1">
            <x v="1"/>
          </reference>
        </references>
      </pivotArea>
    </format>
    <format dxfId="230">
      <pivotArea dataOnly="0" labelOnly="1" outline="0" fieldPosition="0">
        <references count="2">
          <reference field="6" count="1" selected="0">
            <x v="75"/>
          </reference>
          <reference field="23" count="1">
            <x v="1"/>
          </reference>
        </references>
      </pivotArea>
    </format>
    <format dxfId="229">
      <pivotArea dataOnly="0" labelOnly="1" outline="0" fieldPosition="0">
        <references count="2">
          <reference field="6" count="1" selected="0">
            <x v="76"/>
          </reference>
          <reference field="23" count="1">
            <x v="1"/>
          </reference>
        </references>
      </pivotArea>
    </format>
    <format dxfId="228">
      <pivotArea dataOnly="0" labelOnly="1" outline="0" fieldPosition="0">
        <references count="2">
          <reference field="6" count="1" selected="0">
            <x v="77"/>
          </reference>
          <reference field="23" count="1">
            <x v="1"/>
          </reference>
        </references>
      </pivotArea>
    </format>
    <format dxfId="227">
      <pivotArea dataOnly="0" labelOnly="1" outline="0" fieldPosition="0">
        <references count="2">
          <reference field="6" count="1" selected="0">
            <x v="78"/>
          </reference>
          <reference field="23" count="1">
            <x v="1"/>
          </reference>
        </references>
      </pivotArea>
    </format>
    <format dxfId="226">
      <pivotArea dataOnly="0" labelOnly="1" outline="0" fieldPosition="0">
        <references count="2">
          <reference field="6" count="1" selected="0">
            <x v="79"/>
          </reference>
          <reference field="23" count="1">
            <x v="1"/>
          </reference>
        </references>
      </pivotArea>
    </format>
    <format dxfId="225">
      <pivotArea dataOnly="0" labelOnly="1" outline="0" fieldPosition="0">
        <references count="2">
          <reference field="6" count="1" selected="0">
            <x v="80"/>
          </reference>
          <reference field="23" count="1">
            <x v="2"/>
          </reference>
        </references>
      </pivotArea>
    </format>
    <format dxfId="224">
      <pivotArea dataOnly="0" labelOnly="1" outline="0" fieldPosition="0">
        <references count="2">
          <reference field="6" count="1" selected="0">
            <x v="81"/>
          </reference>
          <reference field="23" count="1">
            <x v="1"/>
          </reference>
        </references>
      </pivotArea>
    </format>
    <format dxfId="223">
      <pivotArea dataOnly="0" labelOnly="1" outline="0" fieldPosition="0">
        <references count="2">
          <reference field="6" count="1" selected="0">
            <x v="82"/>
          </reference>
          <reference field="23" count="1">
            <x v="2"/>
          </reference>
        </references>
      </pivotArea>
    </format>
    <format dxfId="222">
      <pivotArea dataOnly="0" labelOnly="1" outline="0" fieldPosition="0">
        <references count="2">
          <reference field="6" count="1" selected="0">
            <x v="83"/>
          </reference>
          <reference field="23" count="1">
            <x v="1"/>
          </reference>
        </references>
      </pivotArea>
    </format>
    <format dxfId="221">
      <pivotArea dataOnly="0" labelOnly="1" outline="0" fieldPosition="0">
        <references count="2">
          <reference field="6" count="1" selected="0">
            <x v="84"/>
          </reference>
          <reference field="23" count="1">
            <x v="2"/>
          </reference>
        </references>
      </pivotArea>
    </format>
    <format dxfId="220">
      <pivotArea dataOnly="0" labelOnly="1" outline="0" fieldPosition="0">
        <references count="2">
          <reference field="6" count="1" selected="0">
            <x v="85"/>
          </reference>
          <reference field="23" count="1">
            <x v="2"/>
          </reference>
        </references>
      </pivotArea>
    </format>
    <format dxfId="219">
      <pivotArea dataOnly="0" labelOnly="1" outline="0" fieldPosition="0">
        <references count="2">
          <reference field="6" count="1" selected="0">
            <x v="86"/>
          </reference>
          <reference field="23" count="1">
            <x v="1"/>
          </reference>
        </references>
      </pivotArea>
    </format>
    <format dxfId="218">
      <pivotArea dataOnly="0" labelOnly="1" outline="0" fieldPosition="0">
        <references count="2">
          <reference field="6" count="1" selected="0">
            <x v="87"/>
          </reference>
          <reference field="23" count="1">
            <x v="1"/>
          </reference>
        </references>
      </pivotArea>
    </format>
    <format dxfId="217">
      <pivotArea dataOnly="0" labelOnly="1" outline="0" fieldPosition="0">
        <references count="2">
          <reference field="6" count="1" selected="0">
            <x v="88"/>
          </reference>
          <reference field="23" count="1">
            <x v="1"/>
          </reference>
        </references>
      </pivotArea>
    </format>
    <format dxfId="216">
      <pivotArea dataOnly="0" labelOnly="1" outline="0" fieldPosition="0">
        <references count="2">
          <reference field="6" count="1" selected="0">
            <x v="89"/>
          </reference>
          <reference field="23" count="1">
            <x v="1"/>
          </reference>
        </references>
      </pivotArea>
    </format>
    <format dxfId="215">
      <pivotArea dataOnly="0" labelOnly="1" outline="0" fieldPosition="0">
        <references count="2">
          <reference field="6" count="1" selected="0">
            <x v="90"/>
          </reference>
          <reference field="23" count="1">
            <x v="1"/>
          </reference>
        </references>
      </pivotArea>
    </format>
    <format dxfId="214">
      <pivotArea dataOnly="0" labelOnly="1" outline="0" fieldPosition="0">
        <references count="2">
          <reference field="6" count="1" selected="0">
            <x v="91"/>
          </reference>
          <reference field="23" count="1">
            <x v="3"/>
          </reference>
        </references>
      </pivotArea>
    </format>
    <format dxfId="213">
      <pivotArea dataOnly="0" labelOnly="1" outline="0" fieldPosition="0">
        <references count="2">
          <reference field="6" count="1" selected="0">
            <x v="92"/>
          </reference>
          <reference field="23" count="1">
            <x v="0"/>
          </reference>
        </references>
      </pivotArea>
    </format>
    <format dxfId="212">
      <pivotArea dataOnly="0" labelOnly="1" outline="0" fieldPosition="0">
        <references count="2">
          <reference field="6" count="1" selected="0">
            <x v="93"/>
          </reference>
          <reference field="23" count="1">
            <x v="1"/>
          </reference>
        </references>
      </pivotArea>
    </format>
    <format dxfId="211">
      <pivotArea dataOnly="0" labelOnly="1" outline="0" fieldPosition="0">
        <references count="2">
          <reference field="6" count="1" selected="0">
            <x v="94"/>
          </reference>
          <reference field="23" count="1">
            <x v="1"/>
          </reference>
        </references>
      </pivotArea>
    </format>
    <format dxfId="210">
      <pivotArea dataOnly="0" labelOnly="1" outline="0" fieldPosition="0">
        <references count="2">
          <reference field="6" count="1" selected="0">
            <x v="95"/>
          </reference>
          <reference field="23" count="1">
            <x v="1"/>
          </reference>
        </references>
      </pivotArea>
    </format>
    <format dxfId="209">
      <pivotArea dataOnly="0" labelOnly="1" outline="0" fieldPosition="0">
        <references count="2">
          <reference field="6" count="1" selected="0">
            <x v="96"/>
          </reference>
          <reference field="23" count="1">
            <x v="1"/>
          </reference>
        </references>
      </pivotArea>
    </format>
    <format dxfId="208">
      <pivotArea dataOnly="0" labelOnly="1" outline="0" fieldPosition="0">
        <references count="2">
          <reference field="6" count="1" selected="0">
            <x v="97"/>
          </reference>
          <reference field="23" count="1">
            <x v="1"/>
          </reference>
        </references>
      </pivotArea>
    </format>
    <format dxfId="207">
      <pivotArea dataOnly="0" labelOnly="1" outline="0" fieldPosition="0">
        <references count="2">
          <reference field="6" count="1" selected="0">
            <x v="98"/>
          </reference>
          <reference field="23" count="1">
            <x v="2"/>
          </reference>
        </references>
      </pivotArea>
    </format>
    <format dxfId="206">
      <pivotArea dataOnly="0" labelOnly="1" outline="0" fieldPosition="0">
        <references count="2">
          <reference field="6" count="1" selected="0">
            <x v="99"/>
          </reference>
          <reference field="23" count="1">
            <x v="1"/>
          </reference>
        </references>
      </pivotArea>
    </format>
    <format dxfId="205">
      <pivotArea dataOnly="0" labelOnly="1" outline="0" fieldPosition="0">
        <references count="2">
          <reference field="6" count="1" selected="0">
            <x v="100"/>
          </reference>
          <reference field="23" count="1">
            <x v="1"/>
          </reference>
        </references>
      </pivotArea>
    </format>
    <format dxfId="204">
      <pivotArea dataOnly="0" labelOnly="1" outline="0" fieldPosition="0">
        <references count="2">
          <reference field="6" count="1" selected="0">
            <x v="101"/>
          </reference>
          <reference field="23" count="1">
            <x v="3"/>
          </reference>
        </references>
      </pivotArea>
    </format>
    <format dxfId="203">
      <pivotArea dataOnly="0" labelOnly="1" outline="0" fieldPosition="0">
        <references count="2">
          <reference field="6" count="1" selected="0">
            <x v="102"/>
          </reference>
          <reference field="23" count="1">
            <x v="3"/>
          </reference>
        </references>
      </pivotArea>
    </format>
    <format dxfId="202">
      <pivotArea dataOnly="0" labelOnly="1" outline="0" fieldPosition="0">
        <references count="2">
          <reference field="6" count="1" selected="0">
            <x v="103"/>
          </reference>
          <reference field="23" count="1">
            <x v="3"/>
          </reference>
        </references>
      </pivotArea>
    </format>
    <format dxfId="201">
      <pivotArea dataOnly="0" labelOnly="1" outline="0" fieldPosition="0">
        <references count="2">
          <reference field="6" count="1" selected="0">
            <x v="104"/>
          </reference>
          <reference field="23" count="1">
            <x v="3"/>
          </reference>
        </references>
      </pivotArea>
    </format>
    <format dxfId="200">
      <pivotArea dataOnly="0" labelOnly="1" outline="0" fieldPosition="0">
        <references count="2">
          <reference field="6" count="1" selected="0">
            <x v="105"/>
          </reference>
          <reference field="23" count="1">
            <x v="3"/>
          </reference>
        </references>
      </pivotArea>
    </format>
    <format dxfId="199">
      <pivotArea dataOnly="0" labelOnly="1" outline="0" fieldPosition="0">
        <references count="2">
          <reference field="6" count="1" selected="0">
            <x v="106"/>
          </reference>
          <reference field="23" count="1">
            <x v="1"/>
          </reference>
        </references>
      </pivotArea>
    </format>
    <format dxfId="198">
      <pivotArea dataOnly="0" labelOnly="1" outline="0" fieldPosition="0">
        <references count="2">
          <reference field="6" count="1" selected="0">
            <x v="107"/>
          </reference>
          <reference field="23" count="1">
            <x v="2"/>
          </reference>
        </references>
      </pivotArea>
    </format>
    <format dxfId="197">
      <pivotArea dataOnly="0" labelOnly="1" outline="0" fieldPosition="0">
        <references count="2">
          <reference field="6" count="1" selected="0">
            <x v="108"/>
          </reference>
          <reference field="23" count="1">
            <x v="3"/>
          </reference>
        </references>
      </pivotArea>
    </format>
    <format dxfId="196">
      <pivotArea dataOnly="0" labelOnly="1" outline="0" fieldPosition="0">
        <references count="2">
          <reference field="6" count="1" selected="0">
            <x v="109"/>
          </reference>
          <reference field="23" count="1">
            <x v="1"/>
          </reference>
        </references>
      </pivotArea>
    </format>
    <format dxfId="195">
      <pivotArea dataOnly="0" labelOnly="1" outline="0" fieldPosition="0">
        <references count="2">
          <reference field="6" count="1" selected="0">
            <x v="110"/>
          </reference>
          <reference field="23" count="1">
            <x v="1"/>
          </reference>
        </references>
      </pivotArea>
    </format>
    <format dxfId="194">
      <pivotArea dataOnly="0" labelOnly="1" outline="0" fieldPosition="0">
        <references count="2">
          <reference field="6" count="1" selected="0">
            <x v="111"/>
          </reference>
          <reference field="23" count="1">
            <x v="1"/>
          </reference>
        </references>
      </pivotArea>
    </format>
    <format dxfId="193">
      <pivotArea dataOnly="0" labelOnly="1" outline="0" fieldPosition="0">
        <references count="2">
          <reference field="6" count="1" selected="0">
            <x v="112"/>
          </reference>
          <reference field="23" count="1">
            <x v="1"/>
          </reference>
        </references>
      </pivotArea>
    </format>
    <format dxfId="192">
      <pivotArea dataOnly="0" labelOnly="1" outline="0" fieldPosition="0">
        <references count="2">
          <reference field="6" count="1" selected="0">
            <x v="113"/>
          </reference>
          <reference field="23" count="1">
            <x v="1"/>
          </reference>
        </references>
      </pivotArea>
    </format>
    <format dxfId="191">
      <pivotArea dataOnly="0" labelOnly="1" outline="0" fieldPosition="0">
        <references count="2">
          <reference field="6" count="1" selected="0">
            <x v="114"/>
          </reference>
          <reference field="23" count="1">
            <x v="2"/>
          </reference>
        </references>
      </pivotArea>
    </format>
    <format dxfId="190">
      <pivotArea dataOnly="0" labelOnly="1" outline="0" fieldPosition="0">
        <references count="2">
          <reference field="6" count="1" selected="0">
            <x v="115"/>
          </reference>
          <reference field="23" count="1">
            <x v="2"/>
          </reference>
        </references>
      </pivotArea>
    </format>
    <format dxfId="189">
      <pivotArea dataOnly="0" labelOnly="1" outline="0" fieldPosition="0">
        <references count="2">
          <reference field="6" count="1" selected="0">
            <x v="116"/>
          </reference>
          <reference field="23" count="1">
            <x v="1"/>
          </reference>
        </references>
      </pivotArea>
    </format>
    <format dxfId="188">
      <pivotArea dataOnly="0" labelOnly="1" outline="0" fieldPosition="0">
        <references count="2">
          <reference field="6" count="1" selected="0">
            <x v="117"/>
          </reference>
          <reference field="23" count="1">
            <x v="2"/>
          </reference>
        </references>
      </pivotArea>
    </format>
    <format dxfId="187">
      <pivotArea dataOnly="0" labelOnly="1" outline="0" fieldPosition="0">
        <references count="2">
          <reference field="6" count="1" selected="0">
            <x v="118"/>
          </reference>
          <reference field="23" count="1">
            <x v="2"/>
          </reference>
        </references>
      </pivotArea>
    </format>
    <format dxfId="186">
      <pivotArea dataOnly="0" labelOnly="1" outline="0" fieldPosition="0">
        <references count="2">
          <reference field="6" count="1" selected="0">
            <x v="119"/>
          </reference>
          <reference field="23" count="1">
            <x v="3"/>
          </reference>
        </references>
      </pivotArea>
    </format>
    <format dxfId="185">
      <pivotArea dataOnly="0" labelOnly="1" outline="0" fieldPosition="0">
        <references count="2">
          <reference field="6" count="1" selected="0">
            <x v="120"/>
          </reference>
          <reference field="23" count="1">
            <x v="1"/>
          </reference>
        </references>
      </pivotArea>
    </format>
    <format dxfId="184">
      <pivotArea dataOnly="0" labelOnly="1" outline="0" fieldPosition="0">
        <references count="2">
          <reference field="6" count="1" selected="0">
            <x v="121"/>
          </reference>
          <reference field="23" count="1">
            <x v="1"/>
          </reference>
        </references>
      </pivotArea>
    </format>
    <format dxfId="183">
      <pivotArea dataOnly="0" labelOnly="1" outline="0" fieldPosition="0">
        <references count="2">
          <reference field="6" count="1" selected="0">
            <x v="122"/>
          </reference>
          <reference field="23" count="1">
            <x v="1"/>
          </reference>
        </references>
      </pivotArea>
    </format>
    <format dxfId="182">
      <pivotArea dataOnly="0" labelOnly="1" outline="0" fieldPosition="0">
        <references count="2">
          <reference field="6" count="1" selected="0">
            <x v="123"/>
          </reference>
          <reference field="23" count="1">
            <x v="2"/>
          </reference>
        </references>
      </pivotArea>
    </format>
    <format dxfId="181">
      <pivotArea dataOnly="0" labelOnly="1" outline="0" fieldPosition="0">
        <references count="2">
          <reference field="6" count="1" selected="0">
            <x v="124"/>
          </reference>
          <reference field="23" count="1">
            <x v="1"/>
          </reference>
        </references>
      </pivotArea>
    </format>
    <format dxfId="180">
      <pivotArea dataOnly="0" labelOnly="1" outline="0" fieldPosition="0">
        <references count="2">
          <reference field="6" count="1" selected="0">
            <x v="125"/>
          </reference>
          <reference field="23" count="1">
            <x v="1"/>
          </reference>
        </references>
      </pivotArea>
    </format>
    <format dxfId="179">
      <pivotArea dataOnly="0" labelOnly="1" outline="0" fieldPosition="0">
        <references count="2">
          <reference field="6" count="1" selected="0">
            <x v="126"/>
          </reference>
          <reference field="23" count="1">
            <x v="1"/>
          </reference>
        </references>
      </pivotArea>
    </format>
    <format dxfId="178">
      <pivotArea dataOnly="0" labelOnly="1" outline="0" fieldPosition="0">
        <references count="2">
          <reference field="6" count="1" selected="0">
            <x v="127"/>
          </reference>
          <reference field="23" count="1">
            <x v="1"/>
          </reference>
        </references>
      </pivotArea>
    </format>
    <format dxfId="177">
      <pivotArea dataOnly="0" labelOnly="1" outline="0" fieldPosition="0">
        <references count="2">
          <reference field="6" count="1" selected="0">
            <x v="128"/>
          </reference>
          <reference field="23" count="1">
            <x v="3"/>
          </reference>
        </references>
      </pivotArea>
    </format>
    <format dxfId="176">
      <pivotArea dataOnly="0" labelOnly="1" outline="0" fieldPosition="0">
        <references count="2">
          <reference field="6" count="1" selected="0">
            <x v="129"/>
          </reference>
          <reference field="23" count="1">
            <x v="3"/>
          </reference>
        </references>
      </pivotArea>
    </format>
    <format dxfId="175">
      <pivotArea dataOnly="0" labelOnly="1" outline="0" fieldPosition="0">
        <references count="2">
          <reference field="6" count="1" selected="0">
            <x v="130"/>
          </reference>
          <reference field="23" count="1">
            <x v="3"/>
          </reference>
        </references>
      </pivotArea>
    </format>
    <format dxfId="174">
      <pivotArea dataOnly="0" labelOnly="1" outline="0" fieldPosition="0">
        <references count="2">
          <reference field="6" count="1" selected="0">
            <x v="131"/>
          </reference>
          <reference field="23" count="1">
            <x v="1"/>
          </reference>
        </references>
      </pivotArea>
    </format>
    <format dxfId="173">
      <pivotArea dataOnly="0" labelOnly="1" outline="0" fieldPosition="0">
        <references count="2">
          <reference field="6" count="1" selected="0">
            <x v="132"/>
          </reference>
          <reference field="23" count="1">
            <x v="3"/>
          </reference>
        </references>
      </pivotArea>
    </format>
    <format dxfId="172">
      <pivotArea outline="0" collapsedLevelsAreSubtotals="1" fieldPosition="0"/>
    </format>
    <format dxfId="171">
      <pivotArea dataOnly="0" labelOnly="1" outline="0" fieldPosition="0">
        <references count="2">
          <reference field="6" count="1" selected="0">
            <x v="2"/>
          </reference>
          <reference field="23" count="1">
            <x v="2"/>
          </reference>
        </references>
      </pivotArea>
    </format>
    <format dxfId="170">
      <pivotArea dataOnly="0" labelOnly="1" outline="0" fieldPosition="0">
        <references count="2">
          <reference field="6" count="1" selected="0">
            <x v="16"/>
          </reference>
          <reference field="23" count="1">
            <x v="3"/>
          </reference>
        </references>
      </pivotArea>
    </format>
    <format dxfId="169">
      <pivotArea dataOnly="0" labelOnly="1" outline="0" fieldPosition="0">
        <references count="2">
          <reference field="6" count="1" selected="0">
            <x v="20"/>
          </reference>
          <reference field="23" count="1">
            <x v="2"/>
          </reference>
        </references>
      </pivotArea>
    </format>
    <format dxfId="168">
      <pivotArea dataOnly="0" labelOnly="1" outline="0" fieldPosition="0">
        <references count="2">
          <reference field="6" count="1" selected="0">
            <x v="27"/>
          </reference>
          <reference field="23" count="1">
            <x v="1"/>
          </reference>
        </references>
      </pivotArea>
    </format>
    <format dxfId="167">
      <pivotArea dataOnly="0" labelOnly="1" outline="0" fieldPosition="0">
        <references count="2">
          <reference field="6" count="1" selected="0">
            <x v="30"/>
          </reference>
          <reference field="23" count="1">
            <x v="3"/>
          </reference>
        </references>
      </pivotArea>
    </format>
    <format dxfId="166">
      <pivotArea dataOnly="0" labelOnly="1" outline="0" fieldPosition="0">
        <references count="2">
          <reference field="6" count="1" selected="0">
            <x v="36"/>
          </reference>
          <reference field="23" count="1">
            <x v="2"/>
          </reference>
        </references>
      </pivotArea>
    </format>
    <format dxfId="165">
      <pivotArea dataOnly="0" labelOnly="1" outline="0" fieldPosition="0">
        <references count="2">
          <reference field="6" count="1" selected="0">
            <x v="43"/>
          </reference>
          <reference field="23" count="1">
            <x v="2"/>
          </reference>
        </references>
      </pivotArea>
    </format>
    <format dxfId="164">
      <pivotArea dataOnly="0" labelOnly="1" outline="0" fieldPosition="0">
        <references count="2">
          <reference field="6" count="1" selected="0">
            <x v="44"/>
          </reference>
          <reference field="23" count="1">
            <x v="1"/>
          </reference>
        </references>
      </pivotArea>
    </format>
    <format dxfId="163">
      <pivotArea dataOnly="0" labelOnly="1" outline="0" fieldPosition="0">
        <references count="2">
          <reference field="6" count="1" selected="0">
            <x v="46"/>
          </reference>
          <reference field="23" count="1">
            <x v="1"/>
          </reference>
        </references>
      </pivotArea>
    </format>
    <format dxfId="162">
      <pivotArea dataOnly="0" labelOnly="1" outline="0" fieldPosition="0">
        <references count="2">
          <reference field="6" count="1" selected="0">
            <x v="47"/>
          </reference>
          <reference field="23" count="1">
            <x v="1"/>
          </reference>
        </references>
      </pivotArea>
    </format>
    <format dxfId="161">
      <pivotArea dataOnly="0" labelOnly="1" outline="0" fieldPosition="0">
        <references count="2">
          <reference field="6" count="1" selected="0">
            <x v="62"/>
          </reference>
          <reference field="23" count="1">
            <x v="1"/>
          </reference>
        </references>
      </pivotArea>
    </format>
    <format dxfId="160">
      <pivotArea dataOnly="0" labelOnly="1" outline="0" fieldPosition="0">
        <references count="2">
          <reference field="6" count="1" selected="0">
            <x v="68"/>
          </reference>
          <reference field="23" count="1">
            <x v="2"/>
          </reference>
        </references>
      </pivotArea>
    </format>
    <format dxfId="159">
      <pivotArea dataOnly="0" labelOnly="1" outline="0" fieldPosition="0">
        <references count="2">
          <reference field="6" count="1" selected="0">
            <x v="73"/>
          </reference>
          <reference field="23" count="1">
            <x v="2"/>
          </reference>
        </references>
      </pivotArea>
    </format>
    <format dxfId="158">
      <pivotArea dataOnly="0" labelOnly="1" outline="0" fieldPosition="0">
        <references count="2">
          <reference field="6" count="1" selected="0">
            <x v="74"/>
          </reference>
          <reference field="23" count="1">
            <x v="1"/>
          </reference>
        </references>
      </pivotArea>
    </format>
    <format dxfId="157">
      <pivotArea dataOnly="0" labelOnly="1" outline="0" fieldPosition="0">
        <references count="2">
          <reference field="6" count="1" selected="0">
            <x v="75"/>
          </reference>
          <reference field="23" count="1">
            <x v="1"/>
          </reference>
        </references>
      </pivotArea>
    </format>
    <format dxfId="156">
      <pivotArea dataOnly="0" labelOnly="1" outline="0" fieldPosition="0">
        <references count="2">
          <reference field="6" count="1" selected="0">
            <x v="76"/>
          </reference>
          <reference field="23" count="1">
            <x v="1"/>
          </reference>
        </references>
      </pivotArea>
    </format>
    <format dxfId="155">
      <pivotArea dataOnly="0" labelOnly="1" outline="0" fieldPosition="0">
        <references count="2">
          <reference field="6" count="1" selected="0">
            <x v="77"/>
          </reference>
          <reference field="23" count="1">
            <x v="1"/>
          </reference>
        </references>
      </pivotArea>
    </format>
    <format dxfId="154">
      <pivotArea dataOnly="0" labelOnly="1" outline="0" fieldPosition="0">
        <references count="2">
          <reference field="6" count="1" selected="0">
            <x v="78"/>
          </reference>
          <reference field="23" count="1">
            <x v="1"/>
          </reference>
        </references>
      </pivotArea>
    </format>
    <format dxfId="153">
      <pivotArea dataOnly="0" labelOnly="1" outline="0" fieldPosition="0">
        <references count="2">
          <reference field="6" count="1" selected="0">
            <x v="79"/>
          </reference>
          <reference field="23" count="1">
            <x v="1"/>
          </reference>
        </references>
      </pivotArea>
    </format>
    <format dxfId="152">
      <pivotArea dataOnly="0" labelOnly="1" outline="0" fieldPosition="0">
        <references count="2">
          <reference field="6" count="1" selected="0">
            <x v="80"/>
          </reference>
          <reference field="23" count="1">
            <x v="2"/>
          </reference>
        </references>
      </pivotArea>
    </format>
    <format dxfId="151">
      <pivotArea dataOnly="0" labelOnly="1" outline="0" fieldPosition="0">
        <references count="2">
          <reference field="6" count="1" selected="0">
            <x v="81"/>
          </reference>
          <reference field="23" count="1">
            <x v="1"/>
          </reference>
        </references>
      </pivotArea>
    </format>
    <format dxfId="150">
      <pivotArea dataOnly="0" labelOnly="1" outline="0" fieldPosition="0">
        <references count="2">
          <reference field="6" count="1" selected="0">
            <x v="82"/>
          </reference>
          <reference field="23" count="1">
            <x v="2"/>
          </reference>
        </references>
      </pivotArea>
    </format>
    <format dxfId="149">
      <pivotArea dataOnly="0" labelOnly="1" outline="0" fieldPosition="0">
        <references count="2">
          <reference field="6" count="1" selected="0">
            <x v="83"/>
          </reference>
          <reference field="23" count="1">
            <x v="1"/>
          </reference>
        </references>
      </pivotArea>
    </format>
    <format dxfId="148">
      <pivotArea dataOnly="0" labelOnly="1" outline="0" fieldPosition="0">
        <references count="2">
          <reference field="6" count="1" selected="0">
            <x v="84"/>
          </reference>
          <reference field="23" count="1">
            <x v="2"/>
          </reference>
        </references>
      </pivotArea>
    </format>
    <format dxfId="147">
      <pivotArea dataOnly="0" labelOnly="1" outline="0" fieldPosition="0">
        <references count="2">
          <reference field="6" count="1" selected="0">
            <x v="85"/>
          </reference>
          <reference field="23" count="1">
            <x v="2"/>
          </reference>
        </references>
      </pivotArea>
    </format>
    <format dxfId="146">
      <pivotArea dataOnly="0" labelOnly="1" outline="0" fieldPosition="0">
        <references count="2">
          <reference field="6" count="1" selected="0">
            <x v="86"/>
          </reference>
          <reference field="23" count="1">
            <x v="1"/>
          </reference>
        </references>
      </pivotArea>
    </format>
    <format dxfId="145">
      <pivotArea dataOnly="0" labelOnly="1" outline="0" fieldPosition="0">
        <references count="2">
          <reference field="6" count="1" selected="0">
            <x v="87"/>
          </reference>
          <reference field="23" count="1">
            <x v="1"/>
          </reference>
        </references>
      </pivotArea>
    </format>
    <format dxfId="144">
      <pivotArea dataOnly="0" labelOnly="1" outline="0" fieldPosition="0">
        <references count="2">
          <reference field="6" count="1" selected="0">
            <x v="88"/>
          </reference>
          <reference field="23" count="1">
            <x v="1"/>
          </reference>
        </references>
      </pivotArea>
    </format>
    <format dxfId="143">
      <pivotArea dataOnly="0" labelOnly="1" outline="0" fieldPosition="0">
        <references count="2">
          <reference field="6" count="1" selected="0">
            <x v="89"/>
          </reference>
          <reference field="23" count="1">
            <x v="1"/>
          </reference>
        </references>
      </pivotArea>
    </format>
    <format dxfId="142">
      <pivotArea dataOnly="0" labelOnly="1" outline="0" fieldPosition="0">
        <references count="2">
          <reference field="6" count="1" selected="0">
            <x v="90"/>
          </reference>
          <reference field="23" count="1">
            <x v="1"/>
          </reference>
        </references>
      </pivotArea>
    </format>
    <format dxfId="141">
      <pivotArea dataOnly="0" labelOnly="1" outline="0" fieldPosition="0">
        <references count="2">
          <reference field="6" count="1" selected="0">
            <x v="91"/>
          </reference>
          <reference field="23" count="1">
            <x v="3"/>
          </reference>
        </references>
      </pivotArea>
    </format>
    <format dxfId="140">
      <pivotArea dataOnly="0" labelOnly="1" outline="0" fieldPosition="0">
        <references count="2">
          <reference field="6" count="1" selected="0">
            <x v="92"/>
          </reference>
          <reference field="23" count="1">
            <x v="0"/>
          </reference>
        </references>
      </pivotArea>
    </format>
    <format dxfId="139">
      <pivotArea dataOnly="0" labelOnly="1" outline="0" fieldPosition="0">
        <references count="2">
          <reference field="6" count="1" selected="0">
            <x v="93"/>
          </reference>
          <reference field="23" count="1">
            <x v="1"/>
          </reference>
        </references>
      </pivotArea>
    </format>
    <format dxfId="138">
      <pivotArea dataOnly="0" labelOnly="1" outline="0" fieldPosition="0">
        <references count="2">
          <reference field="6" count="1" selected="0">
            <x v="94"/>
          </reference>
          <reference field="23" count="1">
            <x v="1"/>
          </reference>
        </references>
      </pivotArea>
    </format>
    <format dxfId="137">
      <pivotArea dataOnly="0" labelOnly="1" outline="0" fieldPosition="0">
        <references count="2">
          <reference field="6" count="1" selected="0">
            <x v="95"/>
          </reference>
          <reference field="23" count="1">
            <x v="1"/>
          </reference>
        </references>
      </pivotArea>
    </format>
    <format dxfId="136">
      <pivotArea dataOnly="0" labelOnly="1" outline="0" fieldPosition="0">
        <references count="2">
          <reference field="6" count="1" selected="0">
            <x v="96"/>
          </reference>
          <reference field="23" count="1">
            <x v="1"/>
          </reference>
        </references>
      </pivotArea>
    </format>
    <format dxfId="135">
      <pivotArea dataOnly="0" labelOnly="1" outline="0" fieldPosition="0">
        <references count="2">
          <reference field="6" count="1" selected="0">
            <x v="97"/>
          </reference>
          <reference field="23" count="1">
            <x v="1"/>
          </reference>
        </references>
      </pivotArea>
    </format>
    <format dxfId="134">
      <pivotArea dataOnly="0" labelOnly="1" outline="0" fieldPosition="0">
        <references count="2">
          <reference field="6" count="1" selected="0">
            <x v="98"/>
          </reference>
          <reference field="23" count="1">
            <x v="2"/>
          </reference>
        </references>
      </pivotArea>
    </format>
    <format dxfId="133">
      <pivotArea dataOnly="0" labelOnly="1" outline="0" fieldPosition="0">
        <references count="2">
          <reference field="6" count="1" selected="0">
            <x v="99"/>
          </reference>
          <reference field="23" count="1">
            <x v="1"/>
          </reference>
        </references>
      </pivotArea>
    </format>
    <format dxfId="132">
      <pivotArea dataOnly="0" labelOnly="1" outline="0" fieldPosition="0">
        <references count="2">
          <reference field="6" count="1" selected="0">
            <x v="100"/>
          </reference>
          <reference field="23" count="1">
            <x v="1"/>
          </reference>
        </references>
      </pivotArea>
    </format>
    <format dxfId="131">
      <pivotArea dataOnly="0" labelOnly="1" outline="0" fieldPosition="0">
        <references count="2">
          <reference field="6" count="1" selected="0">
            <x v="101"/>
          </reference>
          <reference field="23" count="1">
            <x v="3"/>
          </reference>
        </references>
      </pivotArea>
    </format>
    <format dxfId="130">
      <pivotArea dataOnly="0" labelOnly="1" outline="0" fieldPosition="0">
        <references count="2">
          <reference field="6" count="1" selected="0">
            <x v="102"/>
          </reference>
          <reference field="23" count="1">
            <x v="3"/>
          </reference>
        </references>
      </pivotArea>
    </format>
    <format dxfId="129">
      <pivotArea dataOnly="0" labelOnly="1" outline="0" fieldPosition="0">
        <references count="2">
          <reference field="6" count="1" selected="0">
            <x v="103"/>
          </reference>
          <reference field="23" count="1">
            <x v="3"/>
          </reference>
        </references>
      </pivotArea>
    </format>
    <format dxfId="128">
      <pivotArea dataOnly="0" labelOnly="1" outline="0" fieldPosition="0">
        <references count="2">
          <reference field="6" count="1" selected="0">
            <x v="104"/>
          </reference>
          <reference field="23" count="1">
            <x v="3"/>
          </reference>
        </references>
      </pivotArea>
    </format>
    <format dxfId="127">
      <pivotArea dataOnly="0" labelOnly="1" outline="0" fieldPosition="0">
        <references count="2">
          <reference field="6" count="1" selected="0">
            <x v="105"/>
          </reference>
          <reference field="23" count="1">
            <x v="3"/>
          </reference>
        </references>
      </pivotArea>
    </format>
    <format dxfId="126">
      <pivotArea dataOnly="0" labelOnly="1" outline="0" fieldPosition="0">
        <references count="2">
          <reference field="6" count="1" selected="0">
            <x v="106"/>
          </reference>
          <reference field="23" count="1">
            <x v="1"/>
          </reference>
        </references>
      </pivotArea>
    </format>
    <format dxfId="125">
      <pivotArea dataOnly="0" labelOnly="1" outline="0" fieldPosition="0">
        <references count="2">
          <reference field="6" count="1" selected="0">
            <x v="107"/>
          </reference>
          <reference field="23" count="1">
            <x v="2"/>
          </reference>
        </references>
      </pivotArea>
    </format>
    <format dxfId="124">
      <pivotArea dataOnly="0" labelOnly="1" outline="0" fieldPosition="0">
        <references count="2">
          <reference field="6" count="1" selected="0">
            <x v="108"/>
          </reference>
          <reference field="23" count="1">
            <x v="3"/>
          </reference>
        </references>
      </pivotArea>
    </format>
    <format dxfId="123">
      <pivotArea dataOnly="0" labelOnly="1" outline="0" fieldPosition="0">
        <references count="2">
          <reference field="6" count="1" selected="0">
            <x v="109"/>
          </reference>
          <reference field="23" count="1">
            <x v="1"/>
          </reference>
        </references>
      </pivotArea>
    </format>
    <format dxfId="122">
      <pivotArea dataOnly="0" labelOnly="1" outline="0" fieldPosition="0">
        <references count="2">
          <reference field="6" count="1" selected="0">
            <x v="110"/>
          </reference>
          <reference field="23" count="1">
            <x v="1"/>
          </reference>
        </references>
      </pivotArea>
    </format>
    <format dxfId="121">
      <pivotArea dataOnly="0" labelOnly="1" outline="0" fieldPosition="0">
        <references count="2">
          <reference field="6" count="1" selected="0">
            <x v="111"/>
          </reference>
          <reference field="23" count="1">
            <x v="1"/>
          </reference>
        </references>
      </pivotArea>
    </format>
    <format dxfId="120">
      <pivotArea dataOnly="0" labelOnly="1" outline="0" fieldPosition="0">
        <references count="2">
          <reference field="6" count="1" selected="0">
            <x v="112"/>
          </reference>
          <reference field="23" count="1">
            <x v="1"/>
          </reference>
        </references>
      </pivotArea>
    </format>
    <format dxfId="119">
      <pivotArea dataOnly="0" labelOnly="1" outline="0" fieldPosition="0">
        <references count="2">
          <reference field="6" count="1" selected="0">
            <x v="113"/>
          </reference>
          <reference field="23" count="1">
            <x v="1"/>
          </reference>
        </references>
      </pivotArea>
    </format>
    <format dxfId="118">
      <pivotArea dataOnly="0" labelOnly="1" outline="0" fieldPosition="0">
        <references count="2">
          <reference field="6" count="1" selected="0">
            <x v="114"/>
          </reference>
          <reference field="23" count="1">
            <x v="2"/>
          </reference>
        </references>
      </pivotArea>
    </format>
    <format dxfId="117">
      <pivotArea dataOnly="0" labelOnly="1" outline="0" fieldPosition="0">
        <references count="2">
          <reference field="6" count="1" selected="0">
            <x v="115"/>
          </reference>
          <reference field="23" count="1">
            <x v="2"/>
          </reference>
        </references>
      </pivotArea>
    </format>
    <format dxfId="116">
      <pivotArea dataOnly="0" labelOnly="1" outline="0" fieldPosition="0">
        <references count="2">
          <reference field="6" count="1" selected="0">
            <x v="116"/>
          </reference>
          <reference field="23" count="1">
            <x v="1"/>
          </reference>
        </references>
      </pivotArea>
    </format>
    <format dxfId="115">
      <pivotArea dataOnly="0" labelOnly="1" outline="0" fieldPosition="0">
        <references count="2">
          <reference field="6" count="1" selected="0">
            <x v="117"/>
          </reference>
          <reference field="23" count="1">
            <x v="2"/>
          </reference>
        </references>
      </pivotArea>
    </format>
    <format dxfId="114">
      <pivotArea dataOnly="0" labelOnly="1" outline="0" fieldPosition="0">
        <references count="2">
          <reference field="6" count="1" selected="0">
            <x v="118"/>
          </reference>
          <reference field="23" count="1">
            <x v="2"/>
          </reference>
        </references>
      </pivotArea>
    </format>
    <format dxfId="113">
      <pivotArea dataOnly="0" labelOnly="1" outline="0" fieldPosition="0">
        <references count="2">
          <reference field="6" count="1" selected="0">
            <x v="119"/>
          </reference>
          <reference field="23" count="1">
            <x v="3"/>
          </reference>
        </references>
      </pivotArea>
    </format>
    <format dxfId="112">
      <pivotArea dataOnly="0" labelOnly="1" outline="0" fieldPosition="0">
        <references count="2">
          <reference field="6" count="1" selected="0">
            <x v="120"/>
          </reference>
          <reference field="23" count="1">
            <x v="1"/>
          </reference>
        </references>
      </pivotArea>
    </format>
    <format dxfId="111">
      <pivotArea dataOnly="0" labelOnly="1" outline="0" fieldPosition="0">
        <references count="2">
          <reference field="6" count="1" selected="0">
            <x v="121"/>
          </reference>
          <reference field="23" count="1">
            <x v="1"/>
          </reference>
        </references>
      </pivotArea>
    </format>
    <format dxfId="110">
      <pivotArea dataOnly="0" labelOnly="1" outline="0" fieldPosition="0">
        <references count="2">
          <reference field="6" count="1" selected="0">
            <x v="122"/>
          </reference>
          <reference field="23" count="1">
            <x v="1"/>
          </reference>
        </references>
      </pivotArea>
    </format>
    <format dxfId="109">
      <pivotArea dataOnly="0" labelOnly="1" outline="0" fieldPosition="0">
        <references count="2">
          <reference field="6" count="1" selected="0">
            <x v="123"/>
          </reference>
          <reference field="23" count="1">
            <x v="2"/>
          </reference>
        </references>
      </pivotArea>
    </format>
    <format dxfId="108">
      <pivotArea dataOnly="0" labelOnly="1" outline="0" fieldPosition="0">
        <references count="2">
          <reference field="6" count="1" selected="0">
            <x v="124"/>
          </reference>
          <reference field="23" count="1">
            <x v="1"/>
          </reference>
        </references>
      </pivotArea>
    </format>
    <format dxfId="107">
      <pivotArea dataOnly="0" labelOnly="1" outline="0" fieldPosition="0">
        <references count="2">
          <reference field="6" count="1" selected="0">
            <x v="125"/>
          </reference>
          <reference field="23" count="1">
            <x v="1"/>
          </reference>
        </references>
      </pivotArea>
    </format>
    <format dxfId="106">
      <pivotArea dataOnly="0" labelOnly="1" outline="0" fieldPosition="0">
        <references count="2">
          <reference field="6" count="1" selected="0">
            <x v="126"/>
          </reference>
          <reference field="23" count="1">
            <x v="1"/>
          </reference>
        </references>
      </pivotArea>
    </format>
    <format dxfId="105">
      <pivotArea dataOnly="0" labelOnly="1" outline="0" fieldPosition="0">
        <references count="2">
          <reference field="6" count="1" selected="0">
            <x v="127"/>
          </reference>
          <reference field="23" count="1">
            <x v="1"/>
          </reference>
        </references>
      </pivotArea>
    </format>
    <format dxfId="104">
      <pivotArea dataOnly="0" labelOnly="1" outline="0" fieldPosition="0">
        <references count="2">
          <reference field="6" count="1" selected="0">
            <x v="128"/>
          </reference>
          <reference field="23" count="1">
            <x v="3"/>
          </reference>
        </references>
      </pivotArea>
    </format>
    <format dxfId="103">
      <pivotArea dataOnly="0" labelOnly="1" outline="0" fieldPosition="0">
        <references count="2">
          <reference field="6" count="1" selected="0">
            <x v="129"/>
          </reference>
          <reference field="23" count="1">
            <x v="3"/>
          </reference>
        </references>
      </pivotArea>
    </format>
    <format dxfId="102">
      <pivotArea dataOnly="0" labelOnly="1" outline="0" fieldPosition="0">
        <references count="2">
          <reference field="6" count="1" selected="0">
            <x v="130"/>
          </reference>
          <reference field="23" count="1">
            <x v="3"/>
          </reference>
        </references>
      </pivotArea>
    </format>
    <format dxfId="101">
      <pivotArea dataOnly="0" labelOnly="1" outline="0" fieldPosition="0">
        <references count="2">
          <reference field="6" count="1" selected="0">
            <x v="131"/>
          </reference>
          <reference field="23" count="1">
            <x v="1"/>
          </reference>
        </references>
      </pivotArea>
    </format>
    <format dxfId="100">
      <pivotArea dataOnly="0" labelOnly="1" outline="0" fieldPosition="0">
        <references count="2">
          <reference field="6" count="1" selected="0">
            <x v="132"/>
          </reference>
          <reference field="23" count="1">
            <x v="3"/>
          </reference>
        </references>
      </pivotArea>
    </format>
    <format dxfId="99">
      <pivotArea outline="0" collapsedLevelsAreSubtotals="1" fieldPosition="0"/>
    </format>
    <format dxfId="98">
      <pivotArea dataOnly="0" labelOnly="1" outline="0" fieldPosition="0">
        <references count="2">
          <reference field="6" count="1" selected="0">
            <x v="2"/>
          </reference>
          <reference field="23" count="1">
            <x v="2"/>
          </reference>
        </references>
      </pivotArea>
    </format>
    <format dxfId="97">
      <pivotArea dataOnly="0" labelOnly="1" outline="0" fieldPosition="0">
        <references count="2">
          <reference field="6" count="1" selected="0">
            <x v="16"/>
          </reference>
          <reference field="23" count="1">
            <x v="3"/>
          </reference>
        </references>
      </pivotArea>
    </format>
    <format dxfId="96">
      <pivotArea dataOnly="0" labelOnly="1" outline="0" fieldPosition="0">
        <references count="2">
          <reference field="6" count="1" selected="0">
            <x v="20"/>
          </reference>
          <reference field="23" count="1">
            <x v="2"/>
          </reference>
        </references>
      </pivotArea>
    </format>
    <format dxfId="95">
      <pivotArea dataOnly="0" labelOnly="1" outline="0" fieldPosition="0">
        <references count="2">
          <reference field="6" count="1" selected="0">
            <x v="27"/>
          </reference>
          <reference field="23" count="1">
            <x v="1"/>
          </reference>
        </references>
      </pivotArea>
    </format>
    <format dxfId="94">
      <pivotArea dataOnly="0" labelOnly="1" outline="0" fieldPosition="0">
        <references count="2">
          <reference field="6" count="1" selected="0">
            <x v="30"/>
          </reference>
          <reference field="23" count="1">
            <x v="3"/>
          </reference>
        </references>
      </pivotArea>
    </format>
    <format dxfId="93">
      <pivotArea dataOnly="0" labelOnly="1" outline="0" fieldPosition="0">
        <references count="2">
          <reference field="6" count="1" selected="0">
            <x v="36"/>
          </reference>
          <reference field="23" count="1">
            <x v="2"/>
          </reference>
        </references>
      </pivotArea>
    </format>
    <format dxfId="92">
      <pivotArea dataOnly="0" labelOnly="1" outline="0" fieldPosition="0">
        <references count="2">
          <reference field="6" count="1" selected="0">
            <x v="43"/>
          </reference>
          <reference field="23" count="1">
            <x v="2"/>
          </reference>
        </references>
      </pivotArea>
    </format>
    <format dxfId="91">
      <pivotArea dataOnly="0" labelOnly="1" outline="0" fieldPosition="0">
        <references count="2">
          <reference field="6" count="1" selected="0">
            <x v="44"/>
          </reference>
          <reference field="23" count="1">
            <x v="1"/>
          </reference>
        </references>
      </pivotArea>
    </format>
    <format dxfId="90">
      <pivotArea dataOnly="0" labelOnly="1" outline="0" fieldPosition="0">
        <references count="2">
          <reference field="6" count="1" selected="0">
            <x v="46"/>
          </reference>
          <reference field="23" count="1">
            <x v="1"/>
          </reference>
        </references>
      </pivotArea>
    </format>
    <format dxfId="89">
      <pivotArea dataOnly="0" labelOnly="1" outline="0" fieldPosition="0">
        <references count="2">
          <reference field="6" count="1" selected="0">
            <x v="47"/>
          </reference>
          <reference field="23" count="1">
            <x v="1"/>
          </reference>
        </references>
      </pivotArea>
    </format>
    <format dxfId="88">
      <pivotArea dataOnly="0" labelOnly="1" outline="0" fieldPosition="0">
        <references count="2">
          <reference field="6" count="1" selected="0">
            <x v="62"/>
          </reference>
          <reference field="23" count="1">
            <x v="1"/>
          </reference>
        </references>
      </pivotArea>
    </format>
    <format dxfId="87">
      <pivotArea dataOnly="0" labelOnly="1" outline="0" fieldPosition="0">
        <references count="2">
          <reference field="6" count="1" selected="0">
            <x v="68"/>
          </reference>
          <reference field="23" count="1">
            <x v="2"/>
          </reference>
        </references>
      </pivotArea>
    </format>
    <format dxfId="86">
      <pivotArea dataOnly="0" labelOnly="1" outline="0" fieldPosition="0">
        <references count="2">
          <reference field="6" count="1" selected="0">
            <x v="73"/>
          </reference>
          <reference field="23" count="1">
            <x v="2"/>
          </reference>
        </references>
      </pivotArea>
    </format>
    <format dxfId="85">
      <pivotArea dataOnly="0" labelOnly="1" outline="0" fieldPosition="0">
        <references count="2">
          <reference field="6" count="1" selected="0">
            <x v="74"/>
          </reference>
          <reference field="23" count="1">
            <x v="1"/>
          </reference>
        </references>
      </pivotArea>
    </format>
    <format dxfId="84">
      <pivotArea dataOnly="0" labelOnly="1" outline="0" fieldPosition="0">
        <references count="2">
          <reference field="6" count="1" selected="0">
            <x v="75"/>
          </reference>
          <reference field="23" count="1">
            <x v="1"/>
          </reference>
        </references>
      </pivotArea>
    </format>
    <format dxfId="83">
      <pivotArea dataOnly="0" labelOnly="1" outline="0" fieldPosition="0">
        <references count="2">
          <reference field="6" count="1" selected="0">
            <x v="76"/>
          </reference>
          <reference field="23" count="1">
            <x v="1"/>
          </reference>
        </references>
      </pivotArea>
    </format>
    <format dxfId="82">
      <pivotArea dataOnly="0" labelOnly="1" outline="0" fieldPosition="0">
        <references count="2">
          <reference field="6" count="1" selected="0">
            <x v="77"/>
          </reference>
          <reference field="23" count="1">
            <x v="1"/>
          </reference>
        </references>
      </pivotArea>
    </format>
    <format dxfId="81">
      <pivotArea dataOnly="0" labelOnly="1" outline="0" fieldPosition="0">
        <references count="2">
          <reference field="6" count="1" selected="0">
            <x v="78"/>
          </reference>
          <reference field="23" count="1">
            <x v="1"/>
          </reference>
        </references>
      </pivotArea>
    </format>
    <format dxfId="80">
      <pivotArea dataOnly="0" labelOnly="1" outline="0" fieldPosition="0">
        <references count="2">
          <reference field="6" count="1" selected="0">
            <x v="79"/>
          </reference>
          <reference field="23" count="1">
            <x v="1"/>
          </reference>
        </references>
      </pivotArea>
    </format>
    <format dxfId="79">
      <pivotArea dataOnly="0" labelOnly="1" outline="0" fieldPosition="0">
        <references count="2">
          <reference field="6" count="1" selected="0">
            <x v="80"/>
          </reference>
          <reference field="23" count="1">
            <x v="2"/>
          </reference>
        </references>
      </pivotArea>
    </format>
    <format dxfId="78">
      <pivotArea dataOnly="0" labelOnly="1" outline="0" fieldPosition="0">
        <references count="2">
          <reference field="6" count="1" selected="0">
            <x v="81"/>
          </reference>
          <reference field="23" count="1">
            <x v="1"/>
          </reference>
        </references>
      </pivotArea>
    </format>
    <format dxfId="77">
      <pivotArea dataOnly="0" labelOnly="1" outline="0" fieldPosition="0">
        <references count="2">
          <reference field="6" count="1" selected="0">
            <x v="82"/>
          </reference>
          <reference field="23" count="1">
            <x v="2"/>
          </reference>
        </references>
      </pivotArea>
    </format>
    <format dxfId="76">
      <pivotArea dataOnly="0" labelOnly="1" outline="0" fieldPosition="0">
        <references count="2">
          <reference field="6" count="1" selected="0">
            <x v="83"/>
          </reference>
          <reference field="23" count="1">
            <x v="1"/>
          </reference>
        </references>
      </pivotArea>
    </format>
    <format dxfId="75">
      <pivotArea dataOnly="0" labelOnly="1" outline="0" fieldPosition="0">
        <references count="2">
          <reference field="6" count="1" selected="0">
            <x v="84"/>
          </reference>
          <reference field="23" count="1">
            <x v="2"/>
          </reference>
        </references>
      </pivotArea>
    </format>
    <format dxfId="74">
      <pivotArea dataOnly="0" labelOnly="1" outline="0" fieldPosition="0">
        <references count="2">
          <reference field="6" count="1" selected="0">
            <x v="85"/>
          </reference>
          <reference field="23" count="1">
            <x v="2"/>
          </reference>
        </references>
      </pivotArea>
    </format>
    <format dxfId="73">
      <pivotArea dataOnly="0" labelOnly="1" outline="0" fieldPosition="0">
        <references count="2">
          <reference field="6" count="1" selected="0">
            <x v="86"/>
          </reference>
          <reference field="23" count="1">
            <x v="1"/>
          </reference>
        </references>
      </pivotArea>
    </format>
    <format dxfId="72">
      <pivotArea dataOnly="0" labelOnly="1" outline="0" fieldPosition="0">
        <references count="2">
          <reference field="6" count="1" selected="0">
            <x v="87"/>
          </reference>
          <reference field="23" count="1">
            <x v="1"/>
          </reference>
        </references>
      </pivotArea>
    </format>
    <format dxfId="71">
      <pivotArea dataOnly="0" labelOnly="1" outline="0" fieldPosition="0">
        <references count="2">
          <reference field="6" count="1" selected="0">
            <x v="88"/>
          </reference>
          <reference field="23" count="1">
            <x v="1"/>
          </reference>
        </references>
      </pivotArea>
    </format>
    <format dxfId="70">
      <pivotArea dataOnly="0" labelOnly="1" outline="0" fieldPosition="0">
        <references count="2">
          <reference field="6" count="1" selected="0">
            <x v="89"/>
          </reference>
          <reference field="23" count="1">
            <x v="1"/>
          </reference>
        </references>
      </pivotArea>
    </format>
    <format dxfId="69">
      <pivotArea dataOnly="0" labelOnly="1" outline="0" fieldPosition="0">
        <references count="2">
          <reference field="6" count="1" selected="0">
            <x v="90"/>
          </reference>
          <reference field="23" count="1">
            <x v="1"/>
          </reference>
        </references>
      </pivotArea>
    </format>
    <format dxfId="68">
      <pivotArea dataOnly="0" labelOnly="1" outline="0" fieldPosition="0">
        <references count="2">
          <reference field="6" count="1" selected="0">
            <x v="91"/>
          </reference>
          <reference field="23" count="1">
            <x v="3"/>
          </reference>
        </references>
      </pivotArea>
    </format>
    <format dxfId="67">
      <pivotArea dataOnly="0" labelOnly="1" outline="0" fieldPosition="0">
        <references count="2">
          <reference field="6" count="1" selected="0">
            <x v="92"/>
          </reference>
          <reference field="23" count="1">
            <x v="0"/>
          </reference>
        </references>
      </pivotArea>
    </format>
    <format dxfId="66">
      <pivotArea dataOnly="0" labelOnly="1" outline="0" fieldPosition="0">
        <references count="2">
          <reference field="6" count="1" selected="0">
            <x v="93"/>
          </reference>
          <reference field="23" count="1">
            <x v="1"/>
          </reference>
        </references>
      </pivotArea>
    </format>
    <format dxfId="65">
      <pivotArea dataOnly="0" labelOnly="1" outline="0" fieldPosition="0">
        <references count="2">
          <reference field="6" count="1" selected="0">
            <x v="94"/>
          </reference>
          <reference field="23" count="1">
            <x v="1"/>
          </reference>
        </references>
      </pivotArea>
    </format>
    <format dxfId="64">
      <pivotArea dataOnly="0" labelOnly="1" outline="0" fieldPosition="0">
        <references count="2">
          <reference field="6" count="1" selected="0">
            <x v="95"/>
          </reference>
          <reference field="23" count="1">
            <x v="1"/>
          </reference>
        </references>
      </pivotArea>
    </format>
    <format dxfId="63">
      <pivotArea dataOnly="0" labelOnly="1" outline="0" fieldPosition="0">
        <references count="2">
          <reference field="6" count="1" selected="0">
            <x v="96"/>
          </reference>
          <reference field="23" count="1">
            <x v="1"/>
          </reference>
        </references>
      </pivotArea>
    </format>
    <format dxfId="62">
      <pivotArea dataOnly="0" labelOnly="1" outline="0" fieldPosition="0">
        <references count="2">
          <reference field="6" count="1" selected="0">
            <x v="97"/>
          </reference>
          <reference field="23" count="1">
            <x v="1"/>
          </reference>
        </references>
      </pivotArea>
    </format>
    <format dxfId="61">
      <pivotArea dataOnly="0" labelOnly="1" outline="0" fieldPosition="0">
        <references count="2">
          <reference field="6" count="1" selected="0">
            <x v="98"/>
          </reference>
          <reference field="23" count="1">
            <x v="2"/>
          </reference>
        </references>
      </pivotArea>
    </format>
    <format dxfId="60">
      <pivotArea dataOnly="0" labelOnly="1" outline="0" fieldPosition="0">
        <references count="2">
          <reference field="6" count="1" selected="0">
            <x v="99"/>
          </reference>
          <reference field="23" count="1">
            <x v="1"/>
          </reference>
        </references>
      </pivotArea>
    </format>
    <format dxfId="59">
      <pivotArea dataOnly="0" labelOnly="1" outline="0" fieldPosition="0">
        <references count="2">
          <reference field="6" count="1" selected="0">
            <x v="100"/>
          </reference>
          <reference field="23" count="1">
            <x v="1"/>
          </reference>
        </references>
      </pivotArea>
    </format>
    <format dxfId="58">
      <pivotArea dataOnly="0" labelOnly="1" outline="0" fieldPosition="0">
        <references count="2">
          <reference field="6" count="1" selected="0">
            <x v="101"/>
          </reference>
          <reference field="23" count="1">
            <x v="3"/>
          </reference>
        </references>
      </pivotArea>
    </format>
    <format dxfId="57">
      <pivotArea dataOnly="0" labelOnly="1" outline="0" fieldPosition="0">
        <references count="2">
          <reference field="6" count="1" selected="0">
            <x v="102"/>
          </reference>
          <reference field="23" count="1">
            <x v="3"/>
          </reference>
        </references>
      </pivotArea>
    </format>
    <format dxfId="56">
      <pivotArea dataOnly="0" labelOnly="1" outline="0" fieldPosition="0">
        <references count="2">
          <reference field="6" count="1" selected="0">
            <x v="103"/>
          </reference>
          <reference field="23" count="1">
            <x v="3"/>
          </reference>
        </references>
      </pivotArea>
    </format>
    <format dxfId="55">
      <pivotArea dataOnly="0" labelOnly="1" outline="0" fieldPosition="0">
        <references count="2">
          <reference field="6" count="1" selected="0">
            <x v="104"/>
          </reference>
          <reference field="23" count="1">
            <x v="3"/>
          </reference>
        </references>
      </pivotArea>
    </format>
    <format dxfId="54">
      <pivotArea dataOnly="0" labelOnly="1" outline="0" fieldPosition="0">
        <references count="2">
          <reference field="6" count="1" selected="0">
            <x v="105"/>
          </reference>
          <reference field="23" count="1">
            <x v="3"/>
          </reference>
        </references>
      </pivotArea>
    </format>
    <format dxfId="53">
      <pivotArea dataOnly="0" labelOnly="1" outline="0" fieldPosition="0">
        <references count="2">
          <reference field="6" count="1" selected="0">
            <x v="106"/>
          </reference>
          <reference field="23" count="1">
            <x v="1"/>
          </reference>
        </references>
      </pivotArea>
    </format>
    <format dxfId="52">
      <pivotArea dataOnly="0" labelOnly="1" outline="0" fieldPosition="0">
        <references count="2">
          <reference field="6" count="1" selected="0">
            <x v="107"/>
          </reference>
          <reference field="23" count="1">
            <x v="2"/>
          </reference>
        </references>
      </pivotArea>
    </format>
    <format dxfId="51">
      <pivotArea dataOnly="0" labelOnly="1" outline="0" fieldPosition="0">
        <references count="2">
          <reference field="6" count="1" selected="0">
            <x v="108"/>
          </reference>
          <reference field="23" count="1">
            <x v="3"/>
          </reference>
        </references>
      </pivotArea>
    </format>
    <format dxfId="50">
      <pivotArea dataOnly="0" labelOnly="1" outline="0" fieldPosition="0">
        <references count="2">
          <reference field="6" count="1" selected="0">
            <x v="109"/>
          </reference>
          <reference field="23" count="1">
            <x v="1"/>
          </reference>
        </references>
      </pivotArea>
    </format>
    <format dxfId="49">
      <pivotArea dataOnly="0" labelOnly="1" outline="0" fieldPosition="0">
        <references count="2">
          <reference field="6" count="1" selected="0">
            <x v="110"/>
          </reference>
          <reference field="23" count="1">
            <x v="1"/>
          </reference>
        </references>
      </pivotArea>
    </format>
    <format dxfId="48">
      <pivotArea dataOnly="0" labelOnly="1" outline="0" fieldPosition="0">
        <references count="2">
          <reference field="6" count="1" selected="0">
            <x v="111"/>
          </reference>
          <reference field="23" count="1">
            <x v="1"/>
          </reference>
        </references>
      </pivotArea>
    </format>
    <format dxfId="47">
      <pivotArea dataOnly="0" labelOnly="1" outline="0" fieldPosition="0">
        <references count="2">
          <reference field="6" count="1" selected="0">
            <x v="112"/>
          </reference>
          <reference field="23" count="1">
            <x v="1"/>
          </reference>
        </references>
      </pivotArea>
    </format>
    <format dxfId="46">
      <pivotArea dataOnly="0" labelOnly="1" outline="0" fieldPosition="0">
        <references count="2">
          <reference field="6" count="1" selected="0">
            <x v="113"/>
          </reference>
          <reference field="23" count="1">
            <x v="1"/>
          </reference>
        </references>
      </pivotArea>
    </format>
    <format dxfId="45">
      <pivotArea dataOnly="0" labelOnly="1" outline="0" fieldPosition="0">
        <references count="2">
          <reference field="6" count="1" selected="0">
            <x v="114"/>
          </reference>
          <reference field="23" count="1">
            <x v="2"/>
          </reference>
        </references>
      </pivotArea>
    </format>
    <format dxfId="44">
      <pivotArea dataOnly="0" labelOnly="1" outline="0" fieldPosition="0">
        <references count="2">
          <reference field="6" count="1" selected="0">
            <x v="115"/>
          </reference>
          <reference field="23" count="1">
            <x v="2"/>
          </reference>
        </references>
      </pivotArea>
    </format>
    <format dxfId="43">
      <pivotArea dataOnly="0" labelOnly="1" outline="0" fieldPosition="0">
        <references count="2">
          <reference field="6" count="1" selected="0">
            <x v="116"/>
          </reference>
          <reference field="23" count="1">
            <x v="1"/>
          </reference>
        </references>
      </pivotArea>
    </format>
    <format dxfId="42">
      <pivotArea dataOnly="0" labelOnly="1" outline="0" fieldPosition="0">
        <references count="2">
          <reference field="6" count="1" selected="0">
            <x v="117"/>
          </reference>
          <reference field="23" count="1">
            <x v="2"/>
          </reference>
        </references>
      </pivotArea>
    </format>
    <format dxfId="41">
      <pivotArea dataOnly="0" labelOnly="1" outline="0" fieldPosition="0">
        <references count="2">
          <reference field="6" count="1" selected="0">
            <x v="118"/>
          </reference>
          <reference field="23" count="1">
            <x v="2"/>
          </reference>
        </references>
      </pivotArea>
    </format>
    <format dxfId="40">
      <pivotArea dataOnly="0" labelOnly="1" outline="0" fieldPosition="0">
        <references count="2">
          <reference field="6" count="1" selected="0">
            <x v="119"/>
          </reference>
          <reference field="23" count="1">
            <x v="3"/>
          </reference>
        </references>
      </pivotArea>
    </format>
    <format dxfId="39">
      <pivotArea dataOnly="0" labelOnly="1" outline="0" fieldPosition="0">
        <references count="2">
          <reference field="6" count="1" selected="0">
            <x v="120"/>
          </reference>
          <reference field="23" count="1">
            <x v="1"/>
          </reference>
        </references>
      </pivotArea>
    </format>
    <format dxfId="38">
      <pivotArea dataOnly="0" labelOnly="1" outline="0" fieldPosition="0">
        <references count="2">
          <reference field="6" count="1" selected="0">
            <x v="121"/>
          </reference>
          <reference field="23" count="1">
            <x v="1"/>
          </reference>
        </references>
      </pivotArea>
    </format>
    <format dxfId="37">
      <pivotArea dataOnly="0" labelOnly="1" outline="0" fieldPosition="0">
        <references count="2">
          <reference field="6" count="1" selected="0">
            <x v="122"/>
          </reference>
          <reference field="23" count="1">
            <x v="1"/>
          </reference>
        </references>
      </pivotArea>
    </format>
    <format dxfId="36">
      <pivotArea dataOnly="0" labelOnly="1" outline="0" fieldPosition="0">
        <references count="2">
          <reference field="6" count="1" selected="0">
            <x v="123"/>
          </reference>
          <reference field="23" count="1">
            <x v="2"/>
          </reference>
        </references>
      </pivotArea>
    </format>
    <format dxfId="35">
      <pivotArea dataOnly="0" labelOnly="1" outline="0" fieldPosition="0">
        <references count="2">
          <reference field="6" count="1" selected="0">
            <x v="124"/>
          </reference>
          <reference field="23" count="1">
            <x v="1"/>
          </reference>
        </references>
      </pivotArea>
    </format>
    <format dxfId="34">
      <pivotArea dataOnly="0" labelOnly="1" outline="0" fieldPosition="0">
        <references count="2">
          <reference field="6" count="1" selected="0">
            <x v="125"/>
          </reference>
          <reference field="23" count="1">
            <x v="1"/>
          </reference>
        </references>
      </pivotArea>
    </format>
    <format dxfId="33">
      <pivotArea dataOnly="0" labelOnly="1" outline="0" fieldPosition="0">
        <references count="2">
          <reference field="6" count="1" selected="0">
            <x v="126"/>
          </reference>
          <reference field="23" count="1">
            <x v="1"/>
          </reference>
        </references>
      </pivotArea>
    </format>
    <format dxfId="32">
      <pivotArea dataOnly="0" labelOnly="1" outline="0" fieldPosition="0">
        <references count="2">
          <reference field="6" count="1" selected="0">
            <x v="127"/>
          </reference>
          <reference field="23" count="1">
            <x v="1"/>
          </reference>
        </references>
      </pivotArea>
    </format>
    <format dxfId="31">
      <pivotArea dataOnly="0" labelOnly="1" outline="0" fieldPosition="0">
        <references count="2">
          <reference field="6" count="1" selected="0">
            <x v="128"/>
          </reference>
          <reference field="23" count="1">
            <x v="3"/>
          </reference>
        </references>
      </pivotArea>
    </format>
    <format dxfId="30">
      <pivotArea dataOnly="0" labelOnly="1" outline="0" fieldPosition="0">
        <references count="2">
          <reference field="6" count="1" selected="0">
            <x v="129"/>
          </reference>
          <reference field="23" count="1">
            <x v="3"/>
          </reference>
        </references>
      </pivotArea>
    </format>
    <format dxfId="29">
      <pivotArea dataOnly="0" labelOnly="1" outline="0" fieldPosition="0">
        <references count="2">
          <reference field="6" count="1" selected="0">
            <x v="130"/>
          </reference>
          <reference field="23" count="1">
            <x v="3"/>
          </reference>
        </references>
      </pivotArea>
    </format>
    <format dxfId="28">
      <pivotArea dataOnly="0" labelOnly="1" outline="0" fieldPosition="0">
        <references count="2">
          <reference field="6" count="1" selected="0">
            <x v="131"/>
          </reference>
          <reference field="23" count="1">
            <x v="1"/>
          </reference>
        </references>
      </pivotArea>
    </format>
    <format dxfId="27">
      <pivotArea dataOnly="0" labelOnly="1" outline="0" fieldPosition="0">
        <references count="2">
          <reference field="6" count="1" selected="0">
            <x v="132"/>
          </reference>
          <reference field="23" count="1">
            <x v="3"/>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13"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defaultSubtota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ENCE PONDERADO" fld="25" baseField="4" baseItem="0" numFmtId="9"/>
  </dataFields>
  <formats count="11">
    <format dxfId="1026">
      <pivotArea outline="0" collapsedLevelsAreSubtotals="1" fieldPosition="0"/>
    </format>
    <format dxfId="1025">
      <pivotArea type="all" dataOnly="0" outline="0" fieldPosition="0"/>
    </format>
    <format dxfId="1024">
      <pivotArea outline="0" collapsedLevelsAreSubtotals="1" fieldPosition="0"/>
    </format>
    <format dxfId="1023">
      <pivotArea field="4" type="button" dataOnly="0" labelOnly="1" outline="0" axis="axisRow" fieldPosition="0"/>
    </format>
    <format dxfId="1022">
      <pivotArea dataOnly="0" labelOnly="1" outline="0" axis="axisValues" fieldPosition="0"/>
    </format>
    <format dxfId="1021">
      <pivotArea dataOnly="0" labelOnly="1" fieldPosition="0">
        <references count="1">
          <reference field="4" count="0"/>
        </references>
      </pivotArea>
    </format>
    <format dxfId="1020">
      <pivotArea dataOnly="0" labelOnly="1" outline="0" axis="axisValues" fieldPosition="0"/>
    </format>
    <format dxfId="1019">
      <pivotArea field="4" type="button" dataOnly="0" labelOnly="1" outline="0" axis="axisRow" fieldPosition="0"/>
    </format>
    <format dxfId="1018">
      <pivotArea field="4" type="button" dataOnly="0" labelOnly="1" outline="0" axis="axisRow" fieldPosition="0"/>
    </format>
    <format dxfId="1017">
      <pivotArea dataOnly="0" labelOnly="1" outline="0" axis="axisValues" fieldPosition="0"/>
    </format>
    <format dxfId="1016">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roductos Periodo" cacheId="13"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44" rowHeaderCaption="Dependencia">
  <location ref="A57:D66" firstHeaderRow="0"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numFmtId="9" showAll="0"/>
    <pivotField showAll="0"/>
    <pivotField showAll="0"/>
    <pivotField showAll="0"/>
    <pivotField showAll="0"/>
    <pivotField numFmtId="9" showAll="0"/>
    <pivotField showAll="0">
      <items count="6">
        <item x="3"/>
        <item x="0"/>
        <item x="1"/>
        <item m="1" x="4"/>
        <item x="2"/>
        <item t="default"/>
      </items>
    </pivotField>
    <pivotField showAll="0">
      <items count="3">
        <item x="0"/>
        <item x="1"/>
        <item t="default"/>
      </items>
    </pivotField>
    <pivotField dataField="1" numFmtId="9"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Programado 1er tri." fld="17" baseField="0" baseItem="0" numFmtId="9"/>
    <dataField name="Avance Ponderado 1er tri." fld="25" baseField="4" baseItem="0" numFmtId="9"/>
    <dataField name="Cumplimiento Producto1er tri." fld="26" baseField="4" baseItem="0" numFmtId="9"/>
  </dataFields>
  <formats count="22">
    <format dxfId="1048">
      <pivotArea collapsedLevelsAreSubtotals="1" fieldPosition="0">
        <references count="2">
          <reference field="4294967294" count="1" selected="0">
            <x v="1"/>
          </reference>
          <reference field="4" count="1">
            <x v="1"/>
          </reference>
        </references>
      </pivotArea>
    </format>
    <format dxfId="1047">
      <pivotArea outline="0" collapsedLevelsAreSubtotals="1" fieldPosition="0">
        <references count="1">
          <reference field="4294967294" count="1" selected="0">
            <x v="1"/>
          </reference>
        </references>
      </pivotArea>
    </format>
    <format dxfId="1046">
      <pivotArea outline="0" collapsedLevelsAreSubtotals="1" fieldPosition="0">
        <references count="1">
          <reference field="4294967294" count="1" selected="0">
            <x v="0"/>
          </reference>
        </references>
      </pivotArea>
    </format>
    <format dxfId="1045">
      <pivotArea field="4" type="button" dataOnly="0" labelOnly="1" outline="0" axis="axisRow" fieldPosition="0"/>
    </format>
    <format dxfId="1044">
      <pivotArea type="all" dataOnly="0" outline="0" fieldPosition="0"/>
    </format>
    <format dxfId="1043">
      <pivotArea outline="0" collapsedLevelsAreSubtotals="1" fieldPosition="0"/>
    </format>
    <format dxfId="1042">
      <pivotArea field="4" type="button" dataOnly="0" labelOnly="1" outline="0" axis="axisRow" fieldPosition="0"/>
    </format>
    <format dxfId="1041">
      <pivotArea dataOnly="0" labelOnly="1" fieldPosition="0">
        <references count="1">
          <reference field="4" count="0"/>
        </references>
      </pivotArea>
    </format>
    <format dxfId="1040">
      <pivotArea dataOnly="0" labelOnly="1" grandRow="1" outline="0" fieldPosition="0"/>
    </format>
    <format dxfId="1039">
      <pivotArea dataOnly="0" labelOnly="1" outline="0" fieldPosition="0">
        <references count="1">
          <reference field="4294967294" count="3">
            <x v="0"/>
            <x v="1"/>
            <x v="2"/>
          </reference>
        </references>
      </pivotArea>
    </format>
    <format dxfId="1038">
      <pivotArea type="all" dataOnly="0" outline="0" fieldPosition="0"/>
    </format>
    <format dxfId="1037">
      <pivotArea outline="0" collapsedLevelsAreSubtotals="1" fieldPosition="0"/>
    </format>
    <format dxfId="1036">
      <pivotArea field="4" type="button" dataOnly="0" labelOnly="1" outline="0" axis="axisRow" fieldPosition="0"/>
    </format>
    <format dxfId="1035">
      <pivotArea dataOnly="0" labelOnly="1" fieldPosition="0">
        <references count="1">
          <reference field="4" count="0"/>
        </references>
      </pivotArea>
    </format>
    <format dxfId="1034">
      <pivotArea dataOnly="0" labelOnly="1" outline="0" fieldPosition="0">
        <references count="1">
          <reference field="4294967294" count="3">
            <x v="0"/>
            <x v="1"/>
            <x v="2"/>
          </reference>
        </references>
      </pivotArea>
    </format>
    <format dxfId="1033">
      <pivotArea type="all" dataOnly="0" outline="0" fieldPosition="0"/>
    </format>
    <format dxfId="1032">
      <pivotArea outline="0" collapsedLevelsAreSubtotals="1" fieldPosition="0"/>
    </format>
    <format dxfId="1031">
      <pivotArea field="4" type="button" dataOnly="0" labelOnly="1" outline="0" axis="axisRow" fieldPosition="0"/>
    </format>
    <format dxfId="1030">
      <pivotArea dataOnly="0" labelOnly="1" fieldPosition="0">
        <references count="1">
          <reference field="4" count="0"/>
        </references>
      </pivotArea>
    </format>
    <format dxfId="1029">
      <pivotArea dataOnly="0" labelOnly="1" outline="0" fieldPosition="0">
        <references count="1">
          <reference field="4294967294" count="3">
            <x v="0"/>
            <x v="1"/>
            <x v="2"/>
          </reference>
        </references>
      </pivotArea>
    </format>
    <format dxfId="1028">
      <pivotArea dataOnly="0" labelOnly="1" fieldPosition="0">
        <references count="1">
          <reference field="4" count="0"/>
        </references>
      </pivotArea>
    </format>
    <format dxfId="1027">
      <pivotArea dataOnly="0" labelOnly="1" outline="0" fieldPosition="0">
        <references count="1">
          <reference field="4294967294" count="3">
            <x v="0"/>
            <x v="1"/>
            <x v="2"/>
          </reference>
        </references>
      </pivotArea>
    </format>
  </formats>
  <chartFormats count="9">
    <chartFormat chart="2" format="10" series="1">
      <pivotArea type="data" outline="0" fieldPosition="0">
        <references count="1">
          <reference field="4294967294" count="1" selected="0">
            <x v="0"/>
          </reference>
        </references>
      </pivotArea>
    </chartFormat>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1" format="10" series="1">
      <pivotArea type="data" outline="0" fieldPosition="0">
        <references count="1">
          <reference field="4294967294" count="1" selected="0">
            <x v="0"/>
          </reference>
        </references>
      </pivotArea>
    </chartFormat>
    <chartFormat chart="1" format="11" series="1">
      <pivotArea type="data" outline="0" fieldPosition="0">
        <references count="1">
          <reference field="4294967294" count="1" selected="0">
            <x v="1"/>
          </reference>
        </references>
      </pivotArea>
    </chartFormat>
    <chartFormat chart="3" format="19" series="1">
      <pivotArea type="data" outline="0" fieldPosition="0">
        <references count="1">
          <reference field="4294967294" count="1" selected="0">
            <x v="0"/>
          </reference>
        </references>
      </pivotArea>
    </chartFormat>
    <chartFormat chart="3" format="20" series="1">
      <pivotArea type="data" outline="0" fieldPosition="0">
        <references count="1">
          <reference field="4294967294" count="1" selected="0">
            <x v="1"/>
          </reference>
        </references>
      </pivotArea>
    </chartFormat>
    <chartFormat chart="3" format="21" series="1">
      <pivotArea type="data" outline="0" fieldPosition="0">
        <references count="1">
          <reference field="4294967294" count="1" selected="0">
            <x v="2"/>
          </reference>
        </references>
      </pivotArea>
    </chartFormat>
    <chartFormat chart="1" format="12"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7" cacheId="13"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70:B72" firstHeaderRow="1" firstDataRow="1" firstDataCol="1"/>
  <pivotFields count="27">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numFmtId="9" showAl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1064">
      <pivotArea outline="0" collapsedLevelsAreSubtotals="1" fieldPosition="0">
        <references count="1">
          <reference field="4294967294" count="1" selected="0">
            <x v="0"/>
          </reference>
        </references>
      </pivotArea>
    </format>
    <format dxfId="1063">
      <pivotArea field="4" type="button" dataOnly="0" labelOnly="1" outline="0"/>
    </format>
    <format dxfId="1062">
      <pivotArea type="all" dataOnly="0" outline="0" fieldPosition="0"/>
    </format>
    <format dxfId="1061">
      <pivotArea outline="0" collapsedLevelsAreSubtotals="1" fieldPosition="0"/>
    </format>
    <format dxfId="1060">
      <pivotArea field="4" type="button" dataOnly="0" labelOnly="1" outline="0"/>
    </format>
    <format dxfId="1059">
      <pivotArea dataOnly="0" labelOnly="1" grandRow="1" outline="0" fieldPosition="0"/>
    </format>
    <format dxfId="1058">
      <pivotArea dataOnly="0" labelOnly="1" outline="0" fieldPosition="0">
        <references count="1">
          <reference field="4294967294" count="1">
            <x v="0"/>
          </reference>
        </references>
      </pivotArea>
    </format>
    <format dxfId="1057">
      <pivotArea type="all" dataOnly="0" outline="0" fieldPosition="0"/>
    </format>
    <format dxfId="1056">
      <pivotArea outline="0" collapsedLevelsAreSubtotals="1" fieldPosition="0"/>
    </format>
    <format dxfId="1055">
      <pivotArea field="4" type="button" dataOnly="0" labelOnly="1" outline="0"/>
    </format>
    <format dxfId="1054">
      <pivotArea dataOnly="0" labelOnly="1" outline="0" fieldPosition="0">
        <references count="1">
          <reference field="4294967294" count="1">
            <x v="0"/>
          </reference>
        </references>
      </pivotArea>
    </format>
    <format dxfId="1053">
      <pivotArea type="all" dataOnly="0" outline="0" fieldPosition="0"/>
    </format>
    <format dxfId="1052">
      <pivotArea outline="0" collapsedLevelsAreSubtotals="1" fieldPosition="0"/>
    </format>
    <format dxfId="1051">
      <pivotArea field="4" type="button" dataOnly="0" labelOnly="1" outline="0"/>
    </format>
    <format dxfId="1050">
      <pivotArea dataOnly="0" labelOnly="1" outline="0" fieldPosition="0">
        <references count="1">
          <reference field="4294967294" count="1">
            <x v="0"/>
          </reference>
        </references>
      </pivotArea>
    </format>
    <format dxfId="1049">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0"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A17:B26" firstHeaderRow="1" firstDataRow="1" firstDataCol="1"/>
  <pivotFields count="24">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22" baseField="0" baseItem="0"/>
  </dataFields>
  <formats count="13">
    <format dxfId="1077">
      <pivotArea outline="0" collapsedLevelsAreSubtotals="1" fieldPosition="0"/>
    </format>
    <format dxfId="1076">
      <pivotArea outline="0" collapsedLevelsAreSubtotals="1" fieldPosition="0"/>
    </format>
    <format dxfId="1075">
      <pivotArea dataOnly="0" labelOnly="1" outline="0" axis="axisValues" fieldPosition="0"/>
    </format>
    <format dxfId="1074">
      <pivotArea dataOnly="0" labelOnly="1" outline="0" axis="axisValues" fieldPosition="0"/>
    </format>
    <format dxfId="1073">
      <pivotArea type="all" dataOnly="0" outline="0" fieldPosition="0"/>
    </format>
    <format dxfId="1072">
      <pivotArea outline="0" collapsedLevelsAreSubtotals="1" fieldPosition="0"/>
    </format>
    <format dxfId="1071">
      <pivotArea field="4" type="button" dataOnly="0" labelOnly="1" outline="0" axis="axisRow" fieldPosition="0"/>
    </format>
    <format dxfId="1070">
      <pivotArea dataOnly="0" labelOnly="1" outline="0" axis="axisValues" fieldPosition="0"/>
    </format>
    <format dxfId="1069">
      <pivotArea dataOnly="0" labelOnly="1" fieldPosition="0">
        <references count="1">
          <reference field="4" count="0"/>
        </references>
      </pivotArea>
    </format>
    <format dxfId="1068">
      <pivotArea dataOnly="0" labelOnly="1" outline="0" axis="axisValues" fieldPosition="0"/>
    </format>
    <format dxfId="1067">
      <pivotArea field="4" type="button" dataOnly="0" labelOnly="1" outline="0" axis="axisRow" fieldPosition="0"/>
    </format>
    <format dxfId="1066">
      <pivotArea dataOnly="0" labelOnly="1" outline="0" axis="axisValues" fieldPosition="0"/>
    </format>
    <format dxfId="1065">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15" name="TablaDinámica2"/>
    <pivotTable tabId="8" name="Tabla Ejecución"/>
  </pivotTables>
  <data>
    <tabular pivotCacheId="1">
      <items count="5">
        <i x="3" s="1"/>
        <i x="0" s="1"/>
        <i x="1" s="1"/>
        <i x="2" s="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15" name="TablaDinámica2"/>
    <pivotTable tabId="8" name="Tabla Ejecución"/>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Tabla Productos"/>
    <pivotTable tabId="15" name="TablaDinámica2"/>
    <pivotTable tabId="8" name="Productos Periodo"/>
    <pivotTable tabId="8" name="Tabla Ejecución"/>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artItem="2"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5" customWidth="1"/>
    <col min="4" max="4" width="38.625" customWidth="1"/>
    <col min="5" max="5" width="26.375" customWidth="1"/>
    <col min="6" max="6" width="30.75" customWidth="1"/>
    <col min="7" max="7" width="7.625" customWidth="1"/>
    <col min="8" max="13" width="31.625" customWidth="1"/>
    <col min="18" max="18" width="6.625" hidden="1" customWidth="1"/>
    <col min="19" max="19" width="18.75" customWidth="1"/>
    <col min="20" max="20" width="23" customWidth="1"/>
    <col min="21" max="21" width="37.375" customWidth="1"/>
    <col min="22" max="22" width="27.875" customWidth="1"/>
    <col min="23" max="23" width="35" customWidth="1"/>
    <col min="24" max="25" width="24.25" hidden="1" customWidth="1"/>
    <col min="26" max="26" width="20" hidden="1" customWidth="1"/>
    <col min="27" max="27" width="27.75" hidden="1" customWidth="1"/>
    <col min="29" max="30" width="30.75" customWidth="1"/>
    <col min="31" max="31" width="26.875" customWidth="1"/>
    <col min="32" max="32" width="25.75" customWidth="1"/>
    <col min="33" max="33" width="30.75" customWidth="1"/>
    <col min="34" max="34" width="4.625" customWidth="1"/>
    <col min="35" max="35" width="37.375" customWidth="1"/>
    <col min="36" max="36" width="47.625" customWidth="1"/>
    <col min="37" max="37" width="25.75" hidden="1" customWidth="1"/>
    <col min="38" max="38" width="22.375" hidden="1" customWidth="1"/>
    <col min="40" max="40" width="13.37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687" t="s">
        <v>0</v>
      </c>
      <c r="C7" s="688"/>
      <c r="D7" s="688"/>
      <c r="E7" s="688"/>
      <c r="F7" s="689"/>
      <c r="G7" s="925" t="s">
        <v>1</v>
      </c>
      <c r="H7" s="926"/>
      <c r="I7" s="926"/>
      <c r="J7" s="926"/>
      <c r="K7" s="926"/>
      <c r="L7" s="926"/>
      <c r="M7" s="927"/>
      <c r="N7" s="928" t="s">
        <v>2</v>
      </c>
      <c r="O7" s="929"/>
      <c r="P7" s="929"/>
      <c r="Q7" s="930"/>
      <c r="R7" s="77"/>
      <c r="S7" s="684" t="s">
        <v>469</v>
      </c>
      <c r="T7" s="685"/>
      <c r="U7" s="685"/>
      <c r="V7" s="685"/>
      <c r="W7" s="685"/>
      <c r="X7" s="685"/>
      <c r="Y7" s="685"/>
      <c r="Z7" s="685"/>
      <c r="AA7" s="686"/>
      <c r="AB7" s="931" t="s">
        <v>3</v>
      </c>
      <c r="AC7" s="931"/>
      <c r="AD7" s="931"/>
      <c r="AE7" s="931"/>
      <c r="AF7" s="931"/>
      <c r="AG7" s="932"/>
      <c r="AI7" s="680" t="s">
        <v>467</v>
      </c>
      <c r="AJ7" s="680"/>
      <c r="AK7" s="681"/>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720">
        <v>1</v>
      </c>
      <c r="H9" s="723" t="s">
        <v>25</v>
      </c>
      <c r="I9" s="690">
        <v>0.2</v>
      </c>
      <c r="J9" s="703">
        <v>12</v>
      </c>
      <c r="K9" s="690" t="s">
        <v>26</v>
      </c>
      <c r="L9" s="690" t="s">
        <v>27</v>
      </c>
      <c r="M9" s="718" t="s">
        <v>28</v>
      </c>
      <c r="N9" s="780">
        <v>3</v>
      </c>
      <c r="O9" s="780">
        <v>6</v>
      </c>
      <c r="P9" s="780">
        <v>9</v>
      </c>
      <c r="Q9" s="780">
        <v>12</v>
      </c>
      <c r="R9" s="165"/>
      <c r="S9" s="682">
        <f>N9</f>
        <v>3</v>
      </c>
      <c r="T9" s="682">
        <v>3</v>
      </c>
      <c r="U9" s="682" t="s">
        <v>597</v>
      </c>
      <c r="V9" s="682" t="s">
        <v>598</v>
      </c>
      <c r="W9" s="682" t="s">
        <v>607</v>
      </c>
      <c r="X9" s="937">
        <f>T9/S9</f>
        <v>1</v>
      </c>
      <c r="Y9" s="710" t="s">
        <v>402</v>
      </c>
      <c r="Z9" s="780" t="s">
        <v>400</v>
      </c>
      <c r="AA9" s="730">
        <f>X9*I9</f>
        <v>0.2</v>
      </c>
      <c r="AB9" s="12">
        <v>1</v>
      </c>
      <c r="AC9" s="13" t="s">
        <v>29</v>
      </c>
      <c r="AD9" s="14">
        <v>0.5</v>
      </c>
      <c r="AE9" s="933">
        <v>43101</v>
      </c>
      <c r="AF9" s="936">
        <v>43465</v>
      </c>
      <c r="AG9" s="915"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721"/>
      <c r="H10" s="724"/>
      <c r="I10" s="706"/>
      <c r="J10" s="705"/>
      <c r="K10" s="706"/>
      <c r="L10" s="706"/>
      <c r="M10" s="719"/>
      <c r="N10" s="697"/>
      <c r="O10" s="697"/>
      <c r="P10" s="697"/>
      <c r="Q10" s="697"/>
      <c r="R10" s="165"/>
      <c r="S10" s="682"/>
      <c r="T10" s="682"/>
      <c r="U10" s="682"/>
      <c r="V10" s="682"/>
      <c r="W10" s="682"/>
      <c r="X10" s="938"/>
      <c r="Y10" s="711"/>
      <c r="Z10" s="697"/>
      <c r="AA10" s="697"/>
      <c r="AB10" s="12">
        <v>2</v>
      </c>
      <c r="AC10" s="13" t="s">
        <v>30</v>
      </c>
      <c r="AD10" s="14">
        <v>0.3</v>
      </c>
      <c r="AE10" s="934"/>
      <c r="AF10" s="910"/>
      <c r="AG10" s="916"/>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722"/>
      <c r="H11" s="725"/>
      <c r="I11" s="691"/>
      <c r="J11" s="704"/>
      <c r="K11" s="691"/>
      <c r="L11" s="691"/>
      <c r="M11" s="726"/>
      <c r="N11" s="748"/>
      <c r="O11" s="748"/>
      <c r="P11" s="748"/>
      <c r="Q11" s="748"/>
      <c r="R11" s="166"/>
      <c r="S11" s="682"/>
      <c r="T11" s="682"/>
      <c r="U11" s="682"/>
      <c r="V11" s="682"/>
      <c r="W11" s="682"/>
      <c r="X11" s="939"/>
      <c r="Y11" s="796"/>
      <c r="Z11" s="748"/>
      <c r="AA11" s="748"/>
      <c r="AB11" s="12">
        <v>3</v>
      </c>
      <c r="AC11" s="13" t="s">
        <v>31</v>
      </c>
      <c r="AD11" s="14">
        <v>0.2</v>
      </c>
      <c r="AE11" s="935"/>
      <c r="AF11" s="911"/>
      <c r="AG11" s="917"/>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720">
        <v>2</v>
      </c>
      <c r="H12" s="723" t="s">
        <v>32</v>
      </c>
      <c r="I12" s="690">
        <v>0.2</v>
      </c>
      <c r="J12" s="703">
        <v>44</v>
      </c>
      <c r="K12" s="690" t="s">
        <v>33</v>
      </c>
      <c r="L12" s="690" t="s">
        <v>34</v>
      </c>
      <c r="M12" s="718" t="s">
        <v>28</v>
      </c>
      <c r="N12" s="780">
        <v>11</v>
      </c>
      <c r="O12" s="780">
        <v>22</v>
      </c>
      <c r="P12" s="780">
        <v>33</v>
      </c>
      <c r="Q12" s="780">
        <v>44</v>
      </c>
      <c r="R12" s="165"/>
      <c r="S12" s="682">
        <v>11</v>
      </c>
      <c r="T12" s="682">
        <v>11</v>
      </c>
      <c r="U12" s="682" t="s">
        <v>599</v>
      </c>
      <c r="V12" s="682" t="s">
        <v>600</v>
      </c>
      <c r="W12" s="682" t="s">
        <v>607</v>
      </c>
      <c r="X12" s="168"/>
      <c r="Y12" s="61"/>
      <c r="Z12" s="61"/>
      <c r="AA12" s="61"/>
      <c r="AB12" s="12">
        <v>1</v>
      </c>
      <c r="AC12" s="13" t="s">
        <v>35</v>
      </c>
      <c r="AD12" s="14">
        <v>0.5</v>
      </c>
      <c r="AE12" s="906">
        <v>43101</v>
      </c>
      <c r="AF12" s="909">
        <v>43465</v>
      </c>
      <c r="AG12" s="915"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721"/>
      <c r="H13" s="724"/>
      <c r="I13" s="706"/>
      <c r="J13" s="705"/>
      <c r="K13" s="706"/>
      <c r="L13" s="706"/>
      <c r="M13" s="719"/>
      <c r="N13" s="697"/>
      <c r="O13" s="697"/>
      <c r="P13" s="697"/>
      <c r="Q13" s="697"/>
      <c r="R13" s="165"/>
      <c r="S13" s="682"/>
      <c r="T13" s="682"/>
      <c r="U13" s="682"/>
      <c r="V13" s="682"/>
      <c r="W13" s="682"/>
      <c r="X13" s="168"/>
      <c r="Y13" s="61"/>
      <c r="Z13" s="61"/>
      <c r="AA13" s="61"/>
      <c r="AB13" s="12">
        <v>2</v>
      </c>
      <c r="AC13" s="13" t="s">
        <v>36</v>
      </c>
      <c r="AD13" s="14">
        <v>0.3</v>
      </c>
      <c r="AE13" s="907"/>
      <c r="AF13" s="910"/>
      <c r="AG13" s="916"/>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722"/>
      <c r="H14" s="725"/>
      <c r="I14" s="691"/>
      <c r="J14" s="704"/>
      <c r="K14" s="691"/>
      <c r="L14" s="691"/>
      <c r="M14" s="726"/>
      <c r="N14" s="748"/>
      <c r="O14" s="748"/>
      <c r="P14" s="748"/>
      <c r="Q14" s="748"/>
      <c r="R14" s="166"/>
      <c r="S14" s="682"/>
      <c r="T14" s="682"/>
      <c r="U14" s="682"/>
      <c r="V14" s="682"/>
      <c r="W14" s="682"/>
      <c r="X14" s="169"/>
      <c r="Y14" s="62"/>
      <c r="Z14" s="62"/>
      <c r="AA14" s="62"/>
      <c r="AB14" s="12">
        <v>3</v>
      </c>
      <c r="AC14" s="13" t="s">
        <v>37</v>
      </c>
      <c r="AD14" s="14">
        <v>0.2</v>
      </c>
      <c r="AE14" s="908"/>
      <c r="AF14" s="911"/>
      <c r="AG14" s="917"/>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720">
        <v>3</v>
      </c>
      <c r="H15" s="723" t="s">
        <v>38</v>
      </c>
      <c r="I15" s="690">
        <v>0.2</v>
      </c>
      <c r="J15" s="703">
        <v>24</v>
      </c>
      <c r="K15" s="690" t="s">
        <v>33</v>
      </c>
      <c r="L15" s="690" t="s">
        <v>39</v>
      </c>
      <c r="M15" s="718" t="s">
        <v>28</v>
      </c>
      <c r="N15" s="780">
        <v>6</v>
      </c>
      <c r="O15" s="780">
        <v>12</v>
      </c>
      <c r="P15" s="780">
        <v>18</v>
      </c>
      <c r="Q15" s="780">
        <v>24</v>
      </c>
      <c r="R15" s="165"/>
      <c r="S15" s="912">
        <v>6</v>
      </c>
      <c r="T15" s="912">
        <v>6</v>
      </c>
      <c r="U15" s="912" t="s">
        <v>601</v>
      </c>
      <c r="V15" s="912" t="s">
        <v>602</v>
      </c>
      <c r="W15" s="912" t="s">
        <v>607</v>
      </c>
      <c r="X15" s="168"/>
      <c r="Y15" s="61"/>
      <c r="Z15" s="61"/>
      <c r="AA15" s="61"/>
      <c r="AB15" s="12">
        <v>1</v>
      </c>
      <c r="AC15" s="13" t="s">
        <v>40</v>
      </c>
      <c r="AD15" s="14">
        <v>0.4</v>
      </c>
      <c r="AE15" s="906">
        <v>43101</v>
      </c>
      <c r="AF15" s="909">
        <v>43465</v>
      </c>
      <c r="AG15" s="915"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721"/>
      <c r="H16" s="724"/>
      <c r="I16" s="706"/>
      <c r="J16" s="705"/>
      <c r="K16" s="706"/>
      <c r="L16" s="706"/>
      <c r="M16" s="719"/>
      <c r="N16" s="697"/>
      <c r="O16" s="697"/>
      <c r="P16" s="697"/>
      <c r="Q16" s="697"/>
      <c r="R16" s="165"/>
      <c r="S16" s="913"/>
      <c r="T16" s="913"/>
      <c r="U16" s="913"/>
      <c r="V16" s="913"/>
      <c r="W16" s="913"/>
      <c r="X16" s="168"/>
      <c r="Y16" s="61"/>
      <c r="Z16" s="61"/>
      <c r="AA16" s="61"/>
      <c r="AB16" s="12">
        <v>2</v>
      </c>
      <c r="AC16" s="13" t="s">
        <v>41</v>
      </c>
      <c r="AD16" s="14">
        <v>0.3</v>
      </c>
      <c r="AE16" s="907"/>
      <c r="AF16" s="910"/>
      <c r="AG16" s="916"/>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721"/>
      <c r="H17" s="724"/>
      <c r="I17" s="706"/>
      <c r="J17" s="705"/>
      <c r="K17" s="706"/>
      <c r="L17" s="706"/>
      <c r="M17" s="719"/>
      <c r="N17" s="697"/>
      <c r="O17" s="697"/>
      <c r="P17" s="697"/>
      <c r="Q17" s="697"/>
      <c r="R17" s="165"/>
      <c r="S17" s="913"/>
      <c r="T17" s="913"/>
      <c r="U17" s="913"/>
      <c r="V17" s="913"/>
      <c r="W17" s="913"/>
      <c r="X17" s="168"/>
      <c r="Y17" s="61"/>
      <c r="Z17" s="61"/>
      <c r="AA17" s="61"/>
      <c r="AB17" s="12">
        <v>3</v>
      </c>
      <c r="AC17" s="13" t="s">
        <v>36</v>
      </c>
      <c r="AD17" s="14">
        <v>0.2</v>
      </c>
      <c r="AE17" s="907"/>
      <c r="AF17" s="910"/>
      <c r="AG17" s="917"/>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722"/>
      <c r="H18" s="725"/>
      <c r="I18" s="691"/>
      <c r="J18" s="704"/>
      <c r="K18" s="691"/>
      <c r="L18" s="691"/>
      <c r="M18" s="726"/>
      <c r="N18" s="748"/>
      <c r="O18" s="748"/>
      <c r="P18" s="748"/>
      <c r="Q18" s="748"/>
      <c r="R18" s="166"/>
      <c r="S18" s="914"/>
      <c r="T18" s="914"/>
      <c r="U18" s="914"/>
      <c r="V18" s="914"/>
      <c r="W18" s="914"/>
      <c r="X18" s="169"/>
      <c r="Y18" s="62"/>
      <c r="Z18" s="62"/>
      <c r="AA18" s="62"/>
      <c r="AB18" s="12">
        <v>4</v>
      </c>
      <c r="AC18" s="13" t="s">
        <v>42</v>
      </c>
      <c r="AD18" s="14">
        <v>0.1</v>
      </c>
      <c r="AE18" s="908"/>
      <c r="AF18" s="911"/>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720">
        <v>4</v>
      </c>
      <c r="H19" s="723" t="s">
        <v>43</v>
      </c>
      <c r="I19" s="690">
        <v>0.2</v>
      </c>
      <c r="J19" s="703">
        <v>24</v>
      </c>
      <c r="K19" s="690" t="s">
        <v>33</v>
      </c>
      <c r="L19" s="690" t="s">
        <v>44</v>
      </c>
      <c r="M19" s="718" t="s">
        <v>28</v>
      </c>
      <c r="N19" s="780">
        <v>6</v>
      </c>
      <c r="O19" s="780">
        <v>12</v>
      </c>
      <c r="P19" s="780">
        <v>18</v>
      </c>
      <c r="Q19" s="780">
        <v>24</v>
      </c>
      <c r="R19" s="165"/>
      <c r="S19" s="912">
        <v>6</v>
      </c>
      <c r="T19" s="912">
        <v>6</v>
      </c>
      <c r="U19" s="912" t="s">
        <v>603</v>
      </c>
      <c r="V19" s="912" t="s">
        <v>604</v>
      </c>
      <c r="W19" s="682" t="s">
        <v>607</v>
      </c>
      <c r="X19" s="168"/>
      <c r="Y19" s="61"/>
      <c r="Z19" s="61"/>
      <c r="AA19" s="61"/>
      <c r="AB19" s="12">
        <v>1</v>
      </c>
      <c r="AC19" s="13" t="s">
        <v>45</v>
      </c>
      <c r="AD19" s="14">
        <v>0.5</v>
      </c>
      <c r="AE19" s="906">
        <v>43101</v>
      </c>
      <c r="AF19" s="909">
        <v>43465</v>
      </c>
      <c r="AG19" s="915"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721"/>
      <c r="H20" s="724"/>
      <c r="I20" s="706"/>
      <c r="J20" s="705"/>
      <c r="K20" s="706"/>
      <c r="L20" s="706"/>
      <c r="M20" s="719"/>
      <c r="N20" s="697"/>
      <c r="O20" s="697"/>
      <c r="P20" s="697"/>
      <c r="Q20" s="697"/>
      <c r="R20" s="165"/>
      <c r="S20" s="913"/>
      <c r="T20" s="913"/>
      <c r="U20" s="913"/>
      <c r="V20" s="913"/>
      <c r="W20" s="682"/>
      <c r="X20" s="168"/>
      <c r="Y20" s="61"/>
      <c r="Z20" s="61"/>
      <c r="AA20" s="61"/>
      <c r="AB20" s="12">
        <v>2</v>
      </c>
      <c r="AC20" s="13" t="s">
        <v>36</v>
      </c>
      <c r="AD20" s="14">
        <v>0.3</v>
      </c>
      <c r="AE20" s="907"/>
      <c r="AF20" s="910"/>
      <c r="AG20" s="916"/>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722"/>
      <c r="H21" s="725"/>
      <c r="I21" s="691"/>
      <c r="J21" s="704"/>
      <c r="K21" s="691"/>
      <c r="L21" s="691"/>
      <c r="M21" s="726"/>
      <c r="N21" s="748"/>
      <c r="O21" s="748"/>
      <c r="P21" s="748"/>
      <c r="Q21" s="748"/>
      <c r="R21" s="166"/>
      <c r="S21" s="914"/>
      <c r="T21" s="914"/>
      <c r="U21" s="914"/>
      <c r="V21" s="914"/>
      <c r="W21" s="682"/>
      <c r="X21" s="169"/>
      <c r="Y21" s="62"/>
      <c r="Z21" s="62"/>
      <c r="AA21" s="62"/>
      <c r="AB21" s="12">
        <v>3</v>
      </c>
      <c r="AC21" s="13" t="s">
        <v>42</v>
      </c>
      <c r="AD21" s="14">
        <v>0.2</v>
      </c>
      <c r="AE21" s="908"/>
      <c r="AF21" s="911"/>
      <c r="AG21" s="917"/>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720">
        <v>5</v>
      </c>
      <c r="H22" s="723" t="s">
        <v>46</v>
      </c>
      <c r="I22" s="690">
        <v>0.2</v>
      </c>
      <c r="J22" s="703">
        <v>44</v>
      </c>
      <c r="K22" s="690" t="s">
        <v>47</v>
      </c>
      <c r="L22" s="690" t="s">
        <v>48</v>
      </c>
      <c r="M22" s="718" t="s">
        <v>28</v>
      </c>
      <c r="N22" s="780">
        <v>11</v>
      </c>
      <c r="O22" s="780">
        <v>22</v>
      </c>
      <c r="P22" s="780">
        <v>33</v>
      </c>
      <c r="Q22" s="780">
        <v>44</v>
      </c>
      <c r="R22" s="165"/>
      <c r="S22" s="912">
        <v>11</v>
      </c>
      <c r="T22" s="912">
        <v>11</v>
      </c>
      <c r="U22" s="912" t="s">
        <v>605</v>
      </c>
      <c r="V22" s="912" t="s">
        <v>606</v>
      </c>
      <c r="W22" s="682" t="s">
        <v>607</v>
      </c>
      <c r="X22" s="168"/>
      <c r="Y22" s="61"/>
      <c r="Z22" s="61"/>
      <c r="AA22" s="61"/>
      <c r="AB22" s="12">
        <v>1</v>
      </c>
      <c r="AC22" s="13" t="s">
        <v>49</v>
      </c>
      <c r="AD22" s="14">
        <v>0.5</v>
      </c>
      <c r="AE22" s="906">
        <v>43101</v>
      </c>
      <c r="AF22" s="909">
        <v>43465</v>
      </c>
      <c r="AG22" s="915"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721"/>
      <c r="H23" s="724"/>
      <c r="I23" s="706"/>
      <c r="J23" s="705"/>
      <c r="K23" s="706"/>
      <c r="L23" s="706"/>
      <c r="M23" s="719"/>
      <c r="N23" s="697"/>
      <c r="O23" s="697"/>
      <c r="P23" s="697"/>
      <c r="Q23" s="697"/>
      <c r="R23" s="165"/>
      <c r="S23" s="913"/>
      <c r="T23" s="913"/>
      <c r="U23" s="913"/>
      <c r="V23" s="913"/>
      <c r="W23" s="682"/>
      <c r="X23" s="168"/>
      <c r="Y23" s="61"/>
      <c r="Z23" s="61"/>
      <c r="AA23" s="61"/>
      <c r="AB23" s="12">
        <v>2</v>
      </c>
      <c r="AC23" s="13" t="s">
        <v>50</v>
      </c>
      <c r="AD23" s="14">
        <v>0.3</v>
      </c>
      <c r="AE23" s="907"/>
      <c r="AF23" s="910"/>
      <c r="AG23" s="916"/>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722"/>
      <c r="H24" s="725"/>
      <c r="I24" s="691"/>
      <c r="J24" s="704"/>
      <c r="K24" s="691"/>
      <c r="L24" s="691"/>
      <c r="M24" s="726"/>
      <c r="N24" s="748"/>
      <c r="O24" s="748"/>
      <c r="P24" s="748"/>
      <c r="Q24" s="748"/>
      <c r="R24" s="166"/>
      <c r="S24" s="914"/>
      <c r="T24" s="914"/>
      <c r="U24" s="914"/>
      <c r="V24" s="914"/>
      <c r="W24" s="682"/>
      <c r="X24" s="169"/>
      <c r="Y24" s="62"/>
      <c r="Z24" s="62"/>
      <c r="AA24" s="62"/>
      <c r="AB24" s="12">
        <v>3</v>
      </c>
      <c r="AC24" s="13" t="s">
        <v>51</v>
      </c>
      <c r="AD24" s="14">
        <v>0.2</v>
      </c>
      <c r="AE24" s="908"/>
      <c r="AF24" s="911"/>
      <c r="AG24" s="917"/>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720">
        <v>1</v>
      </c>
      <c r="H26" s="897" t="s">
        <v>586</v>
      </c>
      <c r="I26" s="904">
        <v>7.1400000000000005E-2</v>
      </c>
      <c r="J26" s="894">
        <v>6</v>
      </c>
      <c r="K26" s="895" t="s">
        <v>91</v>
      </c>
      <c r="L26" s="895" t="s">
        <v>588</v>
      </c>
      <c r="M26" s="896" t="s">
        <v>60</v>
      </c>
      <c r="N26" s="919">
        <v>2</v>
      </c>
      <c r="O26" s="919">
        <v>2</v>
      </c>
      <c r="P26" s="919">
        <v>2</v>
      </c>
      <c r="Q26" s="781">
        <v>0</v>
      </c>
      <c r="R26" s="922"/>
      <c r="S26" s="683"/>
      <c r="T26" s="683"/>
      <c r="U26" s="683"/>
      <c r="V26" s="683"/>
      <c r="W26" s="683"/>
      <c r="X26" s="923" t="e">
        <f>T26/S26</f>
        <v>#DIV/0!</v>
      </c>
      <c r="Y26" s="79"/>
      <c r="Z26" s="61"/>
      <c r="AA26" s="61"/>
      <c r="AB26" s="12">
        <v>1</v>
      </c>
      <c r="AC26" s="271" t="s">
        <v>589</v>
      </c>
      <c r="AD26" s="269">
        <v>0.9</v>
      </c>
      <c r="AE26" s="270">
        <v>43132</v>
      </c>
      <c r="AF26" s="270">
        <v>43373</v>
      </c>
      <c r="AG26" s="265" t="s">
        <v>60</v>
      </c>
      <c r="AI26" s="245"/>
      <c r="AJ26" s="245"/>
    </row>
    <row r="27" spans="2:43" ht="63.75" hidden="1" thickBot="1" x14ac:dyDescent="0.3">
      <c r="B27" s="57" t="s">
        <v>388</v>
      </c>
      <c r="C27" s="58" t="s">
        <v>389</v>
      </c>
      <c r="D27" s="53" t="s">
        <v>23</v>
      </c>
      <c r="E27" s="229" t="s">
        <v>533</v>
      </c>
      <c r="F27" s="53" t="s">
        <v>59</v>
      </c>
      <c r="G27" s="722"/>
      <c r="H27" s="725"/>
      <c r="I27" s="905"/>
      <c r="J27" s="704"/>
      <c r="K27" s="691"/>
      <c r="L27" s="691"/>
      <c r="M27" s="726"/>
      <c r="N27" s="921"/>
      <c r="O27" s="921"/>
      <c r="P27" s="920"/>
      <c r="Q27" s="902"/>
      <c r="R27" s="922"/>
      <c r="S27" s="682"/>
      <c r="T27" s="682"/>
      <c r="U27" s="683"/>
      <c r="V27" s="683"/>
      <c r="W27" s="683"/>
      <c r="X27" s="924"/>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900">
        <v>2</v>
      </c>
      <c r="H28" s="903" t="s">
        <v>587</v>
      </c>
      <c r="I28" s="706">
        <v>7.1400000000000005E-2</v>
      </c>
      <c r="J28" s="883">
        <v>17</v>
      </c>
      <c r="K28" s="707" t="s">
        <v>91</v>
      </c>
      <c r="L28" s="707" t="s">
        <v>591</v>
      </c>
      <c r="M28" s="707" t="s">
        <v>60</v>
      </c>
      <c r="N28" s="918">
        <v>5</v>
      </c>
      <c r="O28" s="918">
        <v>5</v>
      </c>
      <c r="P28" s="918">
        <v>7</v>
      </c>
      <c r="Q28" s="918">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63.75" hidden="1" thickBot="1" x14ac:dyDescent="0.3">
      <c r="B29" s="57" t="s">
        <v>388</v>
      </c>
      <c r="C29" s="58" t="s">
        <v>389</v>
      </c>
      <c r="D29" s="53" t="s">
        <v>23</v>
      </c>
      <c r="E29" s="229" t="s">
        <v>533</v>
      </c>
      <c r="F29" s="53" t="s">
        <v>59</v>
      </c>
      <c r="G29" s="900"/>
      <c r="H29" s="903"/>
      <c r="I29" s="707"/>
      <c r="J29" s="883"/>
      <c r="K29" s="707"/>
      <c r="L29" s="707"/>
      <c r="M29" s="707"/>
      <c r="N29" s="918"/>
      <c r="O29" s="918"/>
      <c r="P29" s="918"/>
      <c r="Q29" s="918"/>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720">
        <v>3</v>
      </c>
      <c r="H30" s="897" t="s">
        <v>61</v>
      </c>
      <c r="I30" s="706">
        <v>7.1400000000000005E-2</v>
      </c>
      <c r="J30" s="705">
        <v>100</v>
      </c>
      <c r="K30" s="706" t="s">
        <v>184</v>
      </c>
      <c r="L30" s="706" t="s">
        <v>62</v>
      </c>
      <c r="M30" s="719" t="s">
        <v>293</v>
      </c>
      <c r="N30" s="696">
        <v>0.5</v>
      </c>
      <c r="O30" s="696">
        <v>1</v>
      </c>
      <c r="P30" s="696"/>
      <c r="Q30" s="698"/>
      <c r="R30" s="231"/>
      <c r="S30" s="682"/>
      <c r="T30" s="682"/>
      <c r="U30" s="682"/>
      <c r="V30" s="682"/>
      <c r="W30" s="682"/>
      <c r="X30" s="168"/>
      <c r="Y30" s="61"/>
      <c r="Z30" s="61"/>
      <c r="AA30" s="61"/>
      <c r="AB30" s="12">
        <v>1</v>
      </c>
      <c r="AC30" s="156" t="s">
        <v>63</v>
      </c>
      <c r="AD30" s="14">
        <v>0.4</v>
      </c>
      <c r="AE30" s="22">
        <v>43132</v>
      </c>
      <c r="AF30" s="22">
        <v>43189</v>
      </c>
      <c r="AG30" s="15" t="s">
        <v>64</v>
      </c>
      <c r="AI30" s="245"/>
      <c r="AJ30" s="245"/>
    </row>
    <row r="31" spans="2:43" ht="63.75" hidden="1" thickBot="1" x14ac:dyDescent="0.3">
      <c r="B31" s="57" t="s">
        <v>388</v>
      </c>
      <c r="C31" s="58" t="s">
        <v>390</v>
      </c>
      <c r="D31" s="52" t="s">
        <v>23</v>
      </c>
      <c r="E31" s="229" t="s">
        <v>534</v>
      </c>
      <c r="F31" s="53" t="s">
        <v>59</v>
      </c>
      <c r="G31" s="721"/>
      <c r="H31" s="724"/>
      <c r="I31" s="706"/>
      <c r="J31" s="705"/>
      <c r="K31" s="706"/>
      <c r="L31" s="706"/>
      <c r="M31" s="719"/>
      <c r="N31" s="696"/>
      <c r="O31" s="696"/>
      <c r="P31" s="696"/>
      <c r="Q31" s="698"/>
      <c r="R31" s="231"/>
      <c r="S31" s="682"/>
      <c r="T31" s="682"/>
      <c r="U31" s="682"/>
      <c r="V31" s="682"/>
      <c r="W31" s="682"/>
      <c r="X31" s="168"/>
      <c r="Y31" s="61"/>
      <c r="Z31" s="61"/>
      <c r="AA31" s="61"/>
      <c r="AB31" s="12">
        <v>2</v>
      </c>
      <c r="AC31" s="13" t="s">
        <v>65</v>
      </c>
      <c r="AD31" s="14">
        <v>0.4</v>
      </c>
      <c r="AE31" s="22">
        <v>43191</v>
      </c>
      <c r="AF31" s="22">
        <v>43250</v>
      </c>
      <c r="AG31" s="15" t="s">
        <v>64</v>
      </c>
      <c r="AI31" s="245"/>
      <c r="AJ31" s="245"/>
    </row>
    <row r="32" spans="2:43" ht="63.75" hidden="1" thickBot="1" x14ac:dyDescent="0.3">
      <c r="B32" s="57" t="s">
        <v>388</v>
      </c>
      <c r="C32" s="58" t="s">
        <v>390</v>
      </c>
      <c r="D32" s="52" t="s">
        <v>23</v>
      </c>
      <c r="E32" s="229" t="s">
        <v>534</v>
      </c>
      <c r="F32" s="53" t="s">
        <v>59</v>
      </c>
      <c r="G32" s="721"/>
      <c r="H32" s="724"/>
      <c r="I32" s="706"/>
      <c r="J32" s="705"/>
      <c r="K32" s="706"/>
      <c r="L32" s="706"/>
      <c r="M32" s="719"/>
      <c r="N32" s="697"/>
      <c r="O32" s="697"/>
      <c r="P32" s="697"/>
      <c r="Q32" s="698"/>
      <c r="R32" s="231"/>
      <c r="S32" s="682"/>
      <c r="T32" s="682"/>
      <c r="U32" s="682"/>
      <c r="V32" s="682"/>
      <c r="W32" s="682"/>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699">
        <v>4</v>
      </c>
      <c r="H33" s="701" t="s">
        <v>67</v>
      </c>
      <c r="I33" s="690">
        <v>7.1400000000000005E-2</v>
      </c>
      <c r="J33" s="703">
        <v>100</v>
      </c>
      <c r="K33" s="690" t="s">
        <v>184</v>
      </c>
      <c r="L33" s="690" t="s">
        <v>294</v>
      </c>
      <c r="M33" s="690" t="s">
        <v>293</v>
      </c>
      <c r="N33" s="692">
        <v>0.5</v>
      </c>
      <c r="O33" s="692">
        <v>1</v>
      </c>
      <c r="P33" s="692"/>
      <c r="Q33" s="694"/>
      <c r="R33" s="230"/>
      <c r="S33" s="683"/>
      <c r="T33" s="683"/>
      <c r="U33" s="683"/>
      <c r="V33" s="683"/>
      <c r="W33" s="683"/>
      <c r="X33" s="74"/>
      <c r="Y33" s="74"/>
      <c r="Z33" s="74"/>
      <c r="AA33" s="74"/>
      <c r="AB33" s="12">
        <v>1</v>
      </c>
      <c r="AC33" s="13" t="s">
        <v>295</v>
      </c>
      <c r="AD33" s="14">
        <v>0.2</v>
      </c>
      <c r="AE33" s="22">
        <v>43132</v>
      </c>
      <c r="AF33" s="22">
        <v>43189</v>
      </c>
      <c r="AG33" s="15" t="s">
        <v>68</v>
      </c>
      <c r="AI33" s="245"/>
      <c r="AJ33" s="245"/>
    </row>
    <row r="34" spans="2:36" ht="63.75" hidden="1" thickBot="1" x14ac:dyDescent="0.3">
      <c r="B34" s="57" t="s">
        <v>388</v>
      </c>
      <c r="C34" s="58" t="s">
        <v>390</v>
      </c>
      <c r="D34" s="52" t="s">
        <v>23</v>
      </c>
      <c r="E34" s="229" t="s">
        <v>534</v>
      </c>
      <c r="F34" s="53" t="s">
        <v>59</v>
      </c>
      <c r="G34" s="700"/>
      <c r="H34" s="702"/>
      <c r="I34" s="691"/>
      <c r="J34" s="704"/>
      <c r="K34" s="691"/>
      <c r="L34" s="691"/>
      <c r="M34" s="691"/>
      <c r="N34" s="693"/>
      <c r="O34" s="693"/>
      <c r="P34" s="693"/>
      <c r="Q34" s="695"/>
      <c r="R34" s="230"/>
      <c r="S34" s="683"/>
      <c r="T34" s="683"/>
      <c r="U34" s="683"/>
      <c r="V34" s="683"/>
      <c r="W34" s="683"/>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900">
        <v>5</v>
      </c>
      <c r="H35" s="901" t="s">
        <v>71</v>
      </c>
      <c r="I35" s="707">
        <v>7.1400000000000005E-2</v>
      </c>
      <c r="J35" s="883">
        <v>100</v>
      </c>
      <c r="K35" s="707" t="s">
        <v>184</v>
      </c>
      <c r="L35" s="707" t="s">
        <v>72</v>
      </c>
      <c r="M35" s="707" t="s">
        <v>293</v>
      </c>
      <c r="N35" s="898">
        <v>0.5</v>
      </c>
      <c r="O35" s="898">
        <v>1</v>
      </c>
      <c r="P35" s="898"/>
      <c r="Q35" s="899"/>
      <c r="R35" s="230"/>
      <c r="S35" s="683"/>
      <c r="T35" s="683"/>
      <c r="U35" s="683"/>
      <c r="V35" s="683"/>
      <c r="W35" s="683"/>
      <c r="X35" s="74"/>
      <c r="Y35" s="74"/>
      <c r="Z35" s="74"/>
      <c r="AA35" s="74"/>
      <c r="AB35" s="12">
        <v>1</v>
      </c>
      <c r="AC35" s="13" t="s">
        <v>73</v>
      </c>
      <c r="AD35" s="14">
        <v>0.5</v>
      </c>
      <c r="AE35" s="22">
        <v>43132</v>
      </c>
      <c r="AF35" s="22">
        <v>43189</v>
      </c>
      <c r="AG35" s="15" t="s">
        <v>74</v>
      </c>
      <c r="AI35" s="245"/>
      <c r="AJ35" s="245"/>
    </row>
    <row r="36" spans="2:36" ht="63.75" hidden="1" thickBot="1" x14ac:dyDescent="0.3">
      <c r="B36" s="57" t="s">
        <v>388</v>
      </c>
      <c r="C36" s="58" t="s">
        <v>390</v>
      </c>
      <c r="D36" s="52" t="s">
        <v>23</v>
      </c>
      <c r="E36" s="229" t="s">
        <v>534</v>
      </c>
      <c r="F36" s="53" t="s">
        <v>59</v>
      </c>
      <c r="G36" s="900"/>
      <c r="H36" s="901"/>
      <c r="I36" s="707"/>
      <c r="J36" s="883"/>
      <c r="K36" s="707"/>
      <c r="L36" s="707"/>
      <c r="M36" s="707"/>
      <c r="N36" s="877"/>
      <c r="O36" s="877"/>
      <c r="P36" s="877"/>
      <c r="Q36" s="902"/>
      <c r="R36" s="231"/>
      <c r="S36" s="683"/>
      <c r="T36" s="683"/>
      <c r="U36" s="683"/>
      <c r="V36" s="683"/>
      <c r="W36" s="683"/>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900">
        <v>6</v>
      </c>
      <c r="H37" s="901" t="s">
        <v>76</v>
      </c>
      <c r="I37" s="707">
        <v>7.1400000000000005E-2</v>
      </c>
      <c r="J37" s="883">
        <v>100</v>
      </c>
      <c r="K37" s="707" t="s">
        <v>184</v>
      </c>
      <c r="L37" s="707" t="s">
        <v>72</v>
      </c>
      <c r="M37" s="707" t="s">
        <v>293</v>
      </c>
      <c r="N37" s="898">
        <v>0.2</v>
      </c>
      <c r="O37" s="898">
        <v>1</v>
      </c>
      <c r="P37" s="898"/>
      <c r="Q37" s="899"/>
      <c r="R37" s="230"/>
      <c r="S37" s="683"/>
      <c r="T37" s="683"/>
      <c r="U37" s="683"/>
      <c r="V37" s="683"/>
      <c r="W37" s="683"/>
      <c r="X37" s="74"/>
      <c r="Y37" s="74"/>
      <c r="Z37" s="74"/>
      <c r="AA37" s="74"/>
      <c r="AB37" s="12">
        <v>1</v>
      </c>
      <c r="AC37" s="13" t="s">
        <v>77</v>
      </c>
      <c r="AD37" s="14">
        <v>0.2</v>
      </c>
      <c r="AE37" s="22">
        <v>43132</v>
      </c>
      <c r="AF37" s="22">
        <v>43189</v>
      </c>
      <c r="AG37" s="15" t="s">
        <v>78</v>
      </c>
      <c r="AI37" s="245"/>
      <c r="AJ37" s="245"/>
    </row>
    <row r="38" spans="2:36" ht="63.75" hidden="1" thickBot="1" x14ac:dyDescent="0.3">
      <c r="B38" s="57" t="s">
        <v>388</v>
      </c>
      <c r="C38" s="58" t="s">
        <v>390</v>
      </c>
      <c r="D38" s="52" t="s">
        <v>23</v>
      </c>
      <c r="E38" s="229" t="s">
        <v>534</v>
      </c>
      <c r="F38" s="53" t="s">
        <v>59</v>
      </c>
      <c r="G38" s="900"/>
      <c r="H38" s="901"/>
      <c r="I38" s="707"/>
      <c r="J38" s="883"/>
      <c r="K38" s="707"/>
      <c r="L38" s="707"/>
      <c r="M38" s="707"/>
      <c r="N38" s="877"/>
      <c r="O38" s="877"/>
      <c r="P38" s="877"/>
      <c r="Q38" s="902"/>
      <c r="R38" s="231"/>
      <c r="S38" s="683"/>
      <c r="T38" s="683"/>
      <c r="U38" s="683"/>
      <c r="V38" s="683"/>
      <c r="W38" s="683"/>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900">
        <v>7</v>
      </c>
      <c r="H39" s="901" t="s">
        <v>80</v>
      </c>
      <c r="I39" s="707">
        <v>7.1400000000000005E-2</v>
      </c>
      <c r="J39" s="883">
        <v>100</v>
      </c>
      <c r="K39" s="707" t="s">
        <v>184</v>
      </c>
      <c r="L39" s="707" t="s">
        <v>81</v>
      </c>
      <c r="M39" s="707" t="s">
        <v>293</v>
      </c>
      <c r="N39" s="898">
        <v>0.5</v>
      </c>
      <c r="O39" s="898">
        <v>0.5</v>
      </c>
      <c r="P39" s="898"/>
      <c r="Q39" s="899"/>
      <c r="R39" s="230"/>
      <c r="S39" s="683"/>
      <c r="T39" s="683"/>
      <c r="U39" s="683"/>
      <c r="V39" s="683"/>
      <c r="W39" s="683"/>
      <c r="X39" s="74"/>
      <c r="Y39" s="74"/>
      <c r="Z39" s="74"/>
      <c r="AA39" s="74"/>
      <c r="AB39" s="12">
        <v>1</v>
      </c>
      <c r="AC39" s="222" t="s">
        <v>526</v>
      </c>
      <c r="AD39" s="14">
        <v>0.8</v>
      </c>
      <c r="AE39" s="22">
        <v>43132</v>
      </c>
      <c r="AF39" s="22">
        <v>43250</v>
      </c>
      <c r="AG39" s="15" t="s">
        <v>74</v>
      </c>
      <c r="AI39" s="245"/>
      <c r="AJ39" s="245"/>
    </row>
    <row r="40" spans="2:36" ht="63.75" hidden="1" thickBot="1" x14ac:dyDescent="0.3">
      <c r="B40" s="57" t="s">
        <v>388</v>
      </c>
      <c r="C40" s="58" t="s">
        <v>390</v>
      </c>
      <c r="D40" s="52" t="s">
        <v>23</v>
      </c>
      <c r="E40" s="229" t="s">
        <v>534</v>
      </c>
      <c r="F40" s="53" t="s">
        <v>59</v>
      </c>
      <c r="G40" s="900"/>
      <c r="H40" s="901"/>
      <c r="I40" s="707"/>
      <c r="J40" s="883"/>
      <c r="K40" s="707"/>
      <c r="L40" s="707"/>
      <c r="M40" s="707"/>
      <c r="N40" s="877"/>
      <c r="O40" s="877"/>
      <c r="P40" s="877"/>
      <c r="Q40" s="902"/>
      <c r="R40" s="231"/>
      <c r="S40" s="683"/>
      <c r="T40" s="683"/>
      <c r="U40" s="683"/>
      <c r="V40" s="683"/>
      <c r="W40" s="683"/>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900">
        <v>8</v>
      </c>
      <c r="H41" s="901" t="s">
        <v>83</v>
      </c>
      <c r="I41" s="707">
        <v>7.1400000000000005E-2</v>
      </c>
      <c r="J41" s="883">
        <v>100</v>
      </c>
      <c r="K41" s="707" t="s">
        <v>184</v>
      </c>
      <c r="L41" s="707" t="s">
        <v>296</v>
      </c>
      <c r="M41" s="707" t="s">
        <v>293</v>
      </c>
      <c r="N41" s="898">
        <v>0.3</v>
      </c>
      <c r="O41" s="898">
        <v>1</v>
      </c>
      <c r="P41" s="898"/>
      <c r="Q41" s="899"/>
      <c r="R41" s="230"/>
      <c r="S41" s="683"/>
      <c r="T41" s="683"/>
      <c r="U41" s="683"/>
      <c r="V41" s="683"/>
      <c r="W41" s="683"/>
      <c r="X41" s="74"/>
      <c r="Y41" s="74"/>
      <c r="Z41" s="74"/>
      <c r="AA41" s="74"/>
      <c r="AB41" s="12">
        <v>1</v>
      </c>
      <c r="AC41" s="13" t="s">
        <v>84</v>
      </c>
      <c r="AD41" s="14">
        <v>0.3</v>
      </c>
      <c r="AE41" s="22">
        <v>43132</v>
      </c>
      <c r="AF41" s="22">
        <v>43190</v>
      </c>
      <c r="AG41" s="15" t="s">
        <v>85</v>
      </c>
      <c r="AI41" s="245"/>
      <c r="AJ41" s="245"/>
    </row>
    <row r="42" spans="2:36" ht="63.75" hidden="1" thickBot="1" x14ac:dyDescent="0.3">
      <c r="B42" s="57" t="s">
        <v>388</v>
      </c>
      <c r="C42" s="58" t="s">
        <v>390</v>
      </c>
      <c r="D42" s="52" t="s">
        <v>23</v>
      </c>
      <c r="E42" s="229" t="s">
        <v>534</v>
      </c>
      <c r="F42" s="53" t="s">
        <v>59</v>
      </c>
      <c r="G42" s="900"/>
      <c r="H42" s="901"/>
      <c r="I42" s="707"/>
      <c r="J42" s="883"/>
      <c r="K42" s="707"/>
      <c r="L42" s="707"/>
      <c r="M42" s="707"/>
      <c r="N42" s="877"/>
      <c r="O42" s="877"/>
      <c r="P42" s="877"/>
      <c r="Q42" s="902"/>
      <c r="R42" s="231"/>
      <c r="S42" s="683"/>
      <c r="T42" s="683"/>
      <c r="U42" s="683"/>
      <c r="V42" s="683"/>
      <c r="W42" s="683"/>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900">
        <v>9</v>
      </c>
      <c r="H43" s="901" t="s">
        <v>87</v>
      </c>
      <c r="I43" s="707">
        <v>7.1400000000000005E-2</v>
      </c>
      <c r="J43" s="883">
        <v>100</v>
      </c>
      <c r="K43" s="707" t="s">
        <v>184</v>
      </c>
      <c r="L43" s="707" t="s">
        <v>88</v>
      </c>
      <c r="M43" s="707" t="s">
        <v>293</v>
      </c>
      <c r="N43" s="898">
        <v>0.5</v>
      </c>
      <c r="O43" s="898">
        <v>1</v>
      </c>
      <c r="P43" s="898"/>
      <c r="Q43" s="899"/>
      <c r="R43" s="230"/>
      <c r="S43" s="683"/>
      <c r="T43" s="683"/>
      <c r="U43" s="683"/>
      <c r="V43" s="683"/>
      <c r="W43" s="683"/>
      <c r="X43" s="74"/>
      <c r="Y43" s="74"/>
      <c r="Z43" s="74"/>
      <c r="AA43" s="74"/>
      <c r="AB43" s="12">
        <v>1</v>
      </c>
      <c r="AC43" s="13" t="s">
        <v>89</v>
      </c>
      <c r="AD43" s="14">
        <v>0.3</v>
      </c>
      <c r="AE43" s="22">
        <v>43132</v>
      </c>
      <c r="AF43" s="22">
        <v>43281</v>
      </c>
      <c r="AG43" s="15" t="s">
        <v>68</v>
      </c>
      <c r="AI43" s="245"/>
      <c r="AJ43" s="245"/>
    </row>
    <row r="44" spans="2:36" ht="63.75" hidden="1" thickBot="1" x14ac:dyDescent="0.3">
      <c r="B44" s="57" t="s">
        <v>388</v>
      </c>
      <c r="C44" s="58" t="s">
        <v>390</v>
      </c>
      <c r="D44" s="52" t="s">
        <v>23</v>
      </c>
      <c r="E44" s="229" t="s">
        <v>534</v>
      </c>
      <c r="F44" s="53" t="s">
        <v>59</v>
      </c>
      <c r="G44" s="900"/>
      <c r="H44" s="901"/>
      <c r="I44" s="707"/>
      <c r="J44" s="883"/>
      <c r="K44" s="707"/>
      <c r="L44" s="707"/>
      <c r="M44" s="707"/>
      <c r="N44" s="898"/>
      <c r="O44" s="898"/>
      <c r="P44" s="898"/>
      <c r="Q44" s="899"/>
      <c r="R44" s="230"/>
      <c r="S44" s="683"/>
      <c r="T44" s="683"/>
      <c r="U44" s="683"/>
      <c r="V44" s="683"/>
      <c r="W44" s="683"/>
      <c r="X44" s="74"/>
      <c r="Y44" s="74"/>
      <c r="Z44" s="74"/>
      <c r="AA44" s="74"/>
      <c r="AB44" s="12">
        <v>2</v>
      </c>
      <c r="AC44" s="224" t="s">
        <v>527</v>
      </c>
      <c r="AD44" s="14">
        <v>0.3</v>
      </c>
      <c r="AE44" s="22">
        <v>43132</v>
      </c>
      <c r="AF44" s="22">
        <v>43281</v>
      </c>
      <c r="AG44" s="15" t="s">
        <v>297</v>
      </c>
      <c r="AI44" s="245"/>
      <c r="AJ44" s="245"/>
    </row>
    <row r="45" spans="2:36" ht="120.75" hidden="1" thickBot="1" x14ac:dyDescent="0.3">
      <c r="B45" s="57" t="s">
        <v>388</v>
      </c>
      <c r="C45" s="58" t="s">
        <v>390</v>
      </c>
      <c r="D45" s="52" t="s">
        <v>23</v>
      </c>
      <c r="E45" s="229" t="s">
        <v>534</v>
      </c>
      <c r="F45" s="53" t="s">
        <v>59</v>
      </c>
      <c r="G45" s="900"/>
      <c r="H45" s="901"/>
      <c r="I45" s="707"/>
      <c r="J45" s="883"/>
      <c r="K45" s="707"/>
      <c r="L45" s="707"/>
      <c r="M45" s="707"/>
      <c r="N45" s="898"/>
      <c r="O45" s="898"/>
      <c r="P45" s="898"/>
      <c r="Q45" s="899"/>
      <c r="R45" s="230"/>
      <c r="S45" s="683"/>
      <c r="T45" s="683"/>
      <c r="U45" s="683"/>
      <c r="V45" s="683"/>
      <c r="W45" s="683"/>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720">
        <v>10</v>
      </c>
      <c r="H46" s="897" t="s">
        <v>298</v>
      </c>
      <c r="I46" s="895">
        <v>7.1400000000000005E-2</v>
      </c>
      <c r="J46" s="894">
        <v>2</v>
      </c>
      <c r="K46" s="895" t="s">
        <v>91</v>
      </c>
      <c r="L46" s="895" t="s">
        <v>299</v>
      </c>
      <c r="M46" s="896" t="s">
        <v>92</v>
      </c>
      <c r="N46" s="780">
        <v>1</v>
      </c>
      <c r="O46" s="780">
        <v>0</v>
      </c>
      <c r="P46" s="780">
        <v>2</v>
      </c>
      <c r="Q46" s="781">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63.75" hidden="1" thickBot="1" x14ac:dyDescent="0.3">
      <c r="B47" s="57" t="s">
        <v>388</v>
      </c>
      <c r="C47" s="58" t="s">
        <v>389</v>
      </c>
      <c r="D47" s="52" t="s">
        <v>23</v>
      </c>
      <c r="E47" s="229" t="s">
        <v>535</v>
      </c>
      <c r="F47" s="53" t="s">
        <v>59</v>
      </c>
      <c r="G47" s="721"/>
      <c r="H47" s="724"/>
      <c r="I47" s="706"/>
      <c r="J47" s="705"/>
      <c r="K47" s="706"/>
      <c r="L47" s="706"/>
      <c r="M47" s="719"/>
      <c r="N47" s="697"/>
      <c r="O47" s="697"/>
      <c r="P47" s="697"/>
      <c r="Q47" s="698"/>
      <c r="R47" s="231"/>
      <c r="S47" s="682"/>
      <c r="T47" s="682"/>
      <c r="U47" s="682"/>
      <c r="V47" s="682"/>
      <c r="W47" s="682"/>
      <c r="X47" s="168"/>
      <c r="Y47" s="61"/>
      <c r="Z47" s="61"/>
      <c r="AA47" s="61"/>
      <c r="AB47" s="12">
        <v>2</v>
      </c>
      <c r="AC47" s="13" t="s">
        <v>300</v>
      </c>
      <c r="AD47" s="14">
        <v>0.15</v>
      </c>
      <c r="AE47" s="22">
        <v>43146</v>
      </c>
      <c r="AF47" s="22">
        <v>43174</v>
      </c>
      <c r="AG47" s="15" t="s">
        <v>94</v>
      </c>
      <c r="AI47" s="245"/>
      <c r="AJ47" s="245"/>
    </row>
    <row r="48" spans="2:36" ht="63.75" hidden="1" thickBot="1" x14ac:dyDescent="0.3">
      <c r="B48" s="57" t="s">
        <v>388</v>
      </c>
      <c r="C48" s="58" t="s">
        <v>389</v>
      </c>
      <c r="D48" s="52" t="s">
        <v>23</v>
      </c>
      <c r="E48" s="229" t="s">
        <v>535</v>
      </c>
      <c r="F48" s="53" t="s">
        <v>59</v>
      </c>
      <c r="G48" s="721"/>
      <c r="H48" s="724"/>
      <c r="I48" s="706"/>
      <c r="J48" s="705"/>
      <c r="K48" s="706"/>
      <c r="L48" s="706"/>
      <c r="M48" s="719"/>
      <c r="N48" s="697"/>
      <c r="O48" s="697"/>
      <c r="P48" s="697"/>
      <c r="Q48" s="698"/>
      <c r="R48" s="231"/>
      <c r="S48" s="682"/>
      <c r="T48" s="682"/>
      <c r="U48" s="682"/>
      <c r="V48" s="682"/>
      <c r="W48" s="682"/>
      <c r="X48" s="168"/>
      <c r="Y48" s="61"/>
      <c r="Z48" s="61"/>
      <c r="AA48" s="61"/>
      <c r="AB48" s="12">
        <v>3</v>
      </c>
      <c r="AC48" s="13" t="s">
        <v>95</v>
      </c>
      <c r="AD48" s="14">
        <v>0.1</v>
      </c>
      <c r="AE48" s="22">
        <v>43180</v>
      </c>
      <c r="AF48" s="22">
        <v>43181</v>
      </c>
      <c r="AG48" s="15" t="s">
        <v>94</v>
      </c>
      <c r="AI48" s="245"/>
      <c r="AJ48" s="245"/>
    </row>
    <row r="49" spans="2:43" ht="63.75" hidden="1" thickBot="1" x14ac:dyDescent="0.3">
      <c r="B49" s="57" t="s">
        <v>388</v>
      </c>
      <c r="C49" s="58" t="s">
        <v>389</v>
      </c>
      <c r="D49" s="52" t="s">
        <v>23</v>
      </c>
      <c r="E49" s="229" t="s">
        <v>535</v>
      </c>
      <c r="F49" s="53" t="s">
        <v>59</v>
      </c>
      <c r="G49" s="721"/>
      <c r="H49" s="724"/>
      <c r="I49" s="706"/>
      <c r="J49" s="705"/>
      <c r="K49" s="706"/>
      <c r="L49" s="706"/>
      <c r="M49" s="719"/>
      <c r="N49" s="697"/>
      <c r="O49" s="697"/>
      <c r="P49" s="697"/>
      <c r="Q49" s="698"/>
      <c r="R49" s="231"/>
      <c r="S49" s="682"/>
      <c r="T49" s="682"/>
      <c r="U49" s="682"/>
      <c r="V49" s="682"/>
      <c r="W49" s="682"/>
      <c r="X49" s="168"/>
      <c r="Y49" s="61"/>
      <c r="Z49" s="61"/>
      <c r="AA49" s="61"/>
      <c r="AB49" s="12">
        <v>4</v>
      </c>
      <c r="AC49" s="13" t="s">
        <v>96</v>
      </c>
      <c r="AD49" s="14">
        <v>0.25</v>
      </c>
      <c r="AE49" s="22">
        <v>43182</v>
      </c>
      <c r="AF49" s="22">
        <v>43186</v>
      </c>
      <c r="AG49" s="15" t="s">
        <v>94</v>
      </c>
      <c r="AI49" s="245"/>
      <c r="AJ49" s="245"/>
    </row>
    <row r="50" spans="2:43" ht="63.75" hidden="1" thickBot="1" x14ac:dyDescent="0.3">
      <c r="B50" s="57" t="s">
        <v>388</v>
      </c>
      <c r="C50" s="58" t="s">
        <v>389</v>
      </c>
      <c r="D50" s="52" t="s">
        <v>23</v>
      </c>
      <c r="E50" s="229" t="s">
        <v>535</v>
      </c>
      <c r="F50" s="53" t="s">
        <v>59</v>
      </c>
      <c r="G50" s="721"/>
      <c r="H50" s="724"/>
      <c r="I50" s="706"/>
      <c r="J50" s="705"/>
      <c r="K50" s="706"/>
      <c r="L50" s="706"/>
      <c r="M50" s="719"/>
      <c r="N50" s="697"/>
      <c r="O50" s="697"/>
      <c r="P50" s="697"/>
      <c r="Q50" s="698"/>
      <c r="R50" s="231"/>
      <c r="S50" s="682"/>
      <c r="T50" s="682"/>
      <c r="U50" s="682"/>
      <c r="V50" s="682"/>
      <c r="W50" s="682"/>
      <c r="X50" s="168"/>
      <c r="Y50" s="61"/>
      <c r="Z50" s="61"/>
      <c r="AA50" s="61"/>
      <c r="AB50" s="12">
        <v>5</v>
      </c>
      <c r="AC50" s="13" t="s">
        <v>97</v>
      </c>
      <c r="AD50" s="14">
        <v>0.15</v>
      </c>
      <c r="AE50" s="22">
        <v>43270</v>
      </c>
      <c r="AF50" s="22">
        <v>43280</v>
      </c>
      <c r="AG50" s="15" t="s">
        <v>94</v>
      </c>
      <c r="AI50" s="245"/>
      <c r="AJ50" s="245"/>
    </row>
    <row r="51" spans="2:43" ht="63.75" hidden="1" thickBot="1" x14ac:dyDescent="0.3">
      <c r="B51" s="57" t="s">
        <v>388</v>
      </c>
      <c r="C51" s="58" t="s">
        <v>389</v>
      </c>
      <c r="D51" s="52" t="s">
        <v>23</v>
      </c>
      <c r="E51" s="229" t="s">
        <v>535</v>
      </c>
      <c r="F51" s="53" t="s">
        <v>59</v>
      </c>
      <c r="G51" s="722"/>
      <c r="H51" s="725"/>
      <c r="I51" s="691"/>
      <c r="J51" s="704"/>
      <c r="K51" s="691"/>
      <c r="L51" s="691"/>
      <c r="M51" s="726"/>
      <c r="N51" s="748"/>
      <c r="O51" s="748"/>
      <c r="P51" s="748"/>
      <c r="Q51" s="749"/>
      <c r="R51" s="231"/>
      <c r="S51" s="682"/>
      <c r="T51" s="682"/>
      <c r="U51" s="682"/>
      <c r="V51" s="682"/>
      <c r="W51" s="682"/>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720">
        <v>11</v>
      </c>
      <c r="H52" s="723" t="s">
        <v>99</v>
      </c>
      <c r="I52" s="690">
        <v>7.1400000000000005E-2</v>
      </c>
      <c r="J52" s="703">
        <v>1</v>
      </c>
      <c r="K52" s="690" t="s">
        <v>100</v>
      </c>
      <c r="L52" s="690" t="s">
        <v>101</v>
      </c>
      <c r="M52" s="718" t="s">
        <v>92</v>
      </c>
      <c r="N52" s="780">
        <v>0</v>
      </c>
      <c r="O52" s="780">
        <v>1</v>
      </c>
      <c r="P52" s="780">
        <v>0</v>
      </c>
      <c r="Q52" s="781">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63.75" hidden="1" thickBot="1" x14ac:dyDescent="0.3">
      <c r="B53" s="57" t="s">
        <v>388</v>
      </c>
      <c r="C53" s="58" t="s">
        <v>389</v>
      </c>
      <c r="D53" s="52" t="s">
        <v>23</v>
      </c>
      <c r="E53" s="229" t="s">
        <v>535</v>
      </c>
      <c r="F53" s="53" t="s">
        <v>59</v>
      </c>
      <c r="G53" s="722"/>
      <c r="H53" s="725"/>
      <c r="I53" s="691"/>
      <c r="J53" s="704"/>
      <c r="K53" s="691"/>
      <c r="L53" s="691"/>
      <c r="M53" s="726"/>
      <c r="N53" s="748"/>
      <c r="O53" s="748"/>
      <c r="P53" s="748"/>
      <c r="Q53" s="749"/>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720">
        <v>12</v>
      </c>
      <c r="H54" s="723" t="s">
        <v>104</v>
      </c>
      <c r="I54" s="690">
        <v>7.1400000000000005E-2</v>
      </c>
      <c r="J54" s="703">
        <v>2</v>
      </c>
      <c r="K54" s="690" t="s">
        <v>100</v>
      </c>
      <c r="L54" s="690" t="s">
        <v>105</v>
      </c>
      <c r="M54" s="718" t="s">
        <v>92</v>
      </c>
      <c r="N54" s="780">
        <v>0</v>
      </c>
      <c r="O54" s="780">
        <v>1</v>
      </c>
      <c r="P54" s="780">
        <v>1</v>
      </c>
      <c r="Q54" s="781">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722"/>
      <c r="H55" s="725"/>
      <c r="I55" s="691"/>
      <c r="J55" s="704"/>
      <c r="K55" s="691"/>
      <c r="L55" s="691"/>
      <c r="M55" s="726"/>
      <c r="N55" s="748"/>
      <c r="O55" s="748"/>
      <c r="P55" s="748"/>
      <c r="Q55" s="749"/>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720">
        <v>13</v>
      </c>
      <c r="H56" s="723" t="s">
        <v>107</v>
      </c>
      <c r="I56" s="690">
        <v>7.1400000000000005E-2</v>
      </c>
      <c r="J56" s="703">
        <v>1</v>
      </c>
      <c r="K56" s="690" t="s">
        <v>100</v>
      </c>
      <c r="L56" s="690" t="s">
        <v>108</v>
      </c>
      <c r="M56" s="718" t="s">
        <v>92</v>
      </c>
      <c r="N56" s="780">
        <v>0</v>
      </c>
      <c r="O56" s="780">
        <v>0</v>
      </c>
      <c r="P56" s="780">
        <v>1</v>
      </c>
      <c r="Q56" s="781">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63.75" hidden="1" thickBot="1" x14ac:dyDescent="0.3">
      <c r="B57" s="57" t="s">
        <v>388</v>
      </c>
      <c r="C57" s="58" t="s">
        <v>389</v>
      </c>
      <c r="D57" s="52" t="s">
        <v>23</v>
      </c>
      <c r="E57" s="229" t="s">
        <v>535</v>
      </c>
      <c r="F57" s="53" t="s">
        <v>59</v>
      </c>
      <c r="G57" s="721"/>
      <c r="H57" s="724"/>
      <c r="I57" s="706"/>
      <c r="J57" s="705"/>
      <c r="K57" s="706"/>
      <c r="L57" s="706"/>
      <c r="M57" s="719"/>
      <c r="N57" s="697"/>
      <c r="O57" s="697"/>
      <c r="P57" s="697"/>
      <c r="Q57" s="698"/>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63.75" hidden="1" thickBot="1" x14ac:dyDescent="0.3">
      <c r="B58" s="57" t="s">
        <v>388</v>
      </c>
      <c r="C58" s="58" t="s">
        <v>389</v>
      </c>
      <c r="D58" s="52" t="s">
        <v>23</v>
      </c>
      <c r="E58" s="229" t="s">
        <v>535</v>
      </c>
      <c r="F58" s="53" t="s">
        <v>59</v>
      </c>
      <c r="G58" s="722"/>
      <c r="H58" s="725"/>
      <c r="I58" s="691"/>
      <c r="J58" s="704"/>
      <c r="K58" s="691"/>
      <c r="L58" s="691"/>
      <c r="M58" s="726"/>
      <c r="N58" s="748"/>
      <c r="O58" s="748"/>
      <c r="P58" s="748"/>
      <c r="Q58" s="749"/>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75.75" hidden="1" thickBot="1" x14ac:dyDescent="0.3">
      <c r="B59" s="57" t="s">
        <v>388</v>
      </c>
      <c r="C59" s="58" t="s">
        <v>389</v>
      </c>
      <c r="D59" s="52" t="s">
        <v>23</v>
      </c>
      <c r="E59" s="229" t="s">
        <v>535</v>
      </c>
      <c r="F59" s="53" t="s">
        <v>59</v>
      </c>
      <c r="G59" s="720">
        <v>14</v>
      </c>
      <c r="H59" s="723" t="s">
        <v>110</v>
      </c>
      <c r="I59" s="690">
        <v>7.1800000000000003E-2</v>
      </c>
      <c r="J59" s="703">
        <v>1</v>
      </c>
      <c r="K59" s="690" t="s">
        <v>100</v>
      </c>
      <c r="L59" s="690" t="s">
        <v>111</v>
      </c>
      <c r="M59" s="718" t="s">
        <v>92</v>
      </c>
      <c r="N59" s="780">
        <v>0</v>
      </c>
      <c r="O59" s="780">
        <v>0</v>
      </c>
      <c r="P59" s="780">
        <v>0</v>
      </c>
      <c r="Q59" s="781">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75.75" hidden="1" thickBot="1" x14ac:dyDescent="0.3">
      <c r="B60" s="57" t="s">
        <v>388</v>
      </c>
      <c r="C60" s="58" t="s">
        <v>389</v>
      </c>
      <c r="D60" s="52" t="s">
        <v>23</v>
      </c>
      <c r="E60" s="229" t="s">
        <v>535</v>
      </c>
      <c r="F60" s="53" t="s">
        <v>59</v>
      </c>
      <c r="G60" s="721"/>
      <c r="H60" s="724"/>
      <c r="I60" s="706"/>
      <c r="J60" s="705"/>
      <c r="K60" s="706"/>
      <c r="L60" s="706"/>
      <c r="M60" s="719"/>
      <c r="N60" s="697"/>
      <c r="O60" s="697"/>
      <c r="P60" s="697"/>
      <c r="Q60" s="698"/>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63.75" hidden="1" thickBot="1" x14ac:dyDescent="0.3">
      <c r="B61" s="57" t="s">
        <v>388</v>
      </c>
      <c r="C61" s="58" t="s">
        <v>389</v>
      </c>
      <c r="D61" s="52" t="s">
        <v>23</v>
      </c>
      <c r="E61" s="229" t="s">
        <v>535</v>
      </c>
      <c r="F61" s="53" t="s">
        <v>59</v>
      </c>
      <c r="G61" s="722"/>
      <c r="H61" s="725"/>
      <c r="I61" s="691"/>
      <c r="J61" s="704"/>
      <c r="K61" s="691"/>
      <c r="L61" s="691"/>
      <c r="M61" s="726"/>
      <c r="N61" s="748"/>
      <c r="O61" s="748"/>
      <c r="P61" s="748"/>
      <c r="Q61" s="749"/>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720">
        <v>1</v>
      </c>
      <c r="H62" s="897" t="s">
        <v>116</v>
      </c>
      <c r="I62" s="895">
        <v>0.25</v>
      </c>
      <c r="J62" s="894">
        <v>100</v>
      </c>
      <c r="K62" s="895" t="s">
        <v>184</v>
      </c>
      <c r="L62" s="895" t="s">
        <v>303</v>
      </c>
      <c r="M62" s="896" t="s">
        <v>117</v>
      </c>
      <c r="N62" s="727">
        <v>0.33329999999999999</v>
      </c>
      <c r="O62" s="727">
        <v>0.66659999999999997</v>
      </c>
      <c r="P62" s="730">
        <v>1</v>
      </c>
      <c r="Q62" s="781"/>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722"/>
      <c r="H63" s="725"/>
      <c r="I63" s="691"/>
      <c r="J63" s="704"/>
      <c r="K63" s="691"/>
      <c r="L63" s="691"/>
      <c r="M63" s="726"/>
      <c r="N63" s="729"/>
      <c r="O63" s="729"/>
      <c r="P63" s="731"/>
      <c r="Q63" s="749"/>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720">
        <v>2</v>
      </c>
      <c r="H64" s="723" t="s">
        <v>120</v>
      </c>
      <c r="I64" s="690">
        <v>0.25</v>
      </c>
      <c r="J64" s="703">
        <v>100</v>
      </c>
      <c r="K64" s="690" t="s">
        <v>184</v>
      </c>
      <c r="L64" s="690" t="s">
        <v>121</v>
      </c>
      <c r="M64" s="718" t="s">
        <v>117</v>
      </c>
      <c r="N64" s="780"/>
      <c r="O64" s="730"/>
      <c r="P64" s="730">
        <v>0.5</v>
      </c>
      <c r="Q64" s="732">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722"/>
      <c r="H65" s="725"/>
      <c r="I65" s="691"/>
      <c r="J65" s="704"/>
      <c r="K65" s="691"/>
      <c r="L65" s="691"/>
      <c r="M65" s="726"/>
      <c r="N65" s="748"/>
      <c r="O65" s="731"/>
      <c r="P65" s="731"/>
      <c r="Q65" s="734"/>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720">
        <v>3</v>
      </c>
      <c r="H66" s="723" t="s">
        <v>304</v>
      </c>
      <c r="I66" s="690">
        <v>0.25</v>
      </c>
      <c r="J66" s="703">
        <v>100</v>
      </c>
      <c r="K66" s="690" t="s">
        <v>184</v>
      </c>
      <c r="L66" s="690" t="s">
        <v>124</v>
      </c>
      <c r="M66" s="718" t="s">
        <v>117</v>
      </c>
      <c r="N66" s="727">
        <v>0.33329999999999999</v>
      </c>
      <c r="O66" s="727">
        <v>0.66659999999999997</v>
      </c>
      <c r="P66" s="730">
        <v>1</v>
      </c>
      <c r="Q66" s="781"/>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722"/>
      <c r="H67" s="725"/>
      <c r="I67" s="691"/>
      <c r="J67" s="704"/>
      <c r="K67" s="691"/>
      <c r="L67" s="691"/>
      <c r="M67" s="726"/>
      <c r="N67" s="729"/>
      <c r="O67" s="729"/>
      <c r="P67" s="731"/>
      <c r="Q67" s="749"/>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720">
        <v>4</v>
      </c>
      <c r="H68" s="723" t="s">
        <v>126</v>
      </c>
      <c r="I68" s="690">
        <v>0.25</v>
      </c>
      <c r="J68" s="703">
        <f>J66</f>
        <v>100</v>
      </c>
      <c r="K68" s="690" t="str">
        <f>K66</f>
        <v>Porcentaje</v>
      </c>
      <c r="L68" s="690" t="s">
        <v>127</v>
      </c>
      <c r="M68" s="718" t="s">
        <v>117</v>
      </c>
      <c r="N68" s="727">
        <v>0.33329999999999999</v>
      </c>
      <c r="O68" s="727">
        <v>0.66659999999999997</v>
      </c>
      <c r="P68" s="730">
        <v>1</v>
      </c>
      <c r="Q68" s="781"/>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722"/>
      <c r="H69" s="725"/>
      <c r="I69" s="691"/>
      <c r="J69" s="704"/>
      <c r="K69" s="691"/>
      <c r="L69" s="691"/>
      <c r="M69" s="726"/>
      <c r="N69" s="729"/>
      <c r="O69" s="729"/>
      <c r="P69" s="731"/>
      <c r="Q69" s="749"/>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720">
        <v>1</v>
      </c>
      <c r="H70" s="750" t="s">
        <v>132</v>
      </c>
      <c r="I70" s="884">
        <v>7.1400000000000005E-2</v>
      </c>
      <c r="J70" s="703">
        <v>100</v>
      </c>
      <c r="K70" s="690" t="s">
        <v>184</v>
      </c>
      <c r="L70" s="701" t="s">
        <v>306</v>
      </c>
      <c r="M70" s="690" t="s">
        <v>133</v>
      </c>
      <c r="N70" s="770">
        <v>0.35</v>
      </c>
      <c r="O70" s="770">
        <v>0.9</v>
      </c>
      <c r="P70" s="770">
        <v>1</v>
      </c>
      <c r="Q70" s="893"/>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51.75" hidden="1" thickBot="1" x14ac:dyDescent="0.3">
      <c r="B71" s="59" t="s">
        <v>391</v>
      </c>
      <c r="C71" s="58" t="s">
        <v>392</v>
      </c>
      <c r="D71" s="54" t="s">
        <v>130</v>
      </c>
      <c r="E71" s="229" t="s">
        <v>537</v>
      </c>
      <c r="F71" s="54" t="s">
        <v>131</v>
      </c>
      <c r="G71" s="721"/>
      <c r="H71" s="751"/>
      <c r="I71" s="885"/>
      <c r="J71" s="705"/>
      <c r="K71" s="706"/>
      <c r="L71" s="717"/>
      <c r="M71" s="706"/>
      <c r="N71" s="743"/>
      <c r="O71" s="743"/>
      <c r="P71" s="743"/>
      <c r="Q71" s="888"/>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51.75" hidden="1" thickBot="1" x14ac:dyDescent="0.3">
      <c r="B72" s="59" t="s">
        <v>391</v>
      </c>
      <c r="C72" s="58" t="s">
        <v>392</v>
      </c>
      <c r="D72" s="54" t="s">
        <v>130</v>
      </c>
      <c r="E72" s="229" t="s">
        <v>537</v>
      </c>
      <c r="F72" s="54" t="s">
        <v>131</v>
      </c>
      <c r="G72" s="722"/>
      <c r="H72" s="752"/>
      <c r="I72" s="886"/>
      <c r="J72" s="704"/>
      <c r="K72" s="691"/>
      <c r="L72" s="702"/>
      <c r="M72" s="691"/>
      <c r="N72" s="744"/>
      <c r="O72" s="744"/>
      <c r="P72" s="744"/>
      <c r="Q72" s="889"/>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720">
        <v>2</v>
      </c>
      <c r="H73" s="750" t="s">
        <v>307</v>
      </c>
      <c r="I73" s="884">
        <v>7.1400000000000005E-2</v>
      </c>
      <c r="J73" s="703">
        <v>100</v>
      </c>
      <c r="K73" s="690" t="s">
        <v>184</v>
      </c>
      <c r="L73" s="701" t="s">
        <v>308</v>
      </c>
      <c r="M73" s="690" t="s">
        <v>133</v>
      </c>
      <c r="N73" s="742">
        <v>0.25</v>
      </c>
      <c r="O73" s="742">
        <v>0.5</v>
      </c>
      <c r="P73" s="742">
        <v>0.75</v>
      </c>
      <c r="Q73" s="887">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721"/>
      <c r="H74" s="751"/>
      <c r="I74" s="885"/>
      <c r="J74" s="705"/>
      <c r="K74" s="706"/>
      <c r="L74" s="717"/>
      <c r="M74" s="706"/>
      <c r="N74" s="743"/>
      <c r="O74" s="743"/>
      <c r="P74" s="743"/>
      <c r="Q74" s="888"/>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722"/>
      <c r="H75" s="752"/>
      <c r="I75" s="886"/>
      <c r="J75" s="704"/>
      <c r="K75" s="691"/>
      <c r="L75" s="702"/>
      <c r="M75" s="691"/>
      <c r="N75" s="744"/>
      <c r="O75" s="744"/>
      <c r="P75" s="744"/>
      <c r="Q75" s="889"/>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720">
        <v>3</v>
      </c>
      <c r="H76" s="759" t="s">
        <v>309</v>
      </c>
      <c r="I76" s="884">
        <v>7.1400000000000005E-2</v>
      </c>
      <c r="J76" s="703">
        <v>100</v>
      </c>
      <c r="K76" s="690" t="s">
        <v>184</v>
      </c>
      <c r="L76" s="701" t="s">
        <v>310</v>
      </c>
      <c r="M76" s="690" t="s">
        <v>133</v>
      </c>
      <c r="N76" s="742">
        <v>0</v>
      </c>
      <c r="O76" s="742">
        <v>0.45</v>
      </c>
      <c r="P76" s="742">
        <v>0.9</v>
      </c>
      <c r="Q76" s="887">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721"/>
      <c r="H77" s="760"/>
      <c r="I77" s="885"/>
      <c r="J77" s="705"/>
      <c r="K77" s="706"/>
      <c r="L77" s="717"/>
      <c r="M77" s="706"/>
      <c r="N77" s="743"/>
      <c r="O77" s="743"/>
      <c r="P77" s="743"/>
      <c r="Q77" s="888"/>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722"/>
      <c r="H78" s="761"/>
      <c r="I78" s="886"/>
      <c r="J78" s="704"/>
      <c r="K78" s="691"/>
      <c r="L78" s="702"/>
      <c r="M78" s="691"/>
      <c r="N78" s="744"/>
      <c r="O78" s="744"/>
      <c r="P78" s="744"/>
      <c r="Q78" s="889"/>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720">
        <v>4</v>
      </c>
      <c r="H79" s="759" t="s">
        <v>314</v>
      </c>
      <c r="I79" s="884">
        <v>7.1400000000000005E-2</v>
      </c>
      <c r="J79" s="703">
        <v>100</v>
      </c>
      <c r="K79" s="690" t="s">
        <v>184</v>
      </c>
      <c r="L79" s="785" t="s">
        <v>315</v>
      </c>
      <c r="M79" s="690" t="s">
        <v>133</v>
      </c>
      <c r="N79" s="742">
        <v>0.2</v>
      </c>
      <c r="O79" s="742">
        <v>0.5</v>
      </c>
      <c r="P79" s="742">
        <v>0.75</v>
      </c>
      <c r="Q79" s="887">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60.75" hidden="1" thickBot="1" x14ac:dyDescent="0.3">
      <c r="B80" s="59" t="s">
        <v>391</v>
      </c>
      <c r="C80" s="58" t="s">
        <v>392</v>
      </c>
      <c r="D80" s="54" t="s">
        <v>130</v>
      </c>
      <c r="E80" s="229" t="s">
        <v>538</v>
      </c>
      <c r="F80" s="54" t="s">
        <v>131</v>
      </c>
      <c r="G80" s="721"/>
      <c r="H80" s="760"/>
      <c r="I80" s="885"/>
      <c r="J80" s="705"/>
      <c r="K80" s="706"/>
      <c r="L80" s="819"/>
      <c r="M80" s="706"/>
      <c r="N80" s="743"/>
      <c r="O80" s="743"/>
      <c r="P80" s="743"/>
      <c r="Q80" s="888"/>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5.75" hidden="1" thickBot="1" x14ac:dyDescent="0.3">
      <c r="B81" s="59" t="s">
        <v>391</v>
      </c>
      <c r="C81" s="58" t="s">
        <v>392</v>
      </c>
      <c r="D81" s="54" t="s">
        <v>130</v>
      </c>
      <c r="E81" s="229" t="s">
        <v>538</v>
      </c>
      <c r="F81" s="54" t="s">
        <v>131</v>
      </c>
      <c r="G81" s="722"/>
      <c r="H81" s="761"/>
      <c r="I81" s="886"/>
      <c r="J81" s="704"/>
      <c r="K81" s="691"/>
      <c r="L81" s="786"/>
      <c r="M81" s="691"/>
      <c r="N81" s="744"/>
      <c r="O81" s="744"/>
      <c r="P81" s="744"/>
      <c r="Q81" s="889"/>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720">
        <v>5</v>
      </c>
      <c r="H82" s="750" t="s">
        <v>318</v>
      </c>
      <c r="I82" s="884">
        <v>7.1400000000000005E-2</v>
      </c>
      <c r="J82" s="703">
        <v>100</v>
      </c>
      <c r="K82" s="690" t="s">
        <v>184</v>
      </c>
      <c r="L82" s="785" t="s">
        <v>315</v>
      </c>
      <c r="M82" s="690" t="s">
        <v>133</v>
      </c>
      <c r="N82" s="692">
        <v>0.1</v>
      </c>
      <c r="O82" s="692">
        <v>0.35</v>
      </c>
      <c r="P82" s="692">
        <v>0.55000000000000004</v>
      </c>
      <c r="Q82" s="694">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51.75" hidden="1" thickBot="1" x14ac:dyDescent="0.3">
      <c r="B83" s="59" t="s">
        <v>391</v>
      </c>
      <c r="C83" s="58" t="s">
        <v>392</v>
      </c>
      <c r="D83" s="54" t="s">
        <v>130</v>
      </c>
      <c r="E83" s="229" t="s">
        <v>538</v>
      </c>
      <c r="F83" s="54" t="s">
        <v>131</v>
      </c>
      <c r="G83" s="722"/>
      <c r="H83" s="752"/>
      <c r="I83" s="886"/>
      <c r="J83" s="704"/>
      <c r="K83" s="691"/>
      <c r="L83" s="786"/>
      <c r="M83" s="691"/>
      <c r="N83" s="693"/>
      <c r="O83" s="693"/>
      <c r="P83" s="693"/>
      <c r="Q83" s="695"/>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720">
        <v>6</v>
      </c>
      <c r="H84" s="759" t="s">
        <v>321</v>
      </c>
      <c r="I84" s="884">
        <v>7.1400000000000005E-2</v>
      </c>
      <c r="J84" s="703">
        <v>100</v>
      </c>
      <c r="K84" s="690" t="s">
        <v>184</v>
      </c>
      <c r="L84" s="785" t="s">
        <v>322</v>
      </c>
      <c r="M84" s="690" t="s">
        <v>133</v>
      </c>
      <c r="N84" s="742">
        <v>0.1</v>
      </c>
      <c r="O84" s="742">
        <v>0.4</v>
      </c>
      <c r="P84" s="742">
        <v>0.7</v>
      </c>
      <c r="Q84" s="887">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60.75" hidden="1" thickBot="1" x14ac:dyDescent="0.3">
      <c r="B85" s="59" t="s">
        <v>391</v>
      </c>
      <c r="C85" s="58" t="s">
        <v>392</v>
      </c>
      <c r="D85" s="54" t="s">
        <v>142</v>
      </c>
      <c r="E85" s="229" t="s">
        <v>538</v>
      </c>
      <c r="F85" s="54" t="s">
        <v>131</v>
      </c>
      <c r="G85" s="721"/>
      <c r="H85" s="760"/>
      <c r="I85" s="885"/>
      <c r="J85" s="705"/>
      <c r="K85" s="706"/>
      <c r="L85" s="819"/>
      <c r="M85" s="706"/>
      <c r="N85" s="743"/>
      <c r="O85" s="743"/>
      <c r="P85" s="743"/>
      <c r="Q85" s="888"/>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722"/>
      <c r="H86" s="761"/>
      <c r="I86" s="886"/>
      <c r="J86" s="704"/>
      <c r="K86" s="691"/>
      <c r="L86" s="786"/>
      <c r="M86" s="691"/>
      <c r="N86" s="744"/>
      <c r="O86" s="744"/>
      <c r="P86" s="744"/>
      <c r="Q86" s="889"/>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720">
        <v>7</v>
      </c>
      <c r="H87" s="759" t="s">
        <v>326</v>
      </c>
      <c r="I87" s="884">
        <v>7.1400000000000005E-2</v>
      </c>
      <c r="J87" s="703">
        <v>100</v>
      </c>
      <c r="K87" s="690" t="s">
        <v>184</v>
      </c>
      <c r="L87" s="785" t="s">
        <v>327</v>
      </c>
      <c r="M87" s="690" t="s">
        <v>133</v>
      </c>
      <c r="N87" s="742">
        <v>0.2</v>
      </c>
      <c r="O87" s="742">
        <v>0.5</v>
      </c>
      <c r="P87" s="742">
        <v>0.7</v>
      </c>
      <c r="Q87" s="887">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721"/>
      <c r="H88" s="760"/>
      <c r="I88" s="885"/>
      <c r="J88" s="705"/>
      <c r="K88" s="706"/>
      <c r="L88" s="819"/>
      <c r="M88" s="706"/>
      <c r="N88" s="743"/>
      <c r="O88" s="743"/>
      <c r="P88" s="743"/>
      <c r="Q88" s="888"/>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722"/>
      <c r="H89" s="761"/>
      <c r="I89" s="886"/>
      <c r="J89" s="704"/>
      <c r="K89" s="691"/>
      <c r="L89" s="786"/>
      <c r="M89" s="691"/>
      <c r="N89" s="744"/>
      <c r="O89" s="744"/>
      <c r="P89" s="744"/>
      <c r="Q89" s="889"/>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720">
        <v>8</v>
      </c>
      <c r="H90" s="750" t="s">
        <v>331</v>
      </c>
      <c r="I90" s="884">
        <v>7.1400000000000005E-2</v>
      </c>
      <c r="J90" s="703">
        <v>100</v>
      </c>
      <c r="K90" s="690" t="s">
        <v>184</v>
      </c>
      <c r="L90" s="785" t="s">
        <v>332</v>
      </c>
      <c r="M90" s="690" t="s">
        <v>133</v>
      </c>
      <c r="N90" s="742">
        <v>0</v>
      </c>
      <c r="O90" s="742">
        <v>0.33</v>
      </c>
      <c r="P90" s="742">
        <v>0.66</v>
      </c>
      <c r="Q90" s="887">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721"/>
      <c r="H91" s="751"/>
      <c r="I91" s="885"/>
      <c r="J91" s="705"/>
      <c r="K91" s="706"/>
      <c r="L91" s="819"/>
      <c r="M91" s="706"/>
      <c r="N91" s="743"/>
      <c r="O91" s="743"/>
      <c r="P91" s="743"/>
      <c r="Q91" s="888"/>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722"/>
      <c r="H92" s="752"/>
      <c r="I92" s="886"/>
      <c r="J92" s="704"/>
      <c r="K92" s="691"/>
      <c r="L92" s="786"/>
      <c r="M92" s="691"/>
      <c r="N92" s="744"/>
      <c r="O92" s="744"/>
      <c r="P92" s="744"/>
      <c r="Q92" s="889"/>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720">
        <v>9</v>
      </c>
      <c r="H93" s="750" t="s">
        <v>155</v>
      </c>
      <c r="I93" s="890">
        <v>7.1400000000000005E-2</v>
      </c>
      <c r="J93" s="703">
        <v>100</v>
      </c>
      <c r="K93" s="690" t="s">
        <v>184</v>
      </c>
      <c r="L93" s="701" t="s">
        <v>156</v>
      </c>
      <c r="M93" s="690" t="s">
        <v>133</v>
      </c>
      <c r="N93" s="742">
        <v>0.5</v>
      </c>
      <c r="O93" s="742">
        <v>1</v>
      </c>
      <c r="P93" s="742"/>
      <c r="Q93" s="887"/>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721"/>
      <c r="H94" s="751"/>
      <c r="I94" s="891"/>
      <c r="J94" s="705"/>
      <c r="K94" s="706"/>
      <c r="L94" s="717"/>
      <c r="M94" s="706"/>
      <c r="N94" s="743"/>
      <c r="O94" s="743"/>
      <c r="P94" s="743"/>
      <c r="Q94" s="888"/>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722"/>
      <c r="H95" s="752"/>
      <c r="I95" s="892"/>
      <c r="J95" s="704"/>
      <c r="K95" s="691"/>
      <c r="L95" s="702"/>
      <c r="M95" s="691"/>
      <c r="N95" s="744"/>
      <c r="O95" s="744"/>
      <c r="P95" s="744"/>
      <c r="Q95" s="889"/>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720">
        <v>10</v>
      </c>
      <c r="H96" s="759" t="s">
        <v>335</v>
      </c>
      <c r="I96" s="884">
        <v>7.1400000000000005E-2</v>
      </c>
      <c r="J96" s="703">
        <v>100</v>
      </c>
      <c r="K96" s="690" t="s">
        <v>184</v>
      </c>
      <c r="L96" s="785" t="s">
        <v>159</v>
      </c>
      <c r="M96" s="690" t="s">
        <v>133</v>
      </c>
      <c r="N96" s="742">
        <v>0.1</v>
      </c>
      <c r="O96" s="742">
        <v>0.4</v>
      </c>
      <c r="P96" s="742">
        <v>0.7</v>
      </c>
      <c r="Q96" s="887">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721"/>
      <c r="H97" s="760"/>
      <c r="I97" s="885"/>
      <c r="J97" s="705"/>
      <c r="K97" s="706"/>
      <c r="L97" s="819"/>
      <c r="M97" s="706"/>
      <c r="N97" s="743"/>
      <c r="O97" s="743"/>
      <c r="P97" s="743"/>
      <c r="Q97" s="888"/>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75.75" hidden="1" thickBot="1" x14ac:dyDescent="0.3">
      <c r="B98" s="59" t="s">
        <v>391</v>
      </c>
      <c r="C98" s="58" t="s">
        <v>392</v>
      </c>
      <c r="D98" s="54" t="s">
        <v>23</v>
      </c>
      <c r="E98" s="229" t="s">
        <v>538</v>
      </c>
      <c r="F98" s="54" t="s">
        <v>131</v>
      </c>
      <c r="G98" s="722"/>
      <c r="H98" s="761"/>
      <c r="I98" s="886"/>
      <c r="J98" s="704"/>
      <c r="K98" s="691"/>
      <c r="L98" s="786"/>
      <c r="M98" s="691"/>
      <c r="N98" s="744"/>
      <c r="O98" s="744"/>
      <c r="P98" s="744"/>
      <c r="Q98" s="889"/>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720">
        <v>11</v>
      </c>
      <c r="H99" s="750" t="s">
        <v>338</v>
      </c>
      <c r="I99" s="884">
        <v>7.1400000000000005E-2</v>
      </c>
      <c r="J99" s="703">
        <v>100</v>
      </c>
      <c r="K99" s="690" t="s">
        <v>184</v>
      </c>
      <c r="L99" s="785" t="s">
        <v>339</v>
      </c>
      <c r="M99" s="690" t="s">
        <v>133</v>
      </c>
      <c r="N99" s="708">
        <v>0.25</v>
      </c>
      <c r="O99" s="708">
        <v>0.5</v>
      </c>
      <c r="P99" s="708">
        <v>0.75</v>
      </c>
      <c r="Q99" s="709">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51.75" hidden="1" thickBot="1" x14ac:dyDescent="0.3">
      <c r="B100" s="59" t="s">
        <v>391</v>
      </c>
      <c r="C100" s="58" t="s">
        <v>392</v>
      </c>
      <c r="D100" s="54" t="s">
        <v>130</v>
      </c>
      <c r="E100" s="229" t="s">
        <v>537</v>
      </c>
      <c r="F100" s="54" t="s">
        <v>131</v>
      </c>
      <c r="G100" s="721"/>
      <c r="H100" s="751"/>
      <c r="I100" s="885"/>
      <c r="J100" s="705"/>
      <c r="K100" s="706"/>
      <c r="L100" s="819"/>
      <c r="M100" s="706"/>
      <c r="N100" s="708"/>
      <c r="O100" s="708"/>
      <c r="P100" s="708"/>
      <c r="Q100" s="709"/>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51.75" hidden="1" thickBot="1" x14ac:dyDescent="0.3">
      <c r="B101" s="59" t="s">
        <v>391</v>
      </c>
      <c r="C101" s="58" t="s">
        <v>392</v>
      </c>
      <c r="D101" s="54" t="s">
        <v>130</v>
      </c>
      <c r="E101" s="229" t="s">
        <v>537</v>
      </c>
      <c r="F101" s="54" t="s">
        <v>131</v>
      </c>
      <c r="G101" s="721"/>
      <c r="H101" s="751"/>
      <c r="I101" s="885"/>
      <c r="J101" s="705"/>
      <c r="K101" s="706"/>
      <c r="L101" s="819"/>
      <c r="M101" s="706"/>
      <c r="N101" s="708"/>
      <c r="O101" s="708"/>
      <c r="P101" s="708"/>
      <c r="Q101" s="709"/>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75.75" hidden="1" thickBot="1" x14ac:dyDescent="0.3">
      <c r="B102" s="59" t="s">
        <v>391</v>
      </c>
      <c r="C102" s="58" t="s">
        <v>392</v>
      </c>
      <c r="D102" s="54" t="s">
        <v>130</v>
      </c>
      <c r="E102" s="229" t="s">
        <v>537</v>
      </c>
      <c r="F102" s="54" t="s">
        <v>131</v>
      </c>
      <c r="G102" s="722"/>
      <c r="H102" s="752"/>
      <c r="I102" s="886"/>
      <c r="J102" s="704"/>
      <c r="K102" s="691"/>
      <c r="L102" s="786"/>
      <c r="M102" s="691"/>
      <c r="N102" s="708"/>
      <c r="O102" s="708"/>
      <c r="P102" s="708"/>
      <c r="Q102" s="709"/>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720">
        <v>12</v>
      </c>
      <c r="H103" s="723" t="s">
        <v>164</v>
      </c>
      <c r="I103" s="884">
        <v>7.1400000000000005E-2</v>
      </c>
      <c r="J103" s="703">
        <v>100</v>
      </c>
      <c r="K103" s="690" t="s">
        <v>184</v>
      </c>
      <c r="L103" s="701" t="s">
        <v>165</v>
      </c>
      <c r="M103" s="690" t="s">
        <v>133</v>
      </c>
      <c r="N103" s="690">
        <v>0.25</v>
      </c>
      <c r="O103" s="690">
        <v>0.5</v>
      </c>
      <c r="P103" s="690">
        <v>0.75</v>
      </c>
      <c r="Q103" s="879">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51.75" hidden="1" thickBot="1" x14ac:dyDescent="0.3">
      <c r="B104" s="59" t="s">
        <v>391</v>
      </c>
      <c r="C104" s="58" t="s">
        <v>392</v>
      </c>
      <c r="D104" s="54" t="s">
        <v>130</v>
      </c>
      <c r="E104" s="229" t="s">
        <v>537</v>
      </c>
      <c r="F104" s="54" t="s">
        <v>131</v>
      </c>
      <c r="G104" s="721"/>
      <c r="H104" s="724"/>
      <c r="I104" s="885"/>
      <c r="J104" s="705"/>
      <c r="K104" s="706"/>
      <c r="L104" s="717"/>
      <c r="M104" s="706"/>
      <c r="N104" s="706"/>
      <c r="O104" s="706"/>
      <c r="P104" s="706"/>
      <c r="Q104" s="880"/>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51.75" hidden="1" thickBot="1" x14ac:dyDescent="0.3">
      <c r="B105" s="59" t="s">
        <v>391</v>
      </c>
      <c r="C105" s="58" t="s">
        <v>392</v>
      </c>
      <c r="D105" s="54" t="s">
        <v>130</v>
      </c>
      <c r="E105" s="229" t="s">
        <v>537</v>
      </c>
      <c r="F105" s="54" t="s">
        <v>131</v>
      </c>
      <c r="G105" s="722"/>
      <c r="H105" s="725"/>
      <c r="I105" s="886"/>
      <c r="J105" s="704"/>
      <c r="K105" s="691"/>
      <c r="L105" s="702"/>
      <c r="M105" s="691"/>
      <c r="N105" s="691"/>
      <c r="O105" s="691"/>
      <c r="P105" s="691"/>
      <c r="Q105" s="881"/>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720">
        <v>13</v>
      </c>
      <c r="H106" s="750" t="s">
        <v>344</v>
      </c>
      <c r="I106" s="884">
        <v>7.1400000000000005E-2</v>
      </c>
      <c r="J106" s="703">
        <v>100</v>
      </c>
      <c r="K106" s="690" t="s">
        <v>184</v>
      </c>
      <c r="L106" s="785" t="s">
        <v>345</v>
      </c>
      <c r="M106" s="690" t="s">
        <v>133</v>
      </c>
      <c r="N106" s="690">
        <v>0.25</v>
      </c>
      <c r="O106" s="690">
        <v>0.5</v>
      </c>
      <c r="P106" s="690">
        <v>0.75</v>
      </c>
      <c r="Q106" s="879">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51.75" hidden="1" thickBot="1" x14ac:dyDescent="0.3">
      <c r="B107" s="59" t="s">
        <v>391</v>
      </c>
      <c r="C107" s="58" t="s">
        <v>392</v>
      </c>
      <c r="D107" s="54" t="s">
        <v>130</v>
      </c>
      <c r="E107" s="229" t="s">
        <v>537</v>
      </c>
      <c r="F107" s="54" t="s">
        <v>131</v>
      </c>
      <c r="G107" s="721"/>
      <c r="H107" s="751"/>
      <c r="I107" s="885"/>
      <c r="J107" s="705"/>
      <c r="K107" s="706"/>
      <c r="L107" s="819"/>
      <c r="M107" s="706"/>
      <c r="N107" s="706"/>
      <c r="O107" s="706"/>
      <c r="P107" s="706"/>
      <c r="Q107" s="880"/>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51.75" hidden="1" thickBot="1" x14ac:dyDescent="0.3">
      <c r="B108" s="59" t="s">
        <v>391</v>
      </c>
      <c r="C108" s="58" t="s">
        <v>392</v>
      </c>
      <c r="D108" s="54" t="s">
        <v>130</v>
      </c>
      <c r="E108" s="229" t="s">
        <v>537</v>
      </c>
      <c r="F108" s="54" t="s">
        <v>131</v>
      </c>
      <c r="G108" s="722"/>
      <c r="H108" s="752"/>
      <c r="I108" s="886"/>
      <c r="J108" s="704"/>
      <c r="K108" s="691"/>
      <c r="L108" s="786"/>
      <c r="M108" s="691"/>
      <c r="N108" s="691"/>
      <c r="O108" s="691"/>
      <c r="P108" s="691"/>
      <c r="Q108" s="881"/>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714">
        <v>14</v>
      </c>
      <c r="H109" s="877" t="s">
        <v>346</v>
      </c>
      <c r="I109" s="882">
        <v>7.1800000000000003E-2</v>
      </c>
      <c r="J109" s="883">
        <v>100</v>
      </c>
      <c r="K109" s="707" t="s">
        <v>184</v>
      </c>
      <c r="L109" s="877" t="s">
        <v>174</v>
      </c>
      <c r="M109" s="707" t="s">
        <v>133</v>
      </c>
      <c r="N109" s="707">
        <v>0.25</v>
      </c>
      <c r="O109" s="707">
        <v>0.5</v>
      </c>
      <c r="P109" s="707">
        <v>0.75</v>
      </c>
      <c r="Q109" s="878">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51.75" hidden="1" thickBot="1" x14ac:dyDescent="0.3">
      <c r="B110" s="59" t="s">
        <v>391</v>
      </c>
      <c r="C110" s="58" t="s">
        <v>392</v>
      </c>
      <c r="D110" s="54" t="s">
        <v>130</v>
      </c>
      <c r="E110" s="229" t="s">
        <v>537</v>
      </c>
      <c r="F110" s="54" t="s">
        <v>131</v>
      </c>
      <c r="G110" s="716"/>
      <c r="H110" s="877"/>
      <c r="I110" s="882"/>
      <c r="J110" s="883"/>
      <c r="K110" s="707"/>
      <c r="L110" s="877"/>
      <c r="M110" s="707"/>
      <c r="N110" s="707"/>
      <c r="O110" s="707"/>
      <c r="P110" s="707"/>
      <c r="Q110" s="878"/>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871">
        <v>1</v>
      </c>
      <c r="H111" s="943" t="s">
        <v>480</v>
      </c>
      <c r="I111" s="946">
        <v>7.6899999999999996E-2</v>
      </c>
      <c r="J111" s="947">
        <v>100</v>
      </c>
      <c r="K111" s="948" t="s">
        <v>481</v>
      </c>
      <c r="L111" s="949" t="s">
        <v>482</v>
      </c>
      <c r="M111" s="950" t="s">
        <v>483</v>
      </c>
      <c r="N111" s="849">
        <v>0.25</v>
      </c>
      <c r="O111" s="858">
        <v>0.5</v>
      </c>
      <c r="P111" s="858">
        <v>0.75</v>
      </c>
      <c r="Q111" s="858">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872"/>
      <c r="H112" s="944"/>
      <c r="I112" s="841"/>
      <c r="J112" s="862"/>
      <c r="K112" s="865"/>
      <c r="L112" s="868"/>
      <c r="M112" s="847"/>
      <c r="N112" s="856"/>
      <c r="O112" s="859"/>
      <c r="P112" s="859"/>
      <c r="Q112" s="859"/>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26.75" hidden="1" thickBot="1" x14ac:dyDescent="0.3">
      <c r="B113" s="57" t="s">
        <v>391</v>
      </c>
      <c r="C113" s="58" t="s">
        <v>392</v>
      </c>
      <c r="D113" s="52" t="s">
        <v>52</v>
      </c>
      <c r="E113" s="229" t="s">
        <v>539</v>
      </c>
      <c r="F113" s="53" t="s">
        <v>176</v>
      </c>
      <c r="G113" s="873"/>
      <c r="H113" s="945"/>
      <c r="I113" s="842"/>
      <c r="J113" s="863"/>
      <c r="K113" s="866"/>
      <c r="L113" s="869"/>
      <c r="M113" s="848"/>
      <c r="N113" s="857"/>
      <c r="O113" s="860"/>
      <c r="P113" s="860"/>
      <c r="Q113" s="860"/>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871">
        <v>2</v>
      </c>
      <c r="H114" s="874" t="s">
        <v>491</v>
      </c>
      <c r="I114" s="840">
        <v>7.6899999999999996E-2</v>
      </c>
      <c r="J114" s="861">
        <v>100</v>
      </c>
      <c r="K114" s="864" t="s">
        <v>481</v>
      </c>
      <c r="L114" s="940" t="s">
        <v>492</v>
      </c>
      <c r="M114" s="846" t="s">
        <v>493</v>
      </c>
      <c r="N114" s="849">
        <v>0.25</v>
      </c>
      <c r="O114" s="858">
        <v>0.5</v>
      </c>
      <c r="P114" s="858">
        <v>0.75</v>
      </c>
      <c r="Q114" s="858">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872"/>
      <c r="H115" s="875"/>
      <c r="I115" s="841"/>
      <c r="J115" s="862"/>
      <c r="K115" s="865"/>
      <c r="L115" s="941"/>
      <c r="M115" s="847"/>
      <c r="N115" s="856"/>
      <c r="O115" s="859"/>
      <c r="P115" s="859"/>
      <c r="Q115" s="859"/>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873"/>
      <c r="H116" s="876"/>
      <c r="I116" s="842"/>
      <c r="J116" s="863"/>
      <c r="K116" s="866"/>
      <c r="L116" s="942"/>
      <c r="M116" s="848"/>
      <c r="N116" s="857"/>
      <c r="O116" s="860"/>
      <c r="P116" s="860"/>
      <c r="Q116" s="860"/>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871">
        <v>3</v>
      </c>
      <c r="H117" s="874" t="s">
        <v>179</v>
      </c>
      <c r="I117" s="840">
        <v>7.6899999999999996E-2</v>
      </c>
      <c r="J117" s="861">
        <v>100</v>
      </c>
      <c r="K117" s="864" t="s">
        <v>481</v>
      </c>
      <c r="L117" s="864" t="s">
        <v>494</v>
      </c>
      <c r="M117" s="846" t="s">
        <v>495</v>
      </c>
      <c r="N117" s="849">
        <v>0.25</v>
      </c>
      <c r="O117" s="858">
        <v>0.5</v>
      </c>
      <c r="P117" s="858">
        <v>0.75</v>
      </c>
      <c r="Q117" s="858">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872"/>
      <c r="H118" s="875"/>
      <c r="I118" s="841"/>
      <c r="J118" s="862"/>
      <c r="K118" s="865"/>
      <c r="L118" s="865"/>
      <c r="M118" s="847"/>
      <c r="N118" s="856"/>
      <c r="O118" s="859"/>
      <c r="P118" s="859"/>
      <c r="Q118" s="859"/>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873"/>
      <c r="H119" s="876"/>
      <c r="I119" s="842"/>
      <c r="J119" s="863"/>
      <c r="K119" s="866"/>
      <c r="L119" s="866"/>
      <c r="M119" s="848"/>
      <c r="N119" s="857"/>
      <c r="O119" s="860"/>
      <c r="P119" s="860"/>
      <c r="Q119" s="860"/>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871">
        <v>4</v>
      </c>
      <c r="H120" s="874" t="s">
        <v>180</v>
      </c>
      <c r="I120" s="840">
        <v>7.6899999999999996E-2</v>
      </c>
      <c r="J120" s="861">
        <v>100</v>
      </c>
      <c r="K120" s="864" t="s">
        <v>481</v>
      </c>
      <c r="L120" s="864" t="s">
        <v>496</v>
      </c>
      <c r="M120" s="846" t="s">
        <v>497</v>
      </c>
      <c r="N120" s="849">
        <v>0.25</v>
      </c>
      <c r="O120" s="858">
        <v>0.5</v>
      </c>
      <c r="P120" s="858">
        <v>0.75</v>
      </c>
      <c r="Q120" s="858">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872"/>
      <c r="H121" s="875"/>
      <c r="I121" s="841"/>
      <c r="J121" s="862"/>
      <c r="K121" s="865"/>
      <c r="L121" s="865"/>
      <c r="M121" s="847"/>
      <c r="N121" s="856"/>
      <c r="O121" s="859"/>
      <c r="P121" s="859"/>
      <c r="Q121" s="859"/>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873"/>
      <c r="H122" s="876"/>
      <c r="I122" s="842"/>
      <c r="J122" s="863"/>
      <c r="K122" s="866"/>
      <c r="L122" s="866"/>
      <c r="M122" s="848"/>
      <c r="N122" s="857"/>
      <c r="O122" s="860"/>
      <c r="P122" s="860"/>
      <c r="Q122" s="860"/>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871">
        <v>5</v>
      </c>
      <c r="H123" s="874" t="s">
        <v>182</v>
      </c>
      <c r="I123" s="840">
        <v>7.6899999999999996E-2</v>
      </c>
      <c r="J123" s="861">
        <v>100</v>
      </c>
      <c r="K123" s="864" t="s">
        <v>498</v>
      </c>
      <c r="L123" s="864" t="s">
        <v>499</v>
      </c>
      <c r="M123" s="846" t="s">
        <v>500</v>
      </c>
      <c r="N123" s="849">
        <v>0.25</v>
      </c>
      <c r="O123" s="858">
        <v>0.5</v>
      </c>
      <c r="P123" s="858">
        <v>0.75</v>
      </c>
      <c r="Q123" s="858">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872"/>
      <c r="H124" s="875"/>
      <c r="I124" s="841"/>
      <c r="J124" s="862"/>
      <c r="K124" s="865"/>
      <c r="L124" s="865"/>
      <c r="M124" s="847"/>
      <c r="N124" s="856"/>
      <c r="O124" s="859"/>
      <c r="P124" s="859"/>
      <c r="Q124" s="859"/>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873"/>
      <c r="H125" s="876"/>
      <c r="I125" s="842"/>
      <c r="J125" s="863"/>
      <c r="K125" s="866"/>
      <c r="L125" s="866"/>
      <c r="M125" s="848"/>
      <c r="N125" s="857"/>
      <c r="O125" s="860"/>
      <c r="P125" s="860"/>
      <c r="Q125" s="860"/>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871">
        <v>6</v>
      </c>
      <c r="H126" s="874" t="s">
        <v>501</v>
      </c>
      <c r="I126" s="840">
        <v>7.6899999999999996E-2</v>
      </c>
      <c r="J126" s="861">
        <v>100</v>
      </c>
      <c r="K126" s="864" t="s">
        <v>481</v>
      </c>
      <c r="L126" s="864" t="s">
        <v>502</v>
      </c>
      <c r="M126" s="846" t="s">
        <v>503</v>
      </c>
      <c r="N126" s="849">
        <v>0.25</v>
      </c>
      <c r="O126" s="858">
        <v>0.5</v>
      </c>
      <c r="P126" s="858">
        <v>0.75</v>
      </c>
      <c r="Q126" s="858">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872"/>
      <c r="H127" s="875"/>
      <c r="I127" s="841"/>
      <c r="J127" s="862"/>
      <c r="K127" s="865"/>
      <c r="L127" s="865"/>
      <c r="M127" s="847"/>
      <c r="N127" s="856"/>
      <c r="O127" s="859"/>
      <c r="P127" s="859"/>
      <c r="Q127" s="859"/>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873"/>
      <c r="H128" s="876"/>
      <c r="I128" s="842"/>
      <c r="J128" s="863"/>
      <c r="K128" s="866"/>
      <c r="L128" s="866"/>
      <c r="M128" s="848"/>
      <c r="N128" s="857"/>
      <c r="O128" s="860"/>
      <c r="P128" s="860"/>
      <c r="Q128" s="860"/>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871">
        <v>7</v>
      </c>
      <c r="H129" s="874" t="s">
        <v>178</v>
      </c>
      <c r="I129" s="840">
        <v>7.6899999999999996E-2</v>
      </c>
      <c r="J129" s="861">
        <v>100</v>
      </c>
      <c r="K129" s="864" t="s">
        <v>481</v>
      </c>
      <c r="L129" s="952" t="s">
        <v>487</v>
      </c>
      <c r="M129" s="846" t="s">
        <v>488</v>
      </c>
      <c r="N129" s="849">
        <v>0.25</v>
      </c>
      <c r="O129" s="858">
        <v>0.5</v>
      </c>
      <c r="P129" s="858">
        <v>0.75</v>
      </c>
      <c r="Q129" s="858">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26.75" hidden="1" thickBot="1" x14ac:dyDescent="0.3">
      <c r="B130" s="57" t="s">
        <v>391</v>
      </c>
      <c r="C130" s="58" t="s">
        <v>392</v>
      </c>
      <c r="D130" s="52" t="s">
        <v>52</v>
      </c>
      <c r="E130" s="229" t="s">
        <v>540</v>
      </c>
      <c r="F130" s="53" t="s">
        <v>176</v>
      </c>
      <c r="G130" s="873"/>
      <c r="H130" s="876"/>
      <c r="I130" s="842"/>
      <c r="J130" s="863"/>
      <c r="K130" s="866"/>
      <c r="L130" s="953"/>
      <c r="M130" s="848"/>
      <c r="N130" s="857"/>
      <c r="O130" s="860"/>
      <c r="P130" s="860"/>
      <c r="Q130" s="860"/>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871">
        <v>8</v>
      </c>
      <c r="H131" s="951" t="s">
        <v>177</v>
      </c>
      <c r="I131" s="840">
        <v>7.6899999999999996E-2</v>
      </c>
      <c r="J131" s="861">
        <v>17</v>
      </c>
      <c r="K131" s="864" t="s">
        <v>472</v>
      </c>
      <c r="L131" s="867" t="s">
        <v>473</v>
      </c>
      <c r="M131" s="846" t="s">
        <v>474</v>
      </c>
      <c r="N131" s="855">
        <v>1</v>
      </c>
      <c r="O131" s="870">
        <v>7</v>
      </c>
      <c r="P131" s="870">
        <v>13</v>
      </c>
      <c r="Q131" s="870">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26.75" hidden="1" thickBot="1" x14ac:dyDescent="0.3">
      <c r="B132" s="57" t="s">
        <v>391</v>
      </c>
      <c r="C132" s="58" t="s">
        <v>392</v>
      </c>
      <c r="D132" s="52" t="s">
        <v>52</v>
      </c>
      <c r="E132" s="229" t="s">
        <v>539</v>
      </c>
      <c r="F132" s="53" t="s">
        <v>176</v>
      </c>
      <c r="G132" s="872"/>
      <c r="H132" s="944"/>
      <c r="I132" s="841"/>
      <c r="J132" s="862"/>
      <c r="K132" s="865"/>
      <c r="L132" s="868"/>
      <c r="M132" s="847"/>
      <c r="N132" s="856"/>
      <c r="O132" s="859"/>
      <c r="P132" s="859"/>
      <c r="Q132" s="859"/>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26.75" hidden="1" thickBot="1" x14ac:dyDescent="0.3">
      <c r="B133" s="57" t="s">
        <v>391</v>
      </c>
      <c r="C133" s="58" t="s">
        <v>392</v>
      </c>
      <c r="D133" s="52" t="s">
        <v>52</v>
      </c>
      <c r="E133" s="229" t="s">
        <v>539</v>
      </c>
      <c r="F133" s="53" t="s">
        <v>176</v>
      </c>
      <c r="G133" s="872"/>
      <c r="H133" s="944"/>
      <c r="I133" s="841"/>
      <c r="J133" s="862"/>
      <c r="K133" s="865"/>
      <c r="L133" s="868"/>
      <c r="M133" s="847"/>
      <c r="N133" s="856"/>
      <c r="O133" s="859"/>
      <c r="P133" s="859"/>
      <c r="Q133" s="859"/>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873"/>
      <c r="H134" s="945"/>
      <c r="I134" s="842"/>
      <c r="J134" s="863"/>
      <c r="K134" s="866"/>
      <c r="L134" s="869"/>
      <c r="M134" s="848"/>
      <c r="N134" s="857"/>
      <c r="O134" s="860"/>
      <c r="P134" s="860"/>
      <c r="Q134" s="860"/>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871">
        <v>9</v>
      </c>
      <c r="H135" s="874" t="s">
        <v>181</v>
      </c>
      <c r="I135" s="840">
        <v>7.6899999999999996E-2</v>
      </c>
      <c r="J135" s="861">
        <v>100</v>
      </c>
      <c r="K135" s="864" t="s">
        <v>481</v>
      </c>
      <c r="L135" s="952" t="s">
        <v>504</v>
      </c>
      <c r="M135" s="846" t="s">
        <v>505</v>
      </c>
      <c r="N135" s="849">
        <v>0.25</v>
      </c>
      <c r="O135" s="852">
        <v>0.5</v>
      </c>
      <c r="P135" s="852">
        <v>0.75</v>
      </c>
      <c r="Q135" s="852">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872"/>
      <c r="H136" s="875"/>
      <c r="I136" s="841"/>
      <c r="J136" s="862"/>
      <c r="K136" s="865"/>
      <c r="L136" s="954"/>
      <c r="M136" s="847"/>
      <c r="N136" s="850"/>
      <c r="O136" s="853"/>
      <c r="P136" s="853"/>
      <c r="Q136" s="853"/>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26.75" hidden="1" thickBot="1" x14ac:dyDescent="0.3">
      <c r="B137" s="57" t="s">
        <v>391</v>
      </c>
      <c r="C137" s="58" t="s">
        <v>392</v>
      </c>
      <c r="D137" s="52" t="s">
        <v>52</v>
      </c>
      <c r="E137" s="229" t="s">
        <v>540</v>
      </c>
      <c r="F137" s="53" t="s">
        <v>176</v>
      </c>
      <c r="G137" s="873"/>
      <c r="H137" s="876"/>
      <c r="I137" s="842"/>
      <c r="J137" s="863"/>
      <c r="K137" s="866"/>
      <c r="L137" s="953"/>
      <c r="M137" s="848"/>
      <c r="N137" s="851"/>
      <c r="O137" s="854"/>
      <c r="P137" s="854"/>
      <c r="Q137" s="854"/>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871">
        <v>10</v>
      </c>
      <c r="H138" s="874" t="s">
        <v>509</v>
      </c>
      <c r="I138" s="840">
        <v>7.6899999999999996E-2</v>
      </c>
      <c r="J138" s="861">
        <v>20</v>
      </c>
      <c r="K138" s="864" t="s">
        <v>91</v>
      </c>
      <c r="L138" s="843" t="s">
        <v>510</v>
      </c>
      <c r="M138" s="846" t="s">
        <v>511</v>
      </c>
      <c r="N138" s="855">
        <v>5</v>
      </c>
      <c r="O138" s="855">
        <v>10</v>
      </c>
      <c r="P138" s="855">
        <v>15</v>
      </c>
      <c r="Q138" s="855">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26.75" hidden="1" thickBot="1" x14ac:dyDescent="0.3">
      <c r="B139" s="57" t="s">
        <v>391</v>
      </c>
      <c r="C139" s="58" t="s">
        <v>392</v>
      </c>
      <c r="D139" s="52" t="s">
        <v>52</v>
      </c>
      <c r="E139" s="229" t="s">
        <v>539</v>
      </c>
      <c r="F139" s="53" t="s">
        <v>176</v>
      </c>
      <c r="G139" s="873"/>
      <c r="H139" s="876"/>
      <c r="I139" s="842"/>
      <c r="J139" s="863"/>
      <c r="K139" s="866"/>
      <c r="L139" s="845"/>
      <c r="M139" s="848"/>
      <c r="N139" s="857"/>
      <c r="O139" s="857"/>
      <c r="P139" s="857"/>
      <c r="Q139" s="857"/>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871">
        <v>11</v>
      </c>
      <c r="H140" s="874" t="s">
        <v>514</v>
      </c>
      <c r="I140" s="840">
        <v>7.6899999999999996E-2</v>
      </c>
      <c r="J140" s="861">
        <v>98</v>
      </c>
      <c r="K140" s="864" t="s">
        <v>481</v>
      </c>
      <c r="L140" s="843" t="s">
        <v>515</v>
      </c>
      <c r="M140" s="846" t="s">
        <v>505</v>
      </c>
      <c r="N140" s="849">
        <v>0.25</v>
      </c>
      <c r="O140" s="849">
        <v>0.5</v>
      </c>
      <c r="P140" s="849">
        <v>0.75</v>
      </c>
      <c r="Q140" s="849">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872"/>
      <c r="H141" s="875"/>
      <c r="I141" s="841"/>
      <c r="J141" s="862"/>
      <c r="K141" s="865"/>
      <c r="L141" s="844"/>
      <c r="M141" s="847"/>
      <c r="N141" s="850"/>
      <c r="O141" s="850"/>
      <c r="P141" s="850"/>
      <c r="Q141" s="850"/>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872"/>
      <c r="H142" s="876"/>
      <c r="I142" s="842"/>
      <c r="J142" s="863"/>
      <c r="K142" s="866"/>
      <c r="L142" s="845"/>
      <c r="M142" s="848"/>
      <c r="N142" s="851"/>
      <c r="O142" s="851"/>
      <c r="P142" s="851"/>
      <c r="Q142" s="851"/>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871">
        <v>12</v>
      </c>
      <c r="H143" s="874" t="s">
        <v>519</v>
      </c>
      <c r="I143" s="840">
        <v>7.6899999999999996E-2</v>
      </c>
      <c r="J143" s="861">
        <v>26</v>
      </c>
      <c r="K143" s="864" t="s">
        <v>91</v>
      </c>
      <c r="L143" s="958" t="s">
        <v>520</v>
      </c>
      <c r="M143" s="846" t="s">
        <v>505</v>
      </c>
      <c r="N143" s="855">
        <v>0</v>
      </c>
      <c r="O143" s="855">
        <v>13</v>
      </c>
      <c r="P143" s="855">
        <v>0</v>
      </c>
      <c r="Q143" s="855">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872"/>
      <c r="H144" s="875"/>
      <c r="I144" s="841"/>
      <c r="J144" s="862"/>
      <c r="K144" s="865"/>
      <c r="L144" s="959"/>
      <c r="M144" s="847"/>
      <c r="N144" s="856"/>
      <c r="O144" s="856"/>
      <c r="P144" s="856"/>
      <c r="Q144" s="856"/>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872"/>
      <c r="H145" s="875"/>
      <c r="I145" s="841"/>
      <c r="J145" s="862"/>
      <c r="K145" s="865"/>
      <c r="L145" s="959"/>
      <c r="M145" s="847"/>
      <c r="N145" s="856"/>
      <c r="O145" s="856"/>
      <c r="P145" s="856"/>
      <c r="Q145" s="856"/>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872"/>
      <c r="H146" s="875"/>
      <c r="I146" s="841"/>
      <c r="J146" s="862"/>
      <c r="K146" s="865"/>
      <c r="L146" s="959"/>
      <c r="M146" s="847"/>
      <c r="N146" s="856"/>
      <c r="O146" s="856"/>
      <c r="P146" s="856"/>
      <c r="Q146" s="856"/>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872"/>
      <c r="H147" s="875"/>
      <c r="I147" s="841"/>
      <c r="J147" s="862"/>
      <c r="K147" s="865"/>
      <c r="L147" s="959"/>
      <c r="M147" s="847"/>
      <c r="N147" s="856"/>
      <c r="O147" s="856"/>
      <c r="P147" s="856"/>
      <c r="Q147" s="856"/>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873"/>
      <c r="H148" s="876"/>
      <c r="I148" s="842"/>
      <c r="J148" s="863"/>
      <c r="K148" s="866"/>
      <c r="L148" s="960"/>
      <c r="M148" s="848"/>
      <c r="N148" s="857"/>
      <c r="O148" s="857"/>
      <c r="P148" s="857"/>
      <c r="Q148" s="857"/>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720">
        <v>1</v>
      </c>
      <c r="H149" s="835" t="s">
        <v>349</v>
      </c>
      <c r="I149" s="690">
        <v>0.5</v>
      </c>
      <c r="J149" s="703">
        <v>100</v>
      </c>
      <c r="K149" s="690" t="s">
        <v>184</v>
      </c>
      <c r="L149" s="832" t="s">
        <v>350</v>
      </c>
      <c r="M149" s="718" t="s">
        <v>351</v>
      </c>
      <c r="N149" s="780">
        <v>30</v>
      </c>
      <c r="O149" s="780">
        <v>60</v>
      </c>
      <c r="P149" s="780">
        <v>90</v>
      </c>
      <c r="Q149" s="781">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5.75" hidden="1" thickBot="1" x14ac:dyDescent="0.3">
      <c r="B150" s="57" t="s">
        <v>388</v>
      </c>
      <c r="C150" s="58" t="s">
        <v>390</v>
      </c>
      <c r="D150" s="52" t="s">
        <v>23</v>
      </c>
      <c r="E150" s="229" t="s">
        <v>541</v>
      </c>
      <c r="F150" s="53" t="s">
        <v>183</v>
      </c>
      <c r="G150" s="721"/>
      <c r="H150" s="836"/>
      <c r="I150" s="706"/>
      <c r="J150" s="705"/>
      <c r="K150" s="706"/>
      <c r="L150" s="833"/>
      <c r="M150" s="719"/>
      <c r="N150" s="697"/>
      <c r="O150" s="697"/>
      <c r="P150" s="697"/>
      <c r="Q150" s="698"/>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63.75" hidden="1" thickBot="1" x14ac:dyDescent="0.3">
      <c r="B151" s="57" t="s">
        <v>388</v>
      </c>
      <c r="C151" s="58" t="s">
        <v>390</v>
      </c>
      <c r="D151" s="52" t="s">
        <v>23</v>
      </c>
      <c r="E151" s="229" t="s">
        <v>541</v>
      </c>
      <c r="F151" s="53" t="s">
        <v>183</v>
      </c>
      <c r="G151" s="721"/>
      <c r="H151" s="836"/>
      <c r="I151" s="706"/>
      <c r="J151" s="705"/>
      <c r="K151" s="706"/>
      <c r="L151" s="833"/>
      <c r="M151" s="719"/>
      <c r="N151" s="697"/>
      <c r="O151" s="697"/>
      <c r="P151" s="697"/>
      <c r="Q151" s="698"/>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90.75" hidden="1" thickBot="1" x14ac:dyDescent="0.3">
      <c r="B152" s="57" t="s">
        <v>388</v>
      </c>
      <c r="C152" s="58" t="s">
        <v>390</v>
      </c>
      <c r="D152" s="52" t="s">
        <v>23</v>
      </c>
      <c r="E152" s="229" t="s">
        <v>541</v>
      </c>
      <c r="F152" s="53" t="s">
        <v>183</v>
      </c>
      <c r="G152" s="722"/>
      <c r="H152" s="837"/>
      <c r="I152" s="691"/>
      <c r="J152" s="704"/>
      <c r="K152" s="691"/>
      <c r="L152" s="834"/>
      <c r="M152" s="726"/>
      <c r="N152" s="748"/>
      <c r="O152" s="748"/>
      <c r="P152" s="748"/>
      <c r="Q152" s="749"/>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720">
        <v>2</v>
      </c>
      <c r="H153" s="723" t="s">
        <v>356</v>
      </c>
      <c r="I153" s="690">
        <v>0.5</v>
      </c>
      <c r="J153" s="703">
        <v>100</v>
      </c>
      <c r="K153" s="690" t="s">
        <v>184</v>
      </c>
      <c r="L153" s="701" t="s">
        <v>357</v>
      </c>
      <c r="M153" s="718" t="s">
        <v>351</v>
      </c>
      <c r="N153" s="730">
        <v>0.25</v>
      </c>
      <c r="O153" s="730">
        <v>0.5</v>
      </c>
      <c r="P153" s="730">
        <v>0.75</v>
      </c>
      <c r="Q153" s="732">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63.75" hidden="1" thickBot="1" x14ac:dyDescent="0.3">
      <c r="B154" s="57" t="s">
        <v>388</v>
      </c>
      <c r="C154" s="58" t="s">
        <v>389</v>
      </c>
      <c r="D154" s="52" t="s">
        <v>23</v>
      </c>
      <c r="E154" s="229" t="s">
        <v>541</v>
      </c>
      <c r="F154" s="53" t="s">
        <v>183</v>
      </c>
      <c r="G154" s="721"/>
      <c r="H154" s="724"/>
      <c r="I154" s="706"/>
      <c r="J154" s="705"/>
      <c r="K154" s="706"/>
      <c r="L154" s="717"/>
      <c r="M154" s="719"/>
      <c r="N154" s="697"/>
      <c r="O154" s="697"/>
      <c r="P154" s="697"/>
      <c r="Q154" s="698"/>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63.75" hidden="1" thickBot="1" x14ac:dyDescent="0.3">
      <c r="B155" s="57" t="s">
        <v>388</v>
      </c>
      <c r="C155" s="58" t="s">
        <v>389</v>
      </c>
      <c r="D155" s="52" t="s">
        <v>23</v>
      </c>
      <c r="E155" s="229" t="s">
        <v>541</v>
      </c>
      <c r="F155" s="53" t="s">
        <v>183</v>
      </c>
      <c r="G155" s="721"/>
      <c r="H155" s="724"/>
      <c r="I155" s="706"/>
      <c r="J155" s="705"/>
      <c r="K155" s="706"/>
      <c r="L155" s="717"/>
      <c r="M155" s="719"/>
      <c r="N155" s="697"/>
      <c r="O155" s="697"/>
      <c r="P155" s="697"/>
      <c r="Q155" s="698"/>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63.75" hidden="1" thickBot="1" x14ac:dyDescent="0.3">
      <c r="B156" s="57" t="s">
        <v>388</v>
      </c>
      <c r="C156" s="58" t="s">
        <v>389</v>
      </c>
      <c r="D156" s="52" t="s">
        <v>23</v>
      </c>
      <c r="E156" s="229" t="s">
        <v>541</v>
      </c>
      <c r="F156" s="53" t="s">
        <v>183</v>
      </c>
      <c r="G156" s="722"/>
      <c r="H156" s="829"/>
      <c r="I156" s="830"/>
      <c r="J156" s="831"/>
      <c r="K156" s="830"/>
      <c r="L156" s="838"/>
      <c r="M156" s="839"/>
      <c r="N156" s="748"/>
      <c r="O156" s="748"/>
      <c r="P156" s="748"/>
      <c r="Q156" s="749"/>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808">
        <v>1</v>
      </c>
      <c r="H157" s="828" t="s">
        <v>361</v>
      </c>
      <c r="I157" s="775">
        <v>5.8799999999999998E-2</v>
      </c>
      <c r="J157" s="769">
        <v>100</v>
      </c>
      <c r="K157" s="770" t="s">
        <v>184</v>
      </c>
      <c r="L157" s="827" t="s">
        <v>187</v>
      </c>
      <c r="M157" s="28" t="s">
        <v>188</v>
      </c>
      <c r="N157" s="730">
        <v>0.3</v>
      </c>
      <c r="O157" s="730">
        <v>1</v>
      </c>
      <c r="P157" s="780"/>
      <c r="Q157" s="781"/>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63.75" thickBot="1" x14ac:dyDescent="0.3">
      <c r="B158" s="57" t="s">
        <v>388</v>
      </c>
      <c r="C158" s="58" t="s">
        <v>389</v>
      </c>
      <c r="D158" s="52" t="s">
        <v>23</v>
      </c>
      <c r="E158" s="229" t="s">
        <v>542</v>
      </c>
      <c r="F158" s="53" t="s">
        <v>186</v>
      </c>
      <c r="G158" s="810"/>
      <c r="H158" s="823"/>
      <c r="I158" s="754"/>
      <c r="J158" s="757"/>
      <c r="K158" s="744"/>
      <c r="L158" s="820"/>
      <c r="M158" s="32" t="s">
        <v>188</v>
      </c>
      <c r="N158" s="697"/>
      <c r="O158" s="697"/>
      <c r="P158" s="697"/>
      <c r="Q158" s="698"/>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808">
        <v>2</v>
      </c>
      <c r="H159" s="825" t="s">
        <v>191</v>
      </c>
      <c r="I159" s="753">
        <v>5.8799999999999998E-2</v>
      </c>
      <c r="J159" s="692">
        <v>1</v>
      </c>
      <c r="K159" s="742" t="s">
        <v>184</v>
      </c>
      <c r="L159" s="776" t="s">
        <v>192</v>
      </c>
      <c r="M159" s="33" t="s">
        <v>193</v>
      </c>
      <c r="N159" s="710">
        <v>0.1</v>
      </c>
      <c r="O159" s="710">
        <v>0.35</v>
      </c>
      <c r="P159" s="710">
        <v>0.7</v>
      </c>
      <c r="Q159" s="712">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63.75" thickBot="1" x14ac:dyDescent="0.3">
      <c r="B160" s="57" t="s">
        <v>388</v>
      </c>
      <c r="C160" s="58" t="s">
        <v>389</v>
      </c>
      <c r="D160" s="52" t="s">
        <v>23</v>
      </c>
      <c r="E160" s="229" t="s">
        <v>542</v>
      </c>
      <c r="F160" s="53" t="s">
        <v>186</v>
      </c>
      <c r="G160" s="810"/>
      <c r="H160" s="826"/>
      <c r="I160" s="755"/>
      <c r="J160" s="693"/>
      <c r="K160" s="744"/>
      <c r="L160" s="777"/>
      <c r="M160" s="33" t="s">
        <v>193</v>
      </c>
      <c r="N160" s="796"/>
      <c r="O160" s="796"/>
      <c r="P160" s="796"/>
      <c r="Q160" s="787"/>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782">
        <v>3</v>
      </c>
      <c r="H161" s="783" t="s">
        <v>196</v>
      </c>
      <c r="I161" s="753">
        <v>5.8799999999999998E-2</v>
      </c>
      <c r="J161" s="692">
        <v>1</v>
      </c>
      <c r="K161" s="785" t="s">
        <v>184</v>
      </c>
      <c r="L161" s="776" t="s">
        <v>197</v>
      </c>
      <c r="M161" s="35" t="s">
        <v>198</v>
      </c>
      <c r="N161" s="710">
        <v>0.25</v>
      </c>
      <c r="O161" s="710">
        <v>0.5</v>
      </c>
      <c r="P161" s="710">
        <v>0.75</v>
      </c>
      <c r="Q161" s="712">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63.75" thickBot="1" x14ac:dyDescent="0.3">
      <c r="B162" s="57" t="s">
        <v>388</v>
      </c>
      <c r="C162" s="58" t="s">
        <v>389</v>
      </c>
      <c r="D162" s="52" t="s">
        <v>23</v>
      </c>
      <c r="E162" s="229" t="s">
        <v>543</v>
      </c>
      <c r="F162" s="53" t="s">
        <v>186</v>
      </c>
      <c r="G162" s="782"/>
      <c r="H162" s="823"/>
      <c r="I162" s="754"/>
      <c r="J162" s="819"/>
      <c r="K162" s="819"/>
      <c r="L162" s="820"/>
      <c r="M162" s="35" t="s">
        <v>198</v>
      </c>
      <c r="N162" s="711"/>
      <c r="O162" s="711"/>
      <c r="P162" s="711"/>
      <c r="Q162" s="713"/>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63.75" thickBot="1" x14ac:dyDescent="0.3">
      <c r="B163" s="57" t="s">
        <v>388</v>
      </c>
      <c r="C163" s="58" t="s">
        <v>389</v>
      </c>
      <c r="D163" s="52" t="s">
        <v>23</v>
      </c>
      <c r="E163" s="229" t="s">
        <v>543</v>
      </c>
      <c r="F163" s="53" t="s">
        <v>186</v>
      </c>
      <c r="G163" s="782"/>
      <c r="H163" s="823"/>
      <c r="I163" s="754"/>
      <c r="J163" s="819"/>
      <c r="K163" s="819"/>
      <c r="L163" s="820"/>
      <c r="M163" s="35" t="s">
        <v>198</v>
      </c>
      <c r="N163" s="711"/>
      <c r="O163" s="711"/>
      <c r="P163" s="711"/>
      <c r="Q163" s="713"/>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63.75" thickBot="1" x14ac:dyDescent="0.3">
      <c r="B164" s="57" t="s">
        <v>388</v>
      </c>
      <c r="C164" s="58" t="s">
        <v>389</v>
      </c>
      <c r="D164" s="52" t="s">
        <v>23</v>
      </c>
      <c r="E164" s="229" t="s">
        <v>543</v>
      </c>
      <c r="F164" s="53" t="s">
        <v>186</v>
      </c>
      <c r="G164" s="782"/>
      <c r="H164" s="784"/>
      <c r="I164" s="755"/>
      <c r="J164" s="786"/>
      <c r="K164" s="786"/>
      <c r="L164" s="777"/>
      <c r="M164" s="35" t="s">
        <v>198</v>
      </c>
      <c r="N164" s="796"/>
      <c r="O164" s="796"/>
      <c r="P164" s="796"/>
      <c r="Q164" s="787"/>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782">
        <v>4</v>
      </c>
      <c r="H165" s="816" t="s">
        <v>204</v>
      </c>
      <c r="I165" s="753">
        <v>5.8799999999999998E-2</v>
      </c>
      <c r="J165" s="692">
        <v>0.02</v>
      </c>
      <c r="K165" s="776" t="s">
        <v>184</v>
      </c>
      <c r="L165" s="776" t="s">
        <v>205</v>
      </c>
      <c r="M165" s="36" t="s">
        <v>198</v>
      </c>
      <c r="N165" s="824">
        <v>5.0000000000000001E-3</v>
      </c>
      <c r="O165" s="730">
        <v>0.01</v>
      </c>
      <c r="P165" s="824">
        <v>1.4999999999999999E-2</v>
      </c>
      <c r="Q165" s="732">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63.75" thickBot="1" x14ac:dyDescent="0.3">
      <c r="B166" s="57" t="s">
        <v>388</v>
      </c>
      <c r="C166" s="58" t="s">
        <v>389</v>
      </c>
      <c r="D166" s="52" t="s">
        <v>23</v>
      </c>
      <c r="E166" s="229" t="s">
        <v>543</v>
      </c>
      <c r="F166" s="53" t="s">
        <v>186</v>
      </c>
      <c r="G166" s="782"/>
      <c r="H166" s="818"/>
      <c r="I166" s="755"/>
      <c r="J166" s="786"/>
      <c r="K166" s="777"/>
      <c r="L166" s="777"/>
      <c r="M166" s="36" t="s">
        <v>198</v>
      </c>
      <c r="N166" s="748"/>
      <c r="O166" s="748"/>
      <c r="P166" s="748"/>
      <c r="Q166" s="749"/>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782">
        <v>5</v>
      </c>
      <c r="H167" s="816" t="s">
        <v>363</v>
      </c>
      <c r="I167" s="753">
        <v>5.8799999999999998E-2</v>
      </c>
      <c r="J167" s="692">
        <v>0.2</v>
      </c>
      <c r="K167" s="776" t="s">
        <v>184</v>
      </c>
      <c r="L167" s="776" t="s">
        <v>208</v>
      </c>
      <c r="M167" s="36" t="s">
        <v>198</v>
      </c>
      <c r="N167" s="710">
        <v>0.05</v>
      </c>
      <c r="O167" s="710">
        <v>0.1</v>
      </c>
      <c r="P167" s="710">
        <v>0.15</v>
      </c>
      <c r="Q167" s="712">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782"/>
      <c r="H168" s="817"/>
      <c r="I168" s="754"/>
      <c r="J168" s="819"/>
      <c r="K168" s="820"/>
      <c r="L168" s="820"/>
      <c r="M168" s="36" t="s">
        <v>198</v>
      </c>
      <c r="N168" s="821"/>
      <c r="O168" s="821"/>
      <c r="P168" s="821"/>
      <c r="Q168" s="814"/>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63.75" thickBot="1" x14ac:dyDescent="0.3">
      <c r="B169" s="57" t="s">
        <v>388</v>
      </c>
      <c r="C169" s="58" t="s">
        <v>389</v>
      </c>
      <c r="D169" s="52" t="s">
        <v>23</v>
      </c>
      <c r="E169" s="229" t="s">
        <v>543</v>
      </c>
      <c r="F169" s="53" t="s">
        <v>186</v>
      </c>
      <c r="G169" s="782"/>
      <c r="H169" s="818"/>
      <c r="I169" s="755"/>
      <c r="J169" s="786"/>
      <c r="K169" s="777"/>
      <c r="L169" s="777"/>
      <c r="M169" s="36" t="s">
        <v>198</v>
      </c>
      <c r="N169" s="822"/>
      <c r="O169" s="822"/>
      <c r="P169" s="822"/>
      <c r="Q169" s="815"/>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808">
        <v>6</v>
      </c>
      <c r="H170" s="816" t="s">
        <v>211</v>
      </c>
      <c r="I170" s="753">
        <v>5.8799999999999998E-2</v>
      </c>
      <c r="J170" s="801">
        <v>2</v>
      </c>
      <c r="K170" s="794" t="s">
        <v>212</v>
      </c>
      <c r="L170" s="791" t="s">
        <v>213</v>
      </c>
      <c r="M170" s="805" t="s">
        <v>214</v>
      </c>
      <c r="N170" s="780">
        <v>0</v>
      </c>
      <c r="O170" s="780">
        <v>1</v>
      </c>
      <c r="P170" s="780">
        <v>0</v>
      </c>
      <c r="Q170" s="781">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809"/>
      <c r="H171" s="817"/>
      <c r="I171" s="754"/>
      <c r="J171" s="802"/>
      <c r="K171" s="804"/>
      <c r="L171" s="792"/>
      <c r="M171" s="806"/>
      <c r="N171" s="697"/>
      <c r="O171" s="697"/>
      <c r="P171" s="697"/>
      <c r="Q171" s="698"/>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63.75" thickBot="1" x14ac:dyDescent="0.3">
      <c r="B172" s="57" t="s">
        <v>388</v>
      </c>
      <c r="C172" s="58" t="s">
        <v>389</v>
      </c>
      <c r="D172" s="52" t="s">
        <v>23</v>
      </c>
      <c r="E172" s="229" t="s">
        <v>544</v>
      </c>
      <c r="F172" s="53" t="s">
        <v>186</v>
      </c>
      <c r="G172" s="810"/>
      <c r="H172" s="818"/>
      <c r="I172" s="755"/>
      <c r="J172" s="803"/>
      <c r="K172" s="795"/>
      <c r="L172" s="793"/>
      <c r="M172" s="807"/>
      <c r="N172" s="748"/>
      <c r="O172" s="748"/>
      <c r="P172" s="748"/>
      <c r="Q172" s="749"/>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808">
        <v>7</v>
      </c>
      <c r="H173" s="811" t="s">
        <v>582</v>
      </c>
      <c r="I173" s="753">
        <v>5.8799999999999998E-2</v>
      </c>
      <c r="J173" s="801">
        <v>7</v>
      </c>
      <c r="K173" s="794" t="s">
        <v>216</v>
      </c>
      <c r="L173" s="791" t="s">
        <v>217</v>
      </c>
      <c r="M173" s="805" t="s">
        <v>218</v>
      </c>
      <c r="N173" s="780">
        <v>0</v>
      </c>
      <c r="O173" s="780">
        <v>0</v>
      </c>
      <c r="P173" s="780">
        <v>7</v>
      </c>
      <c r="Q173" s="781">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63.75" thickBot="1" x14ac:dyDescent="0.3">
      <c r="B174" s="57" t="s">
        <v>388</v>
      </c>
      <c r="C174" s="58" t="s">
        <v>389</v>
      </c>
      <c r="D174" s="52" t="s">
        <v>23</v>
      </c>
      <c r="E174" s="229" t="s">
        <v>544</v>
      </c>
      <c r="F174" s="53" t="s">
        <v>186</v>
      </c>
      <c r="G174" s="809"/>
      <c r="H174" s="812"/>
      <c r="I174" s="754"/>
      <c r="J174" s="802"/>
      <c r="K174" s="804"/>
      <c r="L174" s="792"/>
      <c r="M174" s="806"/>
      <c r="N174" s="697"/>
      <c r="O174" s="697"/>
      <c r="P174" s="697"/>
      <c r="Q174" s="698"/>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63.75" thickBot="1" x14ac:dyDescent="0.3">
      <c r="B175" s="57" t="s">
        <v>388</v>
      </c>
      <c r="C175" s="58" t="s">
        <v>389</v>
      </c>
      <c r="D175" s="52" t="s">
        <v>23</v>
      </c>
      <c r="E175" s="229" t="s">
        <v>544</v>
      </c>
      <c r="F175" s="53" t="s">
        <v>186</v>
      </c>
      <c r="G175" s="810"/>
      <c r="H175" s="813"/>
      <c r="I175" s="755"/>
      <c r="J175" s="803"/>
      <c r="K175" s="795"/>
      <c r="L175" s="793"/>
      <c r="M175" s="807"/>
      <c r="N175" s="748"/>
      <c r="O175" s="748"/>
      <c r="P175" s="748"/>
      <c r="Q175" s="749"/>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782">
        <v>8</v>
      </c>
      <c r="H176" s="797" t="s">
        <v>365</v>
      </c>
      <c r="I176" s="753">
        <v>5.8799999999999998E-2</v>
      </c>
      <c r="J176" s="799">
        <v>20</v>
      </c>
      <c r="K176" s="742" t="s">
        <v>220</v>
      </c>
      <c r="L176" s="794" t="s">
        <v>221</v>
      </c>
      <c r="M176" s="794" t="s">
        <v>222</v>
      </c>
      <c r="N176" s="710">
        <v>0.25</v>
      </c>
      <c r="O176" s="710">
        <v>0.5</v>
      </c>
      <c r="P176" s="710">
        <v>0.75</v>
      </c>
      <c r="Q176" s="712">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63.75" thickBot="1" x14ac:dyDescent="0.3">
      <c r="B177" s="57" t="s">
        <v>388</v>
      </c>
      <c r="C177" s="58" t="s">
        <v>389</v>
      </c>
      <c r="D177" s="52" t="s">
        <v>23</v>
      </c>
      <c r="E177" s="229" t="s">
        <v>542</v>
      </c>
      <c r="F177" s="53" t="s">
        <v>186</v>
      </c>
      <c r="G177" s="782"/>
      <c r="H177" s="798"/>
      <c r="I177" s="755"/>
      <c r="J177" s="800"/>
      <c r="K177" s="744"/>
      <c r="L177" s="795"/>
      <c r="M177" s="795"/>
      <c r="N177" s="796"/>
      <c r="O177" s="796">
        <v>0.5</v>
      </c>
      <c r="P177" s="796">
        <v>0.75</v>
      </c>
      <c r="Q177" s="787">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782">
        <v>9</v>
      </c>
      <c r="H178" s="788" t="s">
        <v>225</v>
      </c>
      <c r="I178" s="753">
        <v>5.8799999999999998E-2</v>
      </c>
      <c r="J178" s="756">
        <v>4</v>
      </c>
      <c r="K178" s="742" t="s">
        <v>220</v>
      </c>
      <c r="L178" s="791" t="s">
        <v>226</v>
      </c>
      <c r="M178" s="39" t="s">
        <v>227</v>
      </c>
      <c r="N178" s="780">
        <v>1</v>
      </c>
      <c r="O178" s="780">
        <v>2</v>
      </c>
      <c r="P178" s="780">
        <v>3</v>
      </c>
      <c r="Q178" s="781">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63.75" thickBot="1" x14ac:dyDescent="0.3">
      <c r="B179" s="57" t="s">
        <v>388</v>
      </c>
      <c r="C179" s="58" t="s">
        <v>389</v>
      </c>
      <c r="D179" s="52" t="s">
        <v>23</v>
      </c>
      <c r="E179" s="229" t="s">
        <v>545</v>
      </c>
      <c r="F179" s="53" t="s">
        <v>186</v>
      </c>
      <c r="G179" s="782"/>
      <c r="H179" s="789"/>
      <c r="I179" s="754"/>
      <c r="J179" s="757"/>
      <c r="K179" s="743"/>
      <c r="L179" s="792"/>
      <c r="M179" s="39" t="s">
        <v>227</v>
      </c>
      <c r="N179" s="697"/>
      <c r="O179" s="697"/>
      <c r="P179" s="697"/>
      <c r="Q179" s="698"/>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63.75" thickBot="1" x14ac:dyDescent="0.3">
      <c r="B180" s="57" t="s">
        <v>388</v>
      </c>
      <c r="C180" s="58" t="s">
        <v>389</v>
      </c>
      <c r="D180" s="52" t="s">
        <v>23</v>
      </c>
      <c r="E180" s="229" t="s">
        <v>545</v>
      </c>
      <c r="F180" s="53" t="s">
        <v>186</v>
      </c>
      <c r="G180" s="782"/>
      <c r="H180" s="790"/>
      <c r="I180" s="755"/>
      <c r="J180" s="758"/>
      <c r="K180" s="744"/>
      <c r="L180" s="793"/>
      <c r="M180" s="39" t="s">
        <v>227</v>
      </c>
      <c r="N180" s="748"/>
      <c r="O180" s="748"/>
      <c r="P180" s="748"/>
      <c r="Q180" s="749"/>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782">
        <v>10</v>
      </c>
      <c r="H181" s="783" t="s">
        <v>232</v>
      </c>
      <c r="I181" s="753">
        <v>5.8799999999999998E-2</v>
      </c>
      <c r="J181" s="742">
        <v>1</v>
      </c>
      <c r="K181" s="742" t="s">
        <v>233</v>
      </c>
      <c r="L181" s="776" t="s">
        <v>234</v>
      </c>
      <c r="M181" s="776" t="s">
        <v>235</v>
      </c>
      <c r="N181" s="730">
        <v>0.5</v>
      </c>
      <c r="O181" s="730">
        <v>1</v>
      </c>
      <c r="P181" s="780"/>
      <c r="Q181" s="781"/>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63.75" thickBot="1" x14ac:dyDescent="0.3">
      <c r="B182" s="57" t="s">
        <v>388</v>
      </c>
      <c r="C182" s="58" t="s">
        <v>389</v>
      </c>
      <c r="D182" s="52" t="s">
        <v>23</v>
      </c>
      <c r="E182" s="229" t="s">
        <v>543</v>
      </c>
      <c r="F182" s="53" t="s">
        <v>186</v>
      </c>
      <c r="G182" s="782"/>
      <c r="H182" s="784"/>
      <c r="I182" s="755"/>
      <c r="J182" s="758"/>
      <c r="K182" s="744"/>
      <c r="L182" s="777"/>
      <c r="M182" s="777"/>
      <c r="N182" s="748"/>
      <c r="O182" s="748"/>
      <c r="P182" s="748"/>
      <c r="Q182" s="749"/>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90.75" thickBot="1" x14ac:dyDescent="0.3">
      <c r="B183" s="57" t="s">
        <v>388</v>
      </c>
      <c r="C183" s="58" t="s">
        <v>389</v>
      </c>
      <c r="D183" s="52" t="s">
        <v>23</v>
      </c>
      <c r="E183" s="229" t="s">
        <v>543</v>
      </c>
      <c r="F183" s="53" t="s">
        <v>186</v>
      </c>
      <c r="G183" s="782">
        <v>11</v>
      </c>
      <c r="H183" s="783" t="s">
        <v>237</v>
      </c>
      <c r="I183" s="753">
        <v>5.8799999999999998E-2</v>
      </c>
      <c r="J183" s="742">
        <v>1</v>
      </c>
      <c r="K183" s="785" t="s">
        <v>233</v>
      </c>
      <c r="L183" s="776" t="s">
        <v>366</v>
      </c>
      <c r="M183" s="778" t="s">
        <v>235</v>
      </c>
      <c r="N183" s="730">
        <v>0.5</v>
      </c>
      <c r="O183" s="730">
        <v>1</v>
      </c>
      <c r="P183" s="780"/>
      <c r="Q183" s="781"/>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63.75" thickBot="1" x14ac:dyDescent="0.3">
      <c r="B184" s="57" t="s">
        <v>388</v>
      </c>
      <c r="C184" s="58" t="s">
        <v>389</v>
      </c>
      <c r="D184" s="52" t="s">
        <v>23</v>
      </c>
      <c r="E184" s="229" t="s">
        <v>543</v>
      </c>
      <c r="F184" s="53" t="s">
        <v>186</v>
      </c>
      <c r="G184" s="782"/>
      <c r="H184" s="784"/>
      <c r="I184" s="755"/>
      <c r="J184" s="758"/>
      <c r="K184" s="786"/>
      <c r="L184" s="777"/>
      <c r="M184" s="779"/>
      <c r="N184" s="748"/>
      <c r="O184" s="748">
        <v>1</v>
      </c>
      <c r="P184" s="748"/>
      <c r="Q184" s="749"/>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720">
        <v>12</v>
      </c>
      <c r="H185" s="772" t="s">
        <v>240</v>
      </c>
      <c r="I185" s="775">
        <v>5.8799999999999998E-2</v>
      </c>
      <c r="J185" s="769">
        <v>100</v>
      </c>
      <c r="K185" s="770" t="s">
        <v>184</v>
      </c>
      <c r="L185" s="771" t="s">
        <v>241</v>
      </c>
      <c r="M185" s="768" t="s">
        <v>242</v>
      </c>
      <c r="N185" s="730">
        <v>0.2</v>
      </c>
      <c r="O185" s="730">
        <v>0.5</v>
      </c>
      <c r="P185" s="730">
        <v>0.9</v>
      </c>
      <c r="Q185" s="732">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64.5" thickBot="1" x14ac:dyDescent="0.3">
      <c r="B186" s="57" t="s">
        <v>391</v>
      </c>
      <c r="C186" s="57" t="s">
        <v>395</v>
      </c>
      <c r="D186" s="52" t="s">
        <v>23</v>
      </c>
      <c r="E186" s="229" t="s">
        <v>546</v>
      </c>
      <c r="F186" s="53" t="s">
        <v>186</v>
      </c>
      <c r="G186" s="721"/>
      <c r="H186" s="773"/>
      <c r="I186" s="754"/>
      <c r="J186" s="757"/>
      <c r="K186" s="743"/>
      <c r="L186" s="763"/>
      <c r="M186" s="746"/>
      <c r="N186" s="696"/>
      <c r="O186" s="696"/>
      <c r="P186" s="696"/>
      <c r="Q186" s="733"/>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64.5" thickBot="1" x14ac:dyDescent="0.3">
      <c r="B187" s="57" t="s">
        <v>391</v>
      </c>
      <c r="C187" s="57" t="s">
        <v>395</v>
      </c>
      <c r="D187" s="52" t="s">
        <v>23</v>
      </c>
      <c r="E187" s="229" t="s">
        <v>546</v>
      </c>
      <c r="F187" s="53" t="s">
        <v>186</v>
      </c>
      <c r="G187" s="721"/>
      <c r="H187" s="773"/>
      <c r="I187" s="754"/>
      <c r="J187" s="757"/>
      <c r="K187" s="743"/>
      <c r="L187" s="763"/>
      <c r="M187" s="746"/>
      <c r="N187" s="696"/>
      <c r="O187" s="696"/>
      <c r="P187" s="696"/>
      <c r="Q187" s="733"/>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64.5" thickBot="1" x14ac:dyDescent="0.3">
      <c r="B188" s="57" t="s">
        <v>391</v>
      </c>
      <c r="C188" s="57" t="s">
        <v>395</v>
      </c>
      <c r="D188" s="52" t="s">
        <v>23</v>
      </c>
      <c r="E188" s="229" t="s">
        <v>546</v>
      </c>
      <c r="F188" s="53" t="s">
        <v>186</v>
      </c>
      <c r="G188" s="722"/>
      <c r="H188" s="774"/>
      <c r="I188" s="755"/>
      <c r="J188" s="758"/>
      <c r="K188" s="744"/>
      <c r="L188" s="764"/>
      <c r="M188" s="747"/>
      <c r="N188" s="731"/>
      <c r="O188" s="731"/>
      <c r="P188" s="731"/>
      <c r="Q188" s="734"/>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720">
        <v>13</v>
      </c>
      <c r="H189" s="765" t="s">
        <v>250</v>
      </c>
      <c r="I189" s="753">
        <v>5.8799999999999998E-2</v>
      </c>
      <c r="J189" s="756">
        <v>100</v>
      </c>
      <c r="K189" s="742" t="s">
        <v>184</v>
      </c>
      <c r="L189" s="762" t="s">
        <v>251</v>
      </c>
      <c r="M189" s="768" t="s">
        <v>242</v>
      </c>
      <c r="N189" s="730">
        <v>0.25</v>
      </c>
      <c r="O189" s="730">
        <v>0.5</v>
      </c>
      <c r="P189" s="730">
        <v>0.9</v>
      </c>
      <c r="Q189" s="732">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63.75" thickBot="1" x14ac:dyDescent="0.3">
      <c r="B190" s="57" t="s">
        <v>391</v>
      </c>
      <c r="C190" s="58" t="s">
        <v>392</v>
      </c>
      <c r="D190" s="52" t="s">
        <v>23</v>
      </c>
      <c r="E190" s="229" t="s">
        <v>546</v>
      </c>
      <c r="F190" s="53" t="s">
        <v>186</v>
      </c>
      <c r="G190" s="721"/>
      <c r="H190" s="766"/>
      <c r="I190" s="754"/>
      <c r="J190" s="757"/>
      <c r="K190" s="743"/>
      <c r="L190" s="763"/>
      <c r="M190" s="746"/>
      <c r="N190" s="696"/>
      <c r="O190" s="696"/>
      <c r="P190" s="696"/>
      <c r="Q190" s="733"/>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75.75" thickBot="1" x14ac:dyDescent="0.3">
      <c r="B191" s="57" t="s">
        <v>391</v>
      </c>
      <c r="C191" s="58" t="s">
        <v>392</v>
      </c>
      <c r="D191" s="52" t="s">
        <v>23</v>
      </c>
      <c r="E191" s="229" t="s">
        <v>546</v>
      </c>
      <c r="F191" s="53" t="s">
        <v>186</v>
      </c>
      <c r="G191" s="721"/>
      <c r="H191" s="766"/>
      <c r="I191" s="754"/>
      <c r="J191" s="757"/>
      <c r="K191" s="743"/>
      <c r="L191" s="763"/>
      <c r="M191" s="746"/>
      <c r="N191" s="696"/>
      <c r="O191" s="696"/>
      <c r="P191" s="696"/>
      <c r="Q191" s="733"/>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63.75" thickBot="1" x14ac:dyDescent="0.3">
      <c r="B192" s="57" t="s">
        <v>391</v>
      </c>
      <c r="C192" s="58" t="s">
        <v>392</v>
      </c>
      <c r="D192" s="52" t="s">
        <v>23</v>
      </c>
      <c r="E192" s="229" t="s">
        <v>546</v>
      </c>
      <c r="F192" s="53" t="s">
        <v>186</v>
      </c>
      <c r="G192" s="722"/>
      <c r="H192" s="767"/>
      <c r="I192" s="755"/>
      <c r="J192" s="758"/>
      <c r="K192" s="744"/>
      <c r="L192" s="764"/>
      <c r="M192" s="747"/>
      <c r="N192" s="731"/>
      <c r="O192" s="731"/>
      <c r="P192" s="731"/>
      <c r="Q192" s="734"/>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720">
        <v>14</v>
      </c>
      <c r="H193" s="765" t="s">
        <v>369</v>
      </c>
      <c r="I193" s="753">
        <v>5.8799999999999998E-2</v>
      </c>
      <c r="J193" s="756">
        <v>100</v>
      </c>
      <c r="K193" s="742" t="s">
        <v>184</v>
      </c>
      <c r="L193" s="762" t="s">
        <v>370</v>
      </c>
      <c r="M193" s="745" t="s">
        <v>242</v>
      </c>
      <c r="N193" s="730">
        <v>0.25</v>
      </c>
      <c r="O193" s="730">
        <v>0.5</v>
      </c>
      <c r="P193" s="730">
        <v>0.75</v>
      </c>
      <c r="Q193" s="732">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63.75" thickBot="1" x14ac:dyDescent="0.3">
      <c r="B194" s="57" t="s">
        <v>391</v>
      </c>
      <c r="C194" s="58" t="s">
        <v>392</v>
      </c>
      <c r="D194" s="52" t="s">
        <v>23</v>
      </c>
      <c r="E194" s="229" t="s">
        <v>546</v>
      </c>
      <c r="F194" s="53" t="s">
        <v>186</v>
      </c>
      <c r="G194" s="721"/>
      <c r="H194" s="766"/>
      <c r="I194" s="754"/>
      <c r="J194" s="757"/>
      <c r="K194" s="743"/>
      <c r="L194" s="763"/>
      <c r="M194" s="746"/>
      <c r="N194" s="696"/>
      <c r="O194" s="696"/>
      <c r="P194" s="696"/>
      <c r="Q194" s="733"/>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63.75" thickBot="1" x14ac:dyDescent="0.3">
      <c r="B195" s="57" t="s">
        <v>391</v>
      </c>
      <c r="C195" s="58" t="s">
        <v>392</v>
      </c>
      <c r="D195" s="52" t="s">
        <v>23</v>
      </c>
      <c r="E195" s="229" t="s">
        <v>546</v>
      </c>
      <c r="F195" s="53" t="s">
        <v>186</v>
      </c>
      <c r="G195" s="721"/>
      <c r="H195" s="766"/>
      <c r="I195" s="754"/>
      <c r="J195" s="757"/>
      <c r="K195" s="743"/>
      <c r="L195" s="763"/>
      <c r="M195" s="746"/>
      <c r="N195" s="696"/>
      <c r="O195" s="696"/>
      <c r="P195" s="696"/>
      <c r="Q195" s="733"/>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63.75" thickBot="1" x14ac:dyDescent="0.3">
      <c r="B196" s="57" t="s">
        <v>391</v>
      </c>
      <c r="C196" s="58" t="s">
        <v>392</v>
      </c>
      <c r="D196" s="52" t="s">
        <v>23</v>
      </c>
      <c r="E196" s="229" t="s">
        <v>546</v>
      </c>
      <c r="F196" s="53" t="s">
        <v>186</v>
      </c>
      <c r="G196" s="722"/>
      <c r="H196" s="767"/>
      <c r="I196" s="755"/>
      <c r="J196" s="758"/>
      <c r="K196" s="744"/>
      <c r="L196" s="764"/>
      <c r="M196" s="747"/>
      <c r="N196" s="731"/>
      <c r="O196" s="731"/>
      <c r="P196" s="731"/>
      <c r="Q196" s="734"/>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720">
        <v>15</v>
      </c>
      <c r="H197" s="759" t="s">
        <v>256</v>
      </c>
      <c r="I197" s="753">
        <v>5.8799999999999998E-2</v>
      </c>
      <c r="J197" s="756">
        <v>100</v>
      </c>
      <c r="K197" s="742" t="s">
        <v>184</v>
      </c>
      <c r="L197" s="742" t="s">
        <v>373</v>
      </c>
      <c r="M197" s="745" t="s">
        <v>242</v>
      </c>
      <c r="N197" s="730">
        <v>0.2</v>
      </c>
      <c r="O197" s="730">
        <v>0.4</v>
      </c>
      <c r="P197" s="730">
        <v>0.8</v>
      </c>
      <c r="Q197" s="732">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63.75" thickBot="1" x14ac:dyDescent="0.3">
      <c r="B198" s="57" t="s">
        <v>391</v>
      </c>
      <c r="C198" s="57" t="s">
        <v>393</v>
      </c>
      <c r="D198" s="52" t="s">
        <v>23</v>
      </c>
      <c r="E198" s="229" t="s">
        <v>546</v>
      </c>
      <c r="F198" s="53" t="s">
        <v>186</v>
      </c>
      <c r="G198" s="721"/>
      <c r="H198" s="760"/>
      <c r="I198" s="754"/>
      <c r="J198" s="757"/>
      <c r="K198" s="743"/>
      <c r="L198" s="743"/>
      <c r="M198" s="746"/>
      <c r="N198" s="697"/>
      <c r="O198" s="697"/>
      <c r="P198" s="697"/>
      <c r="Q198" s="698"/>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63.75" thickBot="1" x14ac:dyDescent="0.3">
      <c r="B199" s="57" t="s">
        <v>391</v>
      </c>
      <c r="C199" s="57" t="s">
        <v>393</v>
      </c>
      <c r="D199" s="52" t="s">
        <v>23</v>
      </c>
      <c r="E199" s="229" t="s">
        <v>546</v>
      </c>
      <c r="F199" s="53" t="s">
        <v>186</v>
      </c>
      <c r="G199" s="721"/>
      <c r="H199" s="760"/>
      <c r="I199" s="754"/>
      <c r="J199" s="757"/>
      <c r="K199" s="743"/>
      <c r="L199" s="743"/>
      <c r="M199" s="746"/>
      <c r="N199" s="697"/>
      <c r="O199" s="697"/>
      <c r="P199" s="697"/>
      <c r="Q199" s="698"/>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63.75" thickBot="1" x14ac:dyDescent="0.3">
      <c r="B200" s="57" t="s">
        <v>391</v>
      </c>
      <c r="C200" s="57" t="s">
        <v>393</v>
      </c>
      <c r="D200" s="52" t="s">
        <v>23</v>
      </c>
      <c r="E200" s="229" t="s">
        <v>546</v>
      </c>
      <c r="F200" s="53" t="s">
        <v>186</v>
      </c>
      <c r="G200" s="722"/>
      <c r="H200" s="761"/>
      <c r="I200" s="755"/>
      <c r="J200" s="758"/>
      <c r="K200" s="744"/>
      <c r="L200" s="744"/>
      <c r="M200" s="747"/>
      <c r="N200" s="748"/>
      <c r="O200" s="748"/>
      <c r="P200" s="748"/>
      <c r="Q200" s="749"/>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720">
        <v>16</v>
      </c>
      <c r="H201" s="750" t="s">
        <v>261</v>
      </c>
      <c r="I201" s="753">
        <v>5.8799999999999998E-2</v>
      </c>
      <c r="J201" s="756">
        <v>100</v>
      </c>
      <c r="K201" s="742" t="s">
        <v>184</v>
      </c>
      <c r="L201" s="742" t="s">
        <v>374</v>
      </c>
      <c r="M201" s="745" t="s">
        <v>242</v>
      </c>
      <c r="N201" s="730">
        <v>0.2</v>
      </c>
      <c r="O201" s="730">
        <v>0.6</v>
      </c>
      <c r="P201" s="730">
        <v>0.8</v>
      </c>
      <c r="Q201" s="732">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63.75" thickBot="1" x14ac:dyDescent="0.3">
      <c r="B202" s="57" t="s">
        <v>391</v>
      </c>
      <c r="C202" s="57" t="s">
        <v>394</v>
      </c>
      <c r="D202" s="52" t="s">
        <v>23</v>
      </c>
      <c r="E202" s="229" t="s">
        <v>546</v>
      </c>
      <c r="F202" s="53" t="s">
        <v>186</v>
      </c>
      <c r="G202" s="721"/>
      <c r="H202" s="751"/>
      <c r="I202" s="754"/>
      <c r="J202" s="757"/>
      <c r="K202" s="743"/>
      <c r="L202" s="743"/>
      <c r="M202" s="746"/>
      <c r="N202" s="697"/>
      <c r="O202" s="697"/>
      <c r="P202" s="697"/>
      <c r="Q202" s="698"/>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63.75" thickBot="1" x14ac:dyDescent="0.3">
      <c r="B203" s="57" t="s">
        <v>391</v>
      </c>
      <c r="C203" s="57" t="s">
        <v>394</v>
      </c>
      <c r="D203" s="52" t="s">
        <v>23</v>
      </c>
      <c r="E203" s="229" t="s">
        <v>546</v>
      </c>
      <c r="F203" s="53" t="s">
        <v>186</v>
      </c>
      <c r="G203" s="721"/>
      <c r="H203" s="751"/>
      <c r="I203" s="754"/>
      <c r="J203" s="757"/>
      <c r="K203" s="743"/>
      <c r="L203" s="743"/>
      <c r="M203" s="746"/>
      <c r="N203" s="697"/>
      <c r="O203" s="697"/>
      <c r="P203" s="697"/>
      <c r="Q203" s="698"/>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63.75" thickBot="1" x14ac:dyDescent="0.3">
      <c r="B204" s="57" t="s">
        <v>391</v>
      </c>
      <c r="C204" s="57" t="s">
        <v>394</v>
      </c>
      <c r="D204" s="52" t="s">
        <v>23</v>
      </c>
      <c r="E204" s="229" t="s">
        <v>546</v>
      </c>
      <c r="F204" s="53" t="s">
        <v>186</v>
      </c>
      <c r="G204" s="722"/>
      <c r="H204" s="752"/>
      <c r="I204" s="755"/>
      <c r="J204" s="758"/>
      <c r="K204" s="744"/>
      <c r="L204" s="744"/>
      <c r="M204" s="747"/>
      <c r="N204" s="748"/>
      <c r="O204" s="748"/>
      <c r="P204" s="748"/>
      <c r="Q204" s="749"/>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720">
        <v>17</v>
      </c>
      <c r="H205" s="750" t="s">
        <v>266</v>
      </c>
      <c r="I205" s="753">
        <v>5.9200000000000003E-2</v>
      </c>
      <c r="J205" s="756">
        <v>100</v>
      </c>
      <c r="K205" s="742" t="s">
        <v>184</v>
      </c>
      <c r="L205" s="742" t="s">
        <v>267</v>
      </c>
      <c r="M205" s="745" t="s">
        <v>242</v>
      </c>
      <c r="N205" s="730">
        <v>0.2</v>
      </c>
      <c r="O205" s="730">
        <v>0.4</v>
      </c>
      <c r="P205" s="730">
        <v>0.8</v>
      </c>
      <c r="Q205" s="732">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63.75" thickBot="1" x14ac:dyDescent="0.3">
      <c r="B206" s="57" t="s">
        <v>391</v>
      </c>
      <c r="C206" s="58" t="s">
        <v>392</v>
      </c>
      <c r="D206" s="52" t="s">
        <v>23</v>
      </c>
      <c r="E206" s="229" t="s">
        <v>546</v>
      </c>
      <c r="F206" s="53" t="s">
        <v>186</v>
      </c>
      <c r="G206" s="721"/>
      <c r="H206" s="751"/>
      <c r="I206" s="754"/>
      <c r="J206" s="757"/>
      <c r="K206" s="743"/>
      <c r="L206" s="743"/>
      <c r="M206" s="746"/>
      <c r="N206" s="697"/>
      <c r="O206" s="697"/>
      <c r="P206" s="697"/>
      <c r="Q206" s="698"/>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63.75" thickBot="1" x14ac:dyDescent="0.3">
      <c r="B207" s="57" t="s">
        <v>391</v>
      </c>
      <c r="C207" s="58" t="s">
        <v>392</v>
      </c>
      <c r="D207" s="52" t="s">
        <v>23</v>
      </c>
      <c r="E207" s="229" t="s">
        <v>546</v>
      </c>
      <c r="F207" s="53" t="s">
        <v>186</v>
      </c>
      <c r="G207" s="721"/>
      <c r="H207" s="751"/>
      <c r="I207" s="754"/>
      <c r="J207" s="757"/>
      <c r="K207" s="743"/>
      <c r="L207" s="743"/>
      <c r="M207" s="746"/>
      <c r="N207" s="697"/>
      <c r="O207" s="697"/>
      <c r="P207" s="697"/>
      <c r="Q207" s="698"/>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63.75" thickBot="1" x14ac:dyDescent="0.3">
      <c r="B208" s="57" t="s">
        <v>391</v>
      </c>
      <c r="C208" s="58" t="s">
        <v>392</v>
      </c>
      <c r="D208" s="52" t="s">
        <v>23</v>
      </c>
      <c r="E208" s="229" t="s">
        <v>546</v>
      </c>
      <c r="F208" s="53" t="s">
        <v>186</v>
      </c>
      <c r="G208" s="722"/>
      <c r="H208" s="752"/>
      <c r="I208" s="755"/>
      <c r="J208" s="758"/>
      <c r="K208" s="744"/>
      <c r="L208" s="744"/>
      <c r="M208" s="747"/>
      <c r="N208" s="748"/>
      <c r="O208" s="748"/>
      <c r="P208" s="748"/>
      <c r="Q208" s="749"/>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720">
        <v>1</v>
      </c>
      <c r="H209" s="723" t="s">
        <v>272</v>
      </c>
      <c r="I209" s="690">
        <v>0.2</v>
      </c>
      <c r="J209" s="703">
        <v>100</v>
      </c>
      <c r="K209" s="690" t="s">
        <v>184</v>
      </c>
      <c r="L209" s="690" t="s">
        <v>273</v>
      </c>
      <c r="M209" s="718" t="s">
        <v>375</v>
      </c>
      <c r="N209" s="730">
        <v>0.15</v>
      </c>
      <c r="O209" s="730">
        <v>0.5</v>
      </c>
      <c r="P209" s="730">
        <v>0.85</v>
      </c>
      <c r="Q209" s="732">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721"/>
      <c r="H210" s="724"/>
      <c r="I210" s="706"/>
      <c r="J210" s="705"/>
      <c r="K210" s="706"/>
      <c r="L210" s="706"/>
      <c r="M210" s="719"/>
      <c r="N210" s="696"/>
      <c r="O210" s="696"/>
      <c r="P210" s="696"/>
      <c r="Q210" s="733"/>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738"/>
      <c r="AN210" s="738"/>
      <c r="AO210" s="738"/>
      <c r="AP210" s="738"/>
      <c r="AQ210" s="738"/>
    </row>
    <row r="211" spans="2:43" ht="43.5" hidden="1" customHeight="1" thickBot="1" x14ac:dyDescent="0.3">
      <c r="B211" s="57" t="s">
        <v>388</v>
      </c>
      <c r="C211" s="58" t="s">
        <v>389</v>
      </c>
      <c r="D211" s="52" t="s">
        <v>23</v>
      </c>
      <c r="E211" s="229" t="s">
        <v>547</v>
      </c>
      <c r="F211" s="53" t="s">
        <v>271</v>
      </c>
      <c r="G211" s="721"/>
      <c r="H211" s="724"/>
      <c r="I211" s="706"/>
      <c r="J211" s="705"/>
      <c r="K211" s="706"/>
      <c r="L211" s="706"/>
      <c r="M211" s="719"/>
      <c r="N211" s="696"/>
      <c r="O211" s="696"/>
      <c r="P211" s="696"/>
      <c r="Q211" s="733"/>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738"/>
      <c r="AN211" s="738"/>
      <c r="AO211" s="738"/>
      <c r="AP211" s="738"/>
      <c r="AQ211" s="738"/>
    </row>
    <row r="212" spans="2:43" ht="79.5" hidden="1" customHeight="1" thickBot="1" x14ac:dyDescent="0.3">
      <c r="B212" s="57" t="s">
        <v>388</v>
      </c>
      <c r="C212" s="58" t="s">
        <v>389</v>
      </c>
      <c r="D212" s="52" t="s">
        <v>23</v>
      </c>
      <c r="E212" s="229" t="s">
        <v>547</v>
      </c>
      <c r="F212" s="53" t="s">
        <v>271</v>
      </c>
      <c r="G212" s="722"/>
      <c r="H212" s="725"/>
      <c r="I212" s="691"/>
      <c r="J212" s="704"/>
      <c r="K212" s="691"/>
      <c r="L212" s="691"/>
      <c r="M212" s="726"/>
      <c r="N212" s="731"/>
      <c r="O212" s="731"/>
      <c r="P212" s="731"/>
      <c r="Q212" s="734"/>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738"/>
      <c r="AN212" s="738"/>
      <c r="AO212" s="738"/>
      <c r="AP212" s="738"/>
      <c r="AQ212" s="738"/>
    </row>
    <row r="213" spans="2:43" ht="79.5" hidden="1" customHeight="1" thickBot="1" x14ac:dyDescent="0.3">
      <c r="B213" s="57" t="s">
        <v>388</v>
      </c>
      <c r="C213" s="58" t="s">
        <v>389</v>
      </c>
      <c r="D213" s="52" t="s">
        <v>23</v>
      </c>
      <c r="E213" s="229" t="s">
        <v>547</v>
      </c>
      <c r="F213" s="53" t="s">
        <v>271</v>
      </c>
      <c r="G213" s="720">
        <v>2</v>
      </c>
      <c r="H213" s="723" t="s">
        <v>278</v>
      </c>
      <c r="I213" s="690">
        <v>0.2</v>
      </c>
      <c r="J213" s="703">
        <v>100</v>
      </c>
      <c r="K213" s="690" t="s">
        <v>184</v>
      </c>
      <c r="L213" s="690" t="s">
        <v>279</v>
      </c>
      <c r="M213" s="718" t="s">
        <v>375</v>
      </c>
      <c r="N213" s="739">
        <v>0.25</v>
      </c>
      <c r="O213" s="739">
        <v>0.5</v>
      </c>
      <c r="P213" s="739">
        <v>0.85</v>
      </c>
      <c r="Q213" s="735">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721"/>
      <c r="H214" s="724"/>
      <c r="I214" s="706"/>
      <c r="J214" s="705"/>
      <c r="K214" s="706"/>
      <c r="L214" s="706"/>
      <c r="M214" s="719"/>
      <c r="N214" s="740"/>
      <c r="O214" s="740"/>
      <c r="P214" s="740"/>
      <c r="Q214" s="736"/>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738"/>
      <c r="AN214" s="738"/>
      <c r="AO214" s="738"/>
      <c r="AP214" s="738"/>
      <c r="AQ214" s="738"/>
    </row>
    <row r="215" spans="2:43" ht="79.5" hidden="1" customHeight="1" thickBot="1" x14ac:dyDescent="0.3">
      <c r="B215" s="57" t="s">
        <v>388</v>
      </c>
      <c r="C215" s="58" t="s">
        <v>389</v>
      </c>
      <c r="D215" s="52" t="s">
        <v>23</v>
      </c>
      <c r="E215" s="229" t="s">
        <v>547</v>
      </c>
      <c r="F215" s="53" t="s">
        <v>271</v>
      </c>
      <c r="G215" s="721"/>
      <c r="H215" s="724"/>
      <c r="I215" s="706"/>
      <c r="J215" s="705"/>
      <c r="K215" s="706"/>
      <c r="L215" s="706"/>
      <c r="M215" s="719"/>
      <c r="N215" s="740"/>
      <c r="O215" s="740"/>
      <c r="P215" s="740"/>
      <c r="Q215" s="736"/>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738"/>
      <c r="AN215" s="738"/>
      <c r="AO215" s="738"/>
      <c r="AP215" s="738"/>
      <c r="AQ215" s="738"/>
    </row>
    <row r="216" spans="2:43" ht="79.5" hidden="1" customHeight="1" thickBot="1" x14ac:dyDescent="0.3">
      <c r="B216" s="57" t="s">
        <v>388</v>
      </c>
      <c r="C216" s="58" t="s">
        <v>389</v>
      </c>
      <c r="D216" s="52" t="s">
        <v>23</v>
      </c>
      <c r="E216" s="229" t="s">
        <v>547</v>
      </c>
      <c r="F216" s="53" t="s">
        <v>271</v>
      </c>
      <c r="G216" s="722"/>
      <c r="H216" s="725"/>
      <c r="I216" s="691"/>
      <c r="J216" s="704"/>
      <c r="K216" s="691"/>
      <c r="L216" s="691"/>
      <c r="M216" s="726"/>
      <c r="N216" s="741"/>
      <c r="O216" s="741"/>
      <c r="P216" s="741"/>
      <c r="Q216" s="737"/>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720">
        <v>3</v>
      </c>
      <c r="H217" s="723" t="s">
        <v>281</v>
      </c>
      <c r="I217" s="690">
        <v>0.2</v>
      </c>
      <c r="J217" s="703">
        <v>100</v>
      </c>
      <c r="K217" s="690" t="s">
        <v>282</v>
      </c>
      <c r="L217" s="690" t="s">
        <v>376</v>
      </c>
      <c r="M217" s="718" t="s">
        <v>377</v>
      </c>
      <c r="N217" s="727">
        <v>0.25</v>
      </c>
      <c r="O217" s="730">
        <v>0.5</v>
      </c>
      <c r="P217" s="727">
        <v>0.75</v>
      </c>
      <c r="Q217" s="732">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721"/>
      <c r="H218" s="724"/>
      <c r="I218" s="706"/>
      <c r="J218" s="705"/>
      <c r="K218" s="706"/>
      <c r="L218" s="706"/>
      <c r="M218" s="719"/>
      <c r="N218" s="728"/>
      <c r="O218" s="696"/>
      <c r="P218" s="728"/>
      <c r="Q218" s="733"/>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721"/>
      <c r="H219" s="724"/>
      <c r="I219" s="706"/>
      <c r="J219" s="705"/>
      <c r="K219" s="706"/>
      <c r="L219" s="706"/>
      <c r="M219" s="719"/>
      <c r="N219" s="728"/>
      <c r="O219" s="696"/>
      <c r="P219" s="728"/>
      <c r="Q219" s="733"/>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722"/>
      <c r="H220" s="725"/>
      <c r="I220" s="691"/>
      <c r="J220" s="704"/>
      <c r="K220" s="691"/>
      <c r="L220" s="691"/>
      <c r="M220" s="726"/>
      <c r="N220" s="729"/>
      <c r="O220" s="731"/>
      <c r="P220" s="729"/>
      <c r="Q220" s="734"/>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720">
        <v>4</v>
      </c>
      <c r="H221" s="723" t="s">
        <v>381</v>
      </c>
      <c r="I221" s="690">
        <v>0.2</v>
      </c>
      <c r="J221" s="703">
        <v>100</v>
      </c>
      <c r="K221" s="690" t="s">
        <v>284</v>
      </c>
      <c r="L221" s="690" t="s">
        <v>285</v>
      </c>
      <c r="M221" s="718" t="s">
        <v>377</v>
      </c>
      <c r="N221" s="710">
        <v>0.25</v>
      </c>
      <c r="O221" s="710">
        <v>0.5</v>
      </c>
      <c r="P221" s="710">
        <v>0.75</v>
      </c>
      <c r="Q221" s="712">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63.75" hidden="1" thickBot="1" x14ac:dyDescent="0.3">
      <c r="B222" s="57" t="s">
        <v>391</v>
      </c>
      <c r="C222" s="57" t="s">
        <v>396</v>
      </c>
      <c r="D222" s="52" t="s">
        <v>23</v>
      </c>
      <c r="E222" s="229" t="s">
        <v>547</v>
      </c>
      <c r="F222" s="53" t="s">
        <v>271</v>
      </c>
      <c r="G222" s="721"/>
      <c r="H222" s="724"/>
      <c r="I222" s="706"/>
      <c r="J222" s="705"/>
      <c r="K222" s="706"/>
      <c r="L222" s="706"/>
      <c r="M222" s="719"/>
      <c r="N222" s="711"/>
      <c r="O222" s="711"/>
      <c r="P222" s="711"/>
      <c r="Q222" s="713"/>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63.75" hidden="1" thickBot="1" x14ac:dyDescent="0.3">
      <c r="B223" s="57" t="s">
        <v>391</v>
      </c>
      <c r="C223" s="57" t="s">
        <v>396</v>
      </c>
      <c r="D223" s="52" t="s">
        <v>23</v>
      </c>
      <c r="E223" s="229" t="s">
        <v>547</v>
      </c>
      <c r="F223" s="53" t="s">
        <v>271</v>
      </c>
      <c r="G223" s="721"/>
      <c r="H223" s="724"/>
      <c r="I223" s="706"/>
      <c r="J223" s="705"/>
      <c r="K223" s="706"/>
      <c r="L223" s="706"/>
      <c r="M223" s="719"/>
      <c r="N223" s="711"/>
      <c r="O223" s="711"/>
      <c r="P223" s="711"/>
      <c r="Q223" s="713"/>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63.75" hidden="1" thickBot="1" x14ac:dyDescent="0.3">
      <c r="B224" s="57" t="s">
        <v>391</v>
      </c>
      <c r="C224" s="57" t="s">
        <v>396</v>
      </c>
      <c r="D224" s="52" t="s">
        <v>23</v>
      </c>
      <c r="E224" s="229" t="s">
        <v>547</v>
      </c>
      <c r="F224" s="53" t="s">
        <v>271</v>
      </c>
      <c r="G224" s="722"/>
      <c r="H224" s="725"/>
      <c r="I224" s="691"/>
      <c r="J224" s="704"/>
      <c r="K224" s="691"/>
      <c r="L224" s="691"/>
      <c r="M224" s="719"/>
      <c r="N224" s="711"/>
      <c r="O224" s="711"/>
      <c r="P224" s="711"/>
      <c r="Q224" s="713"/>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714">
        <v>5</v>
      </c>
      <c r="H225" s="701" t="s">
        <v>384</v>
      </c>
      <c r="I225" s="690">
        <v>0.2</v>
      </c>
      <c r="J225" s="703">
        <v>100</v>
      </c>
      <c r="K225" s="690" t="s">
        <v>284</v>
      </c>
      <c r="L225" s="690" t="s">
        <v>285</v>
      </c>
      <c r="M225" s="707" t="s">
        <v>377</v>
      </c>
      <c r="N225" s="708">
        <v>0.25</v>
      </c>
      <c r="O225" s="708">
        <v>0.5</v>
      </c>
      <c r="P225" s="708">
        <v>0.75</v>
      </c>
      <c r="Q225" s="709">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63.75" hidden="1" thickBot="1" x14ac:dyDescent="0.3">
      <c r="B226" s="57" t="s">
        <v>388</v>
      </c>
      <c r="C226" s="58" t="s">
        <v>389</v>
      </c>
      <c r="D226" s="52" t="s">
        <v>23</v>
      </c>
      <c r="E226" s="229" t="s">
        <v>547</v>
      </c>
      <c r="F226" s="53" t="s">
        <v>271</v>
      </c>
      <c r="G226" s="715"/>
      <c r="H226" s="717"/>
      <c r="I226" s="706"/>
      <c r="J226" s="705"/>
      <c r="K226" s="706"/>
      <c r="L226" s="706"/>
      <c r="M226" s="707"/>
      <c r="N226" s="708"/>
      <c r="O226" s="708"/>
      <c r="P226" s="708"/>
      <c r="Q226" s="709"/>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63.75" hidden="1" thickBot="1" x14ac:dyDescent="0.3">
      <c r="B227" s="57" t="s">
        <v>388</v>
      </c>
      <c r="C227" s="58" t="s">
        <v>389</v>
      </c>
      <c r="D227" s="55" t="s">
        <v>23</v>
      </c>
      <c r="E227" s="229" t="s">
        <v>547</v>
      </c>
      <c r="F227" s="56" t="s">
        <v>271</v>
      </c>
      <c r="G227" s="716"/>
      <c r="H227" s="702"/>
      <c r="I227" s="691"/>
      <c r="J227" s="704"/>
      <c r="K227" s="691"/>
      <c r="L227" s="691"/>
      <c r="M227" s="707"/>
      <c r="N227" s="708"/>
      <c r="O227" s="708"/>
      <c r="P227" s="708"/>
      <c r="Q227" s="709"/>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63.75" thickBot="1" x14ac:dyDescent="0.3">
      <c r="B229" s="258" t="s">
        <v>391</v>
      </c>
      <c r="C229" s="259" t="s">
        <v>529</v>
      </c>
      <c r="D229" s="260" t="s">
        <v>23</v>
      </c>
      <c r="E229" s="261" t="s">
        <v>548</v>
      </c>
      <c r="F229" s="262" t="s">
        <v>531</v>
      </c>
      <c r="G229" s="955" t="s">
        <v>578</v>
      </c>
      <c r="H229" s="956"/>
      <c r="I229" s="956"/>
      <c r="J229" s="956"/>
      <c r="K229" s="956"/>
      <c r="L229" s="956"/>
      <c r="M229" s="956"/>
      <c r="N229" s="956"/>
      <c r="O229" s="956"/>
      <c r="P229" s="956"/>
      <c r="Q229" s="956"/>
      <c r="R229" s="956"/>
      <c r="S229" s="956"/>
      <c r="T229" s="956"/>
      <c r="U229" s="956"/>
      <c r="V229" s="956"/>
      <c r="W229" s="957"/>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filterColumn colId="4">
      <filters>
        <filter val="8. Subdirección de Gestión Corporativa"/>
      </filters>
    </filterColumn>
  </autoFilter>
  <mergeCells count="897">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 ref="G135:G137"/>
    <mergeCell ref="H135:H137"/>
    <mergeCell ref="G138:G139"/>
    <mergeCell ref="H138:H139"/>
    <mergeCell ref="I138:I139"/>
    <mergeCell ref="J138:J139"/>
    <mergeCell ref="K138:K139"/>
    <mergeCell ref="L138:L139"/>
    <mergeCell ref="M138:M139"/>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17:G119"/>
    <mergeCell ref="H117:H119"/>
    <mergeCell ref="I117:I119"/>
    <mergeCell ref="J117:J119"/>
    <mergeCell ref="K117:K119"/>
    <mergeCell ref="G114:G116"/>
    <mergeCell ref="H114:H116"/>
    <mergeCell ref="I114:I116"/>
    <mergeCell ref="J114:J116"/>
    <mergeCell ref="K114:K116"/>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L30:L32"/>
    <mergeCell ref="M30:M32"/>
    <mergeCell ref="N30:N32"/>
    <mergeCell ref="O30:O32"/>
    <mergeCell ref="G30:G32"/>
    <mergeCell ref="H30:H32"/>
    <mergeCell ref="I30:I32"/>
    <mergeCell ref="G28:G29"/>
    <mergeCell ref="H28:H29"/>
    <mergeCell ref="I28:I29"/>
    <mergeCell ref="J28:J29"/>
    <mergeCell ref="K28:K29"/>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17:L119"/>
    <mergeCell ref="M117:M119"/>
    <mergeCell ref="N117:N119"/>
    <mergeCell ref="O117:O119"/>
    <mergeCell ref="P117:P119"/>
    <mergeCell ref="L120:L122"/>
    <mergeCell ref="M120:M122"/>
    <mergeCell ref="N120:N122"/>
    <mergeCell ref="O120:O122"/>
    <mergeCell ref="P120:P122"/>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Q126:Q128"/>
    <mergeCell ref="I126:I128"/>
    <mergeCell ref="J126:J128"/>
    <mergeCell ref="K126:K128"/>
    <mergeCell ref="L126:L128"/>
    <mergeCell ref="M126:M128"/>
    <mergeCell ref="N126:N128"/>
    <mergeCell ref="L131:L134"/>
    <mergeCell ref="M131:M134"/>
    <mergeCell ref="N131:N134"/>
    <mergeCell ref="O131:O134"/>
    <mergeCell ref="P131:P134"/>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'C:\Users\Soporte\Downloads\[Instrumento de Planeación 2018-CapturaSGR (1).xlsx]listas'!#REF!</xm:f>
          </x14:formula1>
          <xm:sqref>D70:D110 F70:F110</xm:sqref>
        </x14:dataValidation>
        <x14:dataValidation type="list" allowBlank="1" showInputMessage="1" showErrorMessage="1">
          <x14:formula1>
            <xm:f>'C:\Users\Soporte\Downloads\[Instrumento de Planeación 2018-Captura.xlsx]listas'!#REF!</xm:f>
          </x14:formula1>
          <xm:sqref>D229 F9:F69 D9:D69 D111:D227 F111:F227</xm:sqref>
        </x14:dataValidation>
        <x14:dataValidation type="list" allowBlank="1" showInputMessage="1" showErrorMessage="1">
          <x14:formula1>
            <xm:f>'C:\Users\Soporte\Downloads\[Instrumento de Planeación 2018-CapturaSGR (1).xlsx]listas'!#REF!</xm:f>
          </x14:formula1>
          <xm:sqref>B9:B61 B209:B227 C225:C227 C189:C196 C205:C220 C9:C29 C46:C61 B229:C229 C70:C148 C153:C184 B111:B184</xm:sqref>
        </x14:dataValidation>
        <x14:dataValidation type="list" allowBlank="1" showInputMessage="1" showErrorMessage="1">
          <x14:formula1>
            <xm:f>'C:\Users\Amoreno\Documents\AMORENO\2017\PLAN DE ACCION\[FORMATO PLAN DE ACCION 2017.xlsx]LISTAS'!#REF!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zoomScale="90" zoomScaleNormal="90" workbookViewId="0">
      <selection activeCell="F143" sqref="F143"/>
    </sheetView>
  </sheetViews>
  <sheetFormatPr baseColWidth="10" defaultRowHeight="15" x14ac:dyDescent="0.25"/>
  <cols>
    <col min="1" max="1" width="5.25" customWidth="1"/>
    <col min="2" max="2" width="31.375" customWidth="1"/>
    <col min="3" max="3" width="31.75" customWidth="1"/>
    <col min="4" max="5" width="7.625" customWidth="1"/>
    <col min="6" max="6" width="48.25" customWidth="1"/>
    <col min="7" max="7" width="19.75" customWidth="1"/>
    <col min="8" max="9" width="13.625" customWidth="1"/>
    <col min="10" max="10" width="15.625" customWidth="1"/>
    <col min="11" max="11" width="13.625" customWidth="1"/>
    <col min="72" max="72" width="19.625" customWidth="1"/>
    <col min="73" max="73" width="12.375" customWidth="1"/>
    <col min="74" max="74" width="19.625" customWidth="1"/>
    <col min="75" max="75" width="14.875" customWidth="1"/>
    <col min="76" max="76" width="23.25" customWidth="1"/>
    <col min="77" max="77" width="15.875" customWidth="1"/>
    <col min="78" max="78" width="14.875" customWidth="1"/>
    <col min="79" max="79" width="16.25" customWidth="1"/>
    <col min="80" max="80" width="14.625" customWidth="1"/>
    <col min="81" max="81" width="14.75" customWidth="1"/>
    <col min="82" max="82" width="22.75" customWidth="1"/>
    <col min="83" max="83" width="13.25" customWidth="1"/>
    <col min="84" max="87" width="11" customWidth="1"/>
  </cols>
  <sheetData>
    <row r="9" spans="72:84" ht="45" x14ac:dyDescent="0.25">
      <c r="BU9" s="309" t="s">
        <v>24</v>
      </c>
      <c r="BV9" s="309" t="s">
        <v>53</v>
      </c>
      <c r="BW9" s="309" t="s">
        <v>59</v>
      </c>
      <c r="BX9" s="309" t="s">
        <v>115</v>
      </c>
      <c r="BY9" s="309" t="s">
        <v>131</v>
      </c>
      <c r="BZ9" s="309" t="s">
        <v>176</v>
      </c>
      <c r="CA9" s="309" t="s">
        <v>183</v>
      </c>
      <c r="CB9" s="309" t="s">
        <v>186</v>
      </c>
      <c r="CC9" s="309" t="s">
        <v>271</v>
      </c>
      <c r="CD9" s="85"/>
      <c r="CE9" s="313" t="s">
        <v>621</v>
      </c>
    </row>
    <row r="10" spans="72:84" x14ac:dyDescent="0.25">
      <c r="BT10" s="291" t="s">
        <v>655</v>
      </c>
      <c r="BU10" s="311">
        <f>AVERAGE('PLAN DE ACCIÓN 2019 Producto'!X7:X12)</f>
        <v>1</v>
      </c>
      <c r="BV10" s="311">
        <f>AVERAGE('PLAN DE ACCIÓN 2019 Producto'!X13)</f>
        <v>0.96</v>
      </c>
      <c r="BW10" s="311">
        <f>AVERAGE('PLAN DE ACCIÓN 2019 Producto'!X14:X29)</f>
        <v>0.73888888888888893</v>
      </c>
      <c r="BX10" s="311">
        <f>AVERAGE('PLAN DE ACCIÓN 2019 Producto'!X30:X33)</f>
        <v>0.75</v>
      </c>
      <c r="BY10" s="311">
        <f>AVERAGE('PLAN DE ACCIÓN 2019 Producto'!X34:X49)</f>
        <v>0.79999999999999993</v>
      </c>
      <c r="BZ10" s="311">
        <f>AVERAGE('PLAN DE ACCIÓN 2019 Producto'!X50:X54)</f>
        <v>0.32</v>
      </c>
      <c r="CA10" s="311">
        <f>AVERAGE('PLAN DE ACCIÓN 2019 Producto'!X55:X57)</f>
        <v>0.93333333333333324</v>
      </c>
      <c r="CB10" s="311">
        <f>AVERAGE('PLAN DE ACCIÓN 2019 Producto'!X58:X73)</f>
        <v>0.66874999999999996</v>
      </c>
      <c r="CC10" s="311">
        <f>AVERAGE('PLAN DE ACCIÓN 2019 Producto'!X74:X78)</f>
        <v>0.84000000000000008</v>
      </c>
      <c r="CE10" s="315">
        <f>VLOOKUP($B$44,Tablas!$A$4:$B$12,2,FALSE)</f>
        <v>1</v>
      </c>
      <c r="CF10" s="315">
        <f>VLOOKUP($C$44,Tablas!$A$18:$B$26,2,FALSE)</f>
        <v>0.25</v>
      </c>
    </row>
    <row r="11" spans="72:84" x14ac:dyDescent="0.25">
      <c r="BT11" s="291" t="s">
        <v>656</v>
      </c>
      <c r="BU11" s="311">
        <f>AVERAGE('PLAN DE ACCIÓN 2019 Actividades'!$T$6:$T$29)</f>
        <v>1</v>
      </c>
      <c r="BV11" s="311">
        <f>AVERAGE('PLAN DE ACCIÓN 2019 Actividades'!$T$30:$T$33)</f>
        <v>1</v>
      </c>
      <c r="BW11" s="311">
        <f>AVERAGE('PLAN DE ACCIÓN 2019 Actividades'!$T$34:$T$76)</f>
        <v>0.57600000000000007</v>
      </c>
      <c r="BX11" s="311">
        <f>AVERAGE('PLAN DE ACCIÓN 2019 Actividades'!$T$77:$T$84)</f>
        <v>0.8859999999999999</v>
      </c>
      <c r="BY11" s="311">
        <f>AVERAGE('PLAN DE ACCIÓN 2019 Actividades'!$T$85:$T$136)</f>
        <v>0.82777777777777772</v>
      </c>
      <c r="BZ11" s="311">
        <f>AVERAGE('PLAN DE ACCIÓN 2019 Actividades'!$T$137:$T$168)</f>
        <v>6.25E-2</v>
      </c>
      <c r="CA11" s="311">
        <f>AVERAGE('PLAN DE ACCIÓN 2019 Actividades'!$T$169:$T$176)</f>
        <v>0.93333333333333324</v>
      </c>
      <c r="CB11" s="311">
        <f>AVERAGE('PLAN DE ACCIÓN 2019 Actividades'!$T$177:$T$231)</f>
        <v>0.60400000000000009</v>
      </c>
      <c r="CC11" s="311">
        <f>AVERAGE('PLAN DE ACCIÓN 2019 Actividades'!$T$232:$T$249)</f>
        <v>0.15666666666666665</v>
      </c>
    </row>
    <row r="14" spans="72:84" ht="45" x14ac:dyDescent="0.25">
      <c r="BU14" s="309" t="s">
        <v>24</v>
      </c>
      <c r="BV14" s="309" t="s">
        <v>53</v>
      </c>
      <c r="BW14" s="309" t="s">
        <v>59</v>
      </c>
      <c r="BX14" s="309" t="s">
        <v>115</v>
      </c>
      <c r="BY14" s="309" t="s">
        <v>131</v>
      </c>
      <c r="BZ14" s="309" t="s">
        <v>176</v>
      </c>
      <c r="CA14" s="309" t="s">
        <v>183</v>
      </c>
      <c r="CB14" s="309" t="s">
        <v>186</v>
      </c>
      <c r="CC14" s="309" t="s">
        <v>271</v>
      </c>
      <c r="CE14" s="317" t="s">
        <v>661</v>
      </c>
      <c r="CF14" s="291">
        <f>GETPIVOTDATA("Estado del Producto",Tablas!$A$41)</f>
        <v>72</v>
      </c>
    </row>
    <row r="15" spans="72:84" x14ac:dyDescent="0.25">
      <c r="BT15" s="291" t="s">
        <v>655</v>
      </c>
      <c r="BU15" s="310">
        <f>IF($BU19=TRUE,BU10,"")</f>
        <v>1</v>
      </c>
      <c r="BV15" s="310">
        <f t="shared" ref="BV15:CC15" si="0">IF($BU19=TRUE,BV10,"")</f>
        <v>0.96</v>
      </c>
      <c r="BW15" s="310">
        <f t="shared" si="0"/>
        <v>0.73888888888888893</v>
      </c>
      <c r="BX15" s="310">
        <f t="shared" si="0"/>
        <v>0.75</v>
      </c>
      <c r="BY15" s="310">
        <f t="shared" si="0"/>
        <v>0.79999999999999993</v>
      </c>
      <c r="BZ15" s="310">
        <f t="shared" si="0"/>
        <v>0.32</v>
      </c>
      <c r="CA15" s="310">
        <f t="shared" si="0"/>
        <v>0.93333333333333324</v>
      </c>
      <c r="CB15" s="310">
        <f t="shared" si="0"/>
        <v>0.66874999999999996</v>
      </c>
      <c r="CC15" s="310">
        <f t="shared" si="0"/>
        <v>0.84000000000000008</v>
      </c>
      <c r="CE15" s="294" t="s">
        <v>622</v>
      </c>
      <c r="CF15" s="318">
        <f>GETPIVOTDATA("Estado del Producto",Tablas!$A$41,"Estado del Producto","EN EJECUCIÓN")</f>
        <v>60</v>
      </c>
    </row>
    <row r="16" spans="72:84" x14ac:dyDescent="0.25">
      <c r="BT16" s="291" t="s">
        <v>656</v>
      </c>
      <c r="BU16" s="310">
        <f>IF($BU20=TRUE,BU11,"")</f>
        <v>1</v>
      </c>
      <c r="BV16" s="310">
        <f t="shared" ref="BV16:CC16" si="1">IF($BU20=TRUE,BV11,"")</f>
        <v>1</v>
      </c>
      <c r="BW16" s="310">
        <f t="shared" si="1"/>
        <v>0.57600000000000007</v>
      </c>
      <c r="BX16" s="310">
        <f t="shared" si="1"/>
        <v>0.8859999999999999</v>
      </c>
      <c r="BY16" s="310">
        <f t="shared" si="1"/>
        <v>0.82777777777777772</v>
      </c>
      <c r="BZ16" s="310">
        <f t="shared" si="1"/>
        <v>6.25E-2</v>
      </c>
      <c r="CA16" s="310">
        <f t="shared" si="1"/>
        <v>0.93333333333333324</v>
      </c>
      <c r="CB16" s="310">
        <f t="shared" si="1"/>
        <v>0.60400000000000009</v>
      </c>
      <c r="CC16" s="310">
        <f t="shared" si="1"/>
        <v>0.15666666666666665</v>
      </c>
      <c r="CE16" s="294" t="s">
        <v>623</v>
      </c>
      <c r="CF16" s="318">
        <f>GETPIVOTDATA("Estado del Producto",Tablas!$A$41,"Estado del Producto","SIN EJECUTAR")</f>
        <v>12</v>
      </c>
    </row>
    <row r="17" spans="72:87" x14ac:dyDescent="0.25">
      <c r="CE17" s="291" t="s">
        <v>660</v>
      </c>
      <c r="CF17" s="319">
        <f>CF15/CF14</f>
        <v>0.83333333333333337</v>
      </c>
      <c r="CH17" s="314" t="s">
        <v>623</v>
      </c>
      <c r="CI17">
        <f>CF16</f>
        <v>12</v>
      </c>
    </row>
    <row r="19" spans="72:87" x14ac:dyDescent="0.25">
      <c r="BT19" s="291" t="s">
        <v>658</v>
      </c>
      <c r="BU19" t="b">
        <v>1</v>
      </c>
    </row>
    <row r="20" spans="72:87" x14ac:dyDescent="0.25">
      <c r="BT20" s="291" t="s">
        <v>659</v>
      </c>
      <c r="BU20" t="b">
        <v>1</v>
      </c>
    </row>
    <row r="21" spans="72:87" x14ac:dyDescent="0.25">
      <c r="BT21" s="312" t="s">
        <v>657</v>
      </c>
      <c r="BU21" t="str">
        <f>IF(AND(BU19=FALSE,BU20=FALSE),"Activa Cumplimiento de Productos o Actividades", "Cumplimiento " &amp; IF(AND(BU19=TRUE,BU20=TRUE),"Productos y Actividades",IF(BU19=TRUE,"Productos Primer trimestre","Actividades Primer trimestre")))</f>
        <v>Cumplimiento Productos y Actividades</v>
      </c>
    </row>
    <row r="33" spans="2:10" x14ac:dyDescent="0.25">
      <c r="B33" s="316"/>
    </row>
    <row r="42" spans="2:10" ht="15.75" thickBot="1" x14ac:dyDescent="0.3"/>
    <row r="43" spans="2:10" ht="45.75" thickBot="1" x14ac:dyDescent="0.3">
      <c r="B43" s="321" t="s">
        <v>653</v>
      </c>
      <c r="C43" s="322" t="s">
        <v>620</v>
      </c>
      <c r="F43" s="305" t="s">
        <v>8</v>
      </c>
      <c r="G43" s="306" t="s">
        <v>401</v>
      </c>
      <c r="H43" s="307" t="s">
        <v>647</v>
      </c>
      <c r="I43" s="307" t="s">
        <v>646</v>
      </c>
      <c r="J43" s="307" t="s">
        <v>648</v>
      </c>
    </row>
    <row r="44" spans="2:10" ht="46.5" thickTop="1" thickBot="1" x14ac:dyDescent="0.3">
      <c r="B44" s="324" t="s">
        <v>24</v>
      </c>
      <c r="C44" s="323" t="s">
        <v>24</v>
      </c>
      <c r="F44" s="495" t="s">
        <v>365</v>
      </c>
      <c r="G44" s="494" t="s">
        <v>642</v>
      </c>
      <c r="H44" s="303">
        <v>0</v>
      </c>
      <c r="I44" s="539">
        <v>2</v>
      </c>
      <c r="J44" s="303">
        <v>0</v>
      </c>
    </row>
    <row r="45" spans="2:10" ht="46.5" thickTop="1" thickBot="1" x14ac:dyDescent="0.3">
      <c r="F45" s="495" t="s">
        <v>250</v>
      </c>
      <c r="G45" s="494" t="s">
        <v>644</v>
      </c>
      <c r="H45" s="493">
        <v>30</v>
      </c>
      <c r="I45" s="493">
        <v>20</v>
      </c>
      <c r="J45" s="303">
        <v>0.66666666666666663</v>
      </c>
    </row>
    <row r="46" spans="2:10" ht="45.75" thickBot="1" x14ac:dyDescent="0.3">
      <c r="F46" s="495" t="s">
        <v>225</v>
      </c>
      <c r="G46" s="494" t="s">
        <v>642</v>
      </c>
      <c r="H46" s="303">
        <v>1</v>
      </c>
      <c r="I46" s="303">
        <v>0.5</v>
      </c>
      <c r="J46" s="303">
        <v>0.5</v>
      </c>
    </row>
    <row r="47" spans="2:10" ht="30.75" thickBot="1" x14ac:dyDescent="0.3">
      <c r="F47" s="495" t="s">
        <v>363</v>
      </c>
      <c r="G47" s="494" t="s">
        <v>643</v>
      </c>
      <c r="H47" s="303">
        <v>0.05</v>
      </c>
      <c r="I47" s="303">
        <v>0.05</v>
      </c>
      <c r="J47" s="303">
        <v>1</v>
      </c>
    </row>
    <row r="48" spans="2:10" ht="45.75" thickBot="1" x14ac:dyDescent="0.3">
      <c r="F48" s="495" t="s">
        <v>369</v>
      </c>
      <c r="G48" s="494" t="s">
        <v>644</v>
      </c>
      <c r="H48" s="493">
        <v>25</v>
      </c>
      <c r="I48" s="493">
        <v>20</v>
      </c>
      <c r="J48" s="303">
        <v>0.8</v>
      </c>
    </row>
    <row r="49" spans="6:10" ht="30.75" thickBot="1" x14ac:dyDescent="0.3">
      <c r="F49" s="495" t="s">
        <v>266</v>
      </c>
      <c r="G49" s="494" t="s">
        <v>642</v>
      </c>
      <c r="H49" s="493">
        <v>20</v>
      </c>
      <c r="I49" s="493">
        <v>10</v>
      </c>
      <c r="J49" s="303">
        <v>0.5</v>
      </c>
    </row>
    <row r="50" spans="6:10" ht="30.75" thickBot="1" x14ac:dyDescent="0.3">
      <c r="F50" s="495" t="s">
        <v>256</v>
      </c>
      <c r="G50" s="494" t="s">
        <v>642</v>
      </c>
      <c r="H50" s="493">
        <v>30</v>
      </c>
      <c r="I50" s="493">
        <v>7</v>
      </c>
      <c r="J50" s="303">
        <v>0.23333333333333334</v>
      </c>
    </row>
    <row r="51" spans="6:10" ht="45.75" thickBot="1" x14ac:dyDescent="0.3">
      <c r="F51" s="495" t="s">
        <v>240</v>
      </c>
      <c r="G51" s="494" t="s">
        <v>643</v>
      </c>
      <c r="H51" s="493">
        <v>20</v>
      </c>
      <c r="I51" s="493">
        <v>20</v>
      </c>
      <c r="J51" s="303">
        <v>1</v>
      </c>
    </row>
    <row r="52" spans="6:10" ht="45.75" thickBot="1" x14ac:dyDescent="0.3">
      <c r="F52" s="495" t="s">
        <v>307</v>
      </c>
      <c r="G52" s="494" t="s">
        <v>643</v>
      </c>
      <c r="H52" s="303">
        <v>0.25</v>
      </c>
      <c r="I52" s="303">
        <v>0.25</v>
      </c>
      <c r="J52" s="303">
        <v>1</v>
      </c>
    </row>
    <row r="53" spans="6:10" ht="45.75" thickBot="1" x14ac:dyDescent="0.3">
      <c r="F53" s="495" t="s">
        <v>261</v>
      </c>
      <c r="G53" s="494" t="s">
        <v>643</v>
      </c>
      <c r="H53" s="493">
        <v>20</v>
      </c>
      <c r="I53" s="493">
        <v>20</v>
      </c>
      <c r="J53" s="303">
        <v>1</v>
      </c>
    </row>
    <row r="54" spans="6:10" ht="15.75" thickBot="1" x14ac:dyDescent="0.3">
      <c r="F54" s="495" t="s">
        <v>25</v>
      </c>
      <c r="G54" s="494" t="s">
        <v>643</v>
      </c>
      <c r="H54" s="538">
        <v>3</v>
      </c>
      <c r="I54" s="538">
        <v>3</v>
      </c>
      <c r="J54" s="303">
        <v>1</v>
      </c>
    </row>
    <row r="55" spans="6:10" ht="30.75" thickBot="1" x14ac:dyDescent="0.3">
      <c r="F55" s="495" t="s">
        <v>331</v>
      </c>
      <c r="G55" s="494" t="s">
        <v>642</v>
      </c>
      <c r="H55" s="303">
        <v>0</v>
      </c>
      <c r="I55" s="303">
        <v>0</v>
      </c>
      <c r="J55" s="303">
        <v>0</v>
      </c>
    </row>
    <row r="56" spans="6:10" ht="45.75" thickBot="1" x14ac:dyDescent="0.3">
      <c r="F56" s="495" t="s">
        <v>211</v>
      </c>
      <c r="G56" s="494" t="s">
        <v>642</v>
      </c>
      <c r="H56" s="303">
        <v>0</v>
      </c>
      <c r="I56" s="303">
        <v>0</v>
      </c>
      <c r="J56" s="303">
        <v>0</v>
      </c>
    </row>
    <row r="57" spans="6:10" ht="15.75" thickBot="1" x14ac:dyDescent="0.3">
      <c r="F57" s="495" t="s">
        <v>665</v>
      </c>
      <c r="G57" s="494" t="s">
        <v>643</v>
      </c>
      <c r="H57" s="493">
        <v>12</v>
      </c>
      <c r="I57" s="493">
        <v>12</v>
      </c>
      <c r="J57" s="303">
        <v>1</v>
      </c>
    </row>
    <row r="58" spans="6:10" ht="15.75" thickBot="1" x14ac:dyDescent="0.3">
      <c r="F58" s="495" t="s">
        <v>668</v>
      </c>
      <c r="G58" s="494" t="s">
        <v>643</v>
      </c>
      <c r="H58" s="493">
        <v>12</v>
      </c>
      <c r="I58" s="493">
        <v>12</v>
      </c>
      <c r="J58" s="303">
        <v>1</v>
      </c>
    </row>
    <row r="59" spans="6:10" ht="15.75" thickBot="1" x14ac:dyDescent="0.3">
      <c r="F59" s="495" t="s">
        <v>671</v>
      </c>
      <c r="G59" s="494" t="s">
        <v>643</v>
      </c>
      <c r="H59" s="493">
        <v>12</v>
      </c>
      <c r="I59" s="493">
        <v>12</v>
      </c>
      <c r="J59" s="303">
        <v>1</v>
      </c>
    </row>
    <row r="60" spans="6:10" ht="15.75" thickBot="1" x14ac:dyDescent="0.3">
      <c r="F60" s="495" t="s">
        <v>674</v>
      </c>
      <c r="G60" s="494" t="s">
        <v>643</v>
      </c>
      <c r="H60" s="493">
        <v>12</v>
      </c>
      <c r="I60" s="493">
        <v>12</v>
      </c>
      <c r="J60" s="303">
        <v>1</v>
      </c>
    </row>
    <row r="61" spans="6:10" ht="15.75" thickBot="1" x14ac:dyDescent="0.3">
      <c r="F61" s="495" t="s">
        <v>677</v>
      </c>
      <c r="G61" s="494" t="s">
        <v>643</v>
      </c>
      <c r="H61" s="493">
        <v>12</v>
      </c>
      <c r="I61" s="493">
        <v>12</v>
      </c>
      <c r="J61" s="303">
        <v>1</v>
      </c>
    </row>
    <row r="62" spans="6:10" ht="15.75" thickBot="1" x14ac:dyDescent="0.3">
      <c r="F62" s="495" t="s">
        <v>689</v>
      </c>
      <c r="G62" s="494" t="s">
        <v>643</v>
      </c>
      <c r="H62" s="303">
        <v>0.25</v>
      </c>
      <c r="I62" s="303">
        <v>0.24</v>
      </c>
      <c r="J62" s="303">
        <v>0.96</v>
      </c>
    </row>
    <row r="63" spans="6:10" ht="30.75" thickBot="1" x14ac:dyDescent="0.3">
      <c r="F63" s="495" t="s">
        <v>692</v>
      </c>
      <c r="G63" s="494" t="s">
        <v>642</v>
      </c>
      <c r="H63" s="303">
        <v>0.5</v>
      </c>
      <c r="I63" s="303">
        <v>0.1</v>
      </c>
      <c r="J63" s="303">
        <v>0.2</v>
      </c>
    </row>
    <row r="64" spans="6:10" ht="15.75" thickBot="1" x14ac:dyDescent="0.3">
      <c r="F64" s="495" t="s">
        <v>695</v>
      </c>
      <c r="G64" s="494" t="s">
        <v>643</v>
      </c>
      <c r="H64" s="493">
        <v>6</v>
      </c>
      <c r="I64" s="493">
        <v>6</v>
      </c>
      <c r="J64" s="303">
        <v>1</v>
      </c>
    </row>
    <row r="65" spans="6:10" ht="15.75" thickBot="1" x14ac:dyDescent="0.3">
      <c r="F65" s="495" t="s">
        <v>698</v>
      </c>
      <c r="G65" s="494" t="s">
        <v>642</v>
      </c>
      <c r="H65" s="303">
        <v>0</v>
      </c>
      <c r="I65" s="303">
        <v>0</v>
      </c>
      <c r="J65" s="303">
        <v>0</v>
      </c>
    </row>
    <row r="66" spans="6:10" ht="15.75" thickBot="1" x14ac:dyDescent="0.3">
      <c r="F66" s="495" t="s">
        <v>702</v>
      </c>
      <c r="G66" s="494" t="s">
        <v>643</v>
      </c>
      <c r="H66" s="303">
        <v>0.5</v>
      </c>
      <c r="I66" s="303">
        <v>0.5</v>
      </c>
      <c r="J66" s="303">
        <v>1</v>
      </c>
    </row>
    <row r="67" spans="6:10" ht="30.75" thickBot="1" x14ac:dyDescent="0.3">
      <c r="F67" s="495" t="s">
        <v>703</v>
      </c>
      <c r="G67" s="494" t="s">
        <v>642</v>
      </c>
      <c r="H67" s="303">
        <v>0</v>
      </c>
      <c r="I67" s="303">
        <v>0</v>
      </c>
      <c r="J67" s="303">
        <v>0</v>
      </c>
    </row>
    <row r="68" spans="6:10" ht="30.75" thickBot="1" x14ac:dyDescent="0.3">
      <c r="F68" s="495" t="s">
        <v>705</v>
      </c>
      <c r="G68" s="494" t="s">
        <v>642</v>
      </c>
      <c r="H68" s="303">
        <v>0</v>
      </c>
      <c r="I68" s="303">
        <v>0</v>
      </c>
      <c r="J68" s="303">
        <v>0</v>
      </c>
    </row>
    <row r="69" spans="6:10" ht="30.75" thickBot="1" x14ac:dyDescent="0.3">
      <c r="F69" s="495" t="s">
        <v>707</v>
      </c>
      <c r="G69" s="494" t="s">
        <v>643</v>
      </c>
      <c r="H69" s="303">
        <v>0.5</v>
      </c>
      <c r="I69" s="303">
        <v>0.5</v>
      </c>
      <c r="J69" s="303">
        <v>1</v>
      </c>
    </row>
    <row r="70" spans="6:10" ht="30.75" thickBot="1" x14ac:dyDescent="0.3">
      <c r="F70" s="495" t="s">
        <v>708</v>
      </c>
      <c r="G70" s="494" t="s">
        <v>643</v>
      </c>
      <c r="H70" s="303">
        <v>1</v>
      </c>
      <c r="I70" s="303">
        <v>1</v>
      </c>
      <c r="J70" s="303">
        <v>1</v>
      </c>
    </row>
    <row r="71" spans="6:10" ht="30.75" thickBot="1" x14ac:dyDescent="0.3">
      <c r="F71" s="495" t="s">
        <v>709</v>
      </c>
      <c r="G71" s="494" t="s">
        <v>643</v>
      </c>
      <c r="H71" s="303">
        <v>1</v>
      </c>
      <c r="I71" s="303">
        <v>1</v>
      </c>
      <c r="J71" s="303">
        <v>1</v>
      </c>
    </row>
    <row r="72" spans="6:10" ht="45.75" thickBot="1" x14ac:dyDescent="0.3">
      <c r="F72" s="495" t="s">
        <v>710</v>
      </c>
      <c r="G72" s="494" t="s">
        <v>643</v>
      </c>
      <c r="H72" s="303">
        <v>0.5</v>
      </c>
      <c r="I72" s="303">
        <v>0.5</v>
      </c>
      <c r="J72" s="303">
        <v>1</v>
      </c>
    </row>
    <row r="73" spans="6:10" ht="30.75" thickBot="1" x14ac:dyDescent="0.3">
      <c r="F73" s="495" t="s">
        <v>711</v>
      </c>
      <c r="G73" s="494" t="s">
        <v>643</v>
      </c>
      <c r="H73" s="303">
        <v>0.5</v>
      </c>
      <c r="I73" s="303">
        <v>0.5</v>
      </c>
      <c r="J73" s="303">
        <v>1</v>
      </c>
    </row>
    <row r="74" spans="6:10" ht="15.75" thickBot="1" x14ac:dyDescent="0.3">
      <c r="F74" s="495" t="s">
        <v>713</v>
      </c>
      <c r="G74" s="494" t="s">
        <v>644</v>
      </c>
      <c r="H74" s="303">
        <v>0.45</v>
      </c>
      <c r="I74" s="303">
        <v>0.32</v>
      </c>
      <c r="J74" s="303">
        <v>0.71111111111111114</v>
      </c>
    </row>
    <row r="75" spans="6:10" ht="15.75" thickBot="1" x14ac:dyDescent="0.3">
      <c r="F75" s="495" t="s">
        <v>716</v>
      </c>
      <c r="G75" s="494" t="s">
        <v>402</v>
      </c>
      <c r="H75" s="303">
        <v>0.45</v>
      </c>
      <c r="I75" s="303">
        <v>0.41</v>
      </c>
      <c r="J75" s="303">
        <v>0.91111111111111098</v>
      </c>
    </row>
    <row r="76" spans="6:10" ht="15.75" thickBot="1" x14ac:dyDescent="0.3">
      <c r="F76" s="495" t="s">
        <v>718</v>
      </c>
      <c r="G76" s="494" t="s">
        <v>643</v>
      </c>
      <c r="H76" s="303">
        <v>1</v>
      </c>
      <c r="I76" s="303">
        <v>1</v>
      </c>
      <c r="J76" s="303">
        <v>1</v>
      </c>
    </row>
    <row r="77" spans="6:10" ht="30.75" thickBot="1" x14ac:dyDescent="0.3">
      <c r="F77" s="495" t="s">
        <v>721</v>
      </c>
      <c r="G77" s="494" t="s">
        <v>643</v>
      </c>
      <c r="H77" s="303">
        <v>0.25</v>
      </c>
      <c r="I77" s="303">
        <v>0.25</v>
      </c>
      <c r="J77" s="303">
        <v>1</v>
      </c>
    </row>
    <row r="78" spans="6:10" ht="30.75" thickBot="1" x14ac:dyDescent="0.3">
      <c r="F78" s="495" t="s">
        <v>723</v>
      </c>
      <c r="G78" s="494" t="s">
        <v>643</v>
      </c>
      <c r="H78" s="303">
        <v>0.25</v>
      </c>
      <c r="I78" s="303">
        <v>0.25</v>
      </c>
      <c r="J78" s="303">
        <v>1</v>
      </c>
    </row>
    <row r="79" spans="6:10" ht="15.75" thickBot="1" x14ac:dyDescent="0.3">
      <c r="F79" s="495" t="s">
        <v>749</v>
      </c>
      <c r="G79" s="494" t="s">
        <v>643</v>
      </c>
      <c r="H79" s="303">
        <v>0.25</v>
      </c>
      <c r="I79" s="303">
        <v>0.25</v>
      </c>
      <c r="J79" s="303">
        <v>1</v>
      </c>
    </row>
    <row r="80" spans="6:10" ht="30.75" thickBot="1" x14ac:dyDescent="0.3">
      <c r="F80" s="495" t="s">
        <v>751</v>
      </c>
      <c r="G80" s="494" t="s">
        <v>643</v>
      </c>
      <c r="H80" s="303">
        <v>0.4</v>
      </c>
      <c r="I80" s="303">
        <v>0.4</v>
      </c>
      <c r="J80" s="303">
        <v>1</v>
      </c>
    </row>
    <row r="81" spans="6:10" ht="15.75" thickBot="1" x14ac:dyDescent="0.3">
      <c r="F81" s="495" t="s">
        <v>753</v>
      </c>
      <c r="G81" s="494" t="s">
        <v>642</v>
      </c>
      <c r="H81" s="303">
        <v>0</v>
      </c>
      <c r="I81" s="303">
        <v>0</v>
      </c>
      <c r="J81" s="303">
        <v>0</v>
      </c>
    </row>
    <row r="82" spans="6:10" ht="30.75" thickBot="1" x14ac:dyDescent="0.3">
      <c r="F82" s="495" t="s">
        <v>755</v>
      </c>
      <c r="G82" s="494" t="s">
        <v>643</v>
      </c>
      <c r="H82" s="303">
        <v>0.35</v>
      </c>
      <c r="I82" s="303">
        <v>0.35</v>
      </c>
      <c r="J82" s="303">
        <v>1</v>
      </c>
    </row>
    <row r="83" spans="6:10" ht="30.75" thickBot="1" x14ac:dyDescent="0.3">
      <c r="F83" s="495" t="s">
        <v>758</v>
      </c>
      <c r="G83" s="494" t="s">
        <v>643</v>
      </c>
      <c r="H83" s="303">
        <v>0.25</v>
      </c>
      <c r="I83" s="303">
        <v>0.25</v>
      </c>
      <c r="J83" s="303">
        <v>1</v>
      </c>
    </row>
    <row r="84" spans="6:10" ht="30.75" thickBot="1" x14ac:dyDescent="0.3">
      <c r="F84" s="495" t="s">
        <v>762</v>
      </c>
      <c r="G84" s="494" t="s">
        <v>644</v>
      </c>
      <c r="H84" s="303">
        <v>0.25</v>
      </c>
      <c r="I84" s="303">
        <v>0.2</v>
      </c>
      <c r="J84" s="303">
        <v>0.8</v>
      </c>
    </row>
    <row r="85" spans="6:10" ht="15.75" thickBot="1" x14ac:dyDescent="0.3">
      <c r="F85" s="495" t="s">
        <v>764</v>
      </c>
      <c r="G85" s="494" t="s">
        <v>644</v>
      </c>
      <c r="H85" s="303">
        <v>0.25</v>
      </c>
      <c r="I85" s="303">
        <v>0.2</v>
      </c>
      <c r="J85" s="303">
        <v>0.8</v>
      </c>
    </row>
    <row r="86" spans="6:10" ht="15.75" thickBot="1" x14ac:dyDescent="0.3">
      <c r="F86" s="495" t="s">
        <v>769</v>
      </c>
      <c r="G86" s="494" t="s">
        <v>644</v>
      </c>
      <c r="H86" s="303">
        <v>0.25</v>
      </c>
      <c r="I86" s="303">
        <v>0.2</v>
      </c>
      <c r="J86" s="303">
        <v>0.8</v>
      </c>
    </row>
    <row r="87" spans="6:10" ht="30.75" thickBot="1" x14ac:dyDescent="0.3">
      <c r="F87" s="495" t="s">
        <v>771</v>
      </c>
      <c r="G87" s="494" t="s">
        <v>644</v>
      </c>
      <c r="H87" s="303">
        <v>0.25</v>
      </c>
      <c r="I87" s="303">
        <v>0.2</v>
      </c>
      <c r="J87" s="303">
        <v>0.8</v>
      </c>
    </row>
    <row r="88" spans="6:10" ht="60.75" thickBot="1" x14ac:dyDescent="0.3">
      <c r="F88" s="495" t="s">
        <v>773</v>
      </c>
      <c r="G88" s="494" t="s">
        <v>644</v>
      </c>
      <c r="H88" s="303">
        <v>0.25</v>
      </c>
      <c r="I88" s="303">
        <v>0.2</v>
      </c>
      <c r="J88" s="303">
        <v>0.8</v>
      </c>
    </row>
    <row r="89" spans="6:10" ht="30.75" thickBot="1" x14ac:dyDescent="0.3">
      <c r="F89" s="495" t="s">
        <v>775</v>
      </c>
      <c r="G89" s="494" t="s">
        <v>643</v>
      </c>
      <c r="H89" s="303">
        <v>0.25</v>
      </c>
      <c r="I89" s="303">
        <v>0.25</v>
      </c>
      <c r="J89" s="303">
        <v>1</v>
      </c>
    </row>
    <row r="90" spans="6:10" ht="45.75" thickBot="1" x14ac:dyDescent="0.3">
      <c r="F90" s="495" t="s">
        <v>777</v>
      </c>
      <c r="G90" s="494" t="s">
        <v>642</v>
      </c>
      <c r="H90" s="303">
        <v>0</v>
      </c>
      <c r="I90" s="303">
        <v>0</v>
      </c>
      <c r="J90" s="303">
        <v>0</v>
      </c>
    </row>
    <row r="91" spans="6:10" ht="30.75" thickBot="1" x14ac:dyDescent="0.3">
      <c r="F91" s="495" t="s">
        <v>779</v>
      </c>
      <c r="G91" s="494" t="s">
        <v>644</v>
      </c>
      <c r="H91" s="303">
        <v>0.25</v>
      </c>
      <c r="I91" s="303">
        <v>0.2</v>
      </c>
      <c r="J91" s="303">
        <v>0.8</v>
      </c>
    </row>
    <row r="92" spans="6:10" ht="30.75" thickBot="1" x14ac:dyDescent="0.3">
      <c r="F92" s="495" t="s">
        <v>781</v>
      </c>
      <c r="G92" s="494" t="s">
        <v>643</v>
      </c>
      <c r="H92" s="303">
        <v>0.2</v>
      </c>
      <c r="I92" s="303">
        <v>0.2</v>
      </c>
      <c r="J92" s="303">
        <v>1</v>
      </c>
    </row>
    <row r="93" spans="6:10" ht="30.75" thickBot="1" x14ac:dyDescent="0.3">
      <c r="F93" s="495" t="s">
        <v>783</v>
      </c>
      <c r="G93" s="494" t="s">
        <v>643</v>
      </c>
      <c r="H93" s="303">
        <v>0.25</v>
      </c>
      <c r="I93" s="303">
        <v>0.25</v>
      </c>
      <c r="J93" s="303">
        <v>1</v>
      </c>
    </row>
    <row r="94" spans="6:10" ht="30.75" thickBot="1" x14ac:dyDescent="0.3">
      <c r="F94" s="495" t="s">
        <v>785</v>
      </c>
      <c r="G94" s="494" t="s">
        <v>643</v>
      </c>
      <c r="H94" s="303">
        <v>0.25</v>
      </c>
      <c r="I94" s="303">
        <v>0.25</v>
      </c>
      <c r="J94" s="303">
        <v>1</v>
      </c>
    </row>
    <row r="95" spans="6:10" ht="30.75" thickBot="1" x14ac:dyDescent="0.3">
      <c r="F95" s="495" t="s">
        <v>787</v>
      </c>
      <c r="G95" s="494" t="s">
        <v>643</v>
      </c>
      <c r="H95" s="303">
        <v>0.15</v>
      </c>
      <c r="I95" s="303">
        <v>0.15</v>
      </c>
      <c r="J95" s="303">
        <v>1</v>
      </c>
    </row>
    <row r="96" spans="6:10" ht="30.75" thickBot="1" x14ac:dyDescent="0.3">
      <c r="F96" s="495" t="s">
        <v>789</v>
      </c>
      <c r="G96" s="494" t="s">
        <v>643</v>
      </c>
      <c r="H96" s="303">
        <v>0.25</v>
      </c>
      <c r="I96" s="303">
        <v>0.25</v>
      </c>
      <c r="J96" s="303">
        <v>1</v>
      </c>
    </row>
    <row r="97" spans="6:10" ht="30.75" thickBot="1" x14ac:dyDescent="0.3">
      <c r="F97" s="495" t="s">
        <v>791</v>
      </c>
      <c r="G97" s="494" t="s">
        <v>642</v>
      </c>
      <c r="H97" s="303">
        <v>0</v>
      </c>
      <c r="I97" s="303">
        <v>0</v>
      </c>
      <c r="J97" s="303">
        <v>0</v>
      </c>
    </row>
    <row r="98" spans="6:10" ht="15.75" thickBot="1" x14ac:dyDescent="0.3">
      <c r="F98" s="495" t="s">
        <v>794</v>
      </c>
      <c r="G98" s="494" t="s">
        <v>642</v>
      </c>
      <c r="H98" s="303">
        <v>0.25</v>
      </c>
      <c r="I98" s="303">
        <v>0.15</v>
      </c>
      <c r="J98" s="303">
        <v>0.6</v>
      </c>
    </row>
    <row r="99" spans="6:10" ht="30.75" thickBot="1" x14ac:dyDescent="0.3">
      <c r="F99" s="495" t="s">
        <v>797</v>
      </c>
      <c r="G99" s="494" t="s">
        <v>643</v>
      </c>
      <c r="H99" s="303">
        <v>1</v>
      </c>
      <c r="I99" s="303">
        <v>1</v>
      </c>
      <c r="J99" s="303">
        <v>1</v>
      </c>
    </row>
    <row r="100" spans="6:10" ht="15.75" thickBot="1" x14ac:dyDescent="0.3">
      <c r="F100" s="495" t="s">
        <v>801</v>
      </c>
      <c r="G100" s="494" t="s">
        <v>642</v>
      </c>
      <c r="H100" s="303">
        <v>0</v>
      </c>
      <c r="I100" s="303">
        <v>0.15</v>
      </c>
      <c r="J100" s="303">
        <v>0</v>
      </c>
    </row>
    <row r="101" spans="6:10" ht="15.75" thickBot="1" x14ac:dyDescent="0.3">
      <c r="F101" s="495" t="s">
        <v>803</v>
      </c>
      <c r="G101" s="494" t="s">
        <v>642</v>
      </c>
      <c r="H101" s="303">
        <v>0</v>
      </c>
      <c r="I101" s="303">
        <v>0</v>
      </c>
      <c r="J101" s="303">
        <v>0</v>
      </c>
    </row>
    <row r="102" spans="6:10" ht="30.75" thickBot="1" x14ac:dyDescent="0.3">
      <c r="F102" s="495" t="s">
        <v>806</v>
      </c>
      <c r="G102" s="494" t="s">
        <v>644</v>
      </c>
      <c r="H102" s="493">
        <v>50</v>
      </c>
      <c r="I102" s="493">
        <v>40</v>
      </c>
      <c r="J102" s="303">
        <v>0.8</v>
      </c>
    </row>
    <row r="103" spans="6:10" ht="60.75" thickBot="1" x14ac:dyDescent="0.3">
      <c r="F103" s="495" t="s">
        <v>809</v>
      </c>
      <c r="G103" s="494" t="s">
        <v>643</v>
      </c>
      <c r="H103" s="493">
        <v>10</v>
      </c>
      <c r="I103" s="493">
        <v>10</v>
      </c>
      <c r="J103" s="303">
        <v>1</v>
      </c>
    </row>
    <row r="104" spans="6:10" ht="90.75" thickBot="1" x14ac:dyDescent="0.3">
      <c r="F104" s="495" t="s">
        <v>811</v>
      </c>
      <c r="G104" s="494" t="s">
        <v>643</v>
      </c>
      <c r="H104" s="493">
        <v>10</v>
      </c>
      <c r="I104" s="493">
        <v>10</v>
      </c>
      <c r="J104" s="303">
        <v>1</v>
      </c>
    </row>
    <row r="105" spans="6:10" ht="15.75" thickBot="1" x14ac:dyDescent="0.3">
      <c r="F105" s="495" t="s">
        <v>813</v>
      </c>
      <c r="G105" s="494" t="s">
        <v>643</v>
      </c>
      <c r="H105" s="493">
        <v>25</v>
      </c>
      <c r="I105" s="493">
        <v>25</v>
      </c>
      <c r="J105" s="303">
        <v>1</v>
      </c>
    </row>
    <row r="106" spans="6:10" ht="15.75" thickBot="1" x14ac:dyDescent="0.3">
      <c r="F106" s="495" t="s">
        <v>817</v>
      </c>
      <c r="G106" s="494" t="s">
        <v>642</v>
      </c>
      <c r="H106" s="303">
        <v>0</v>
      </c>
      <c r="I106" s="303">
        <v>0</v>
      </c>
      <c r="J106" s="303">
        <v>0</v>
      </c>
    </row>
    <row r="107" spans="6:10" ht="75.75" thickBot="1" x14ac:dyDescent="0.3">
      <c r="F107" s="495" t="s">
        <v>820</v>
      </c>
      <c r="G107" s="494" t="s">
        <v>643</v>
      </c>
      <c r="H107" s="303">
        <v>1</v>
      </c>
      <c r="I107" s="303">
        <v>1</v>
      </c>
      <c r="J107" s="303">
        <v>1</v>
      </c>
    </row>
    <row r="108" spans="6:10" ht="15.75" thickBot="1" x14ac:dyDescent="0.3">
      <c r="F108" s="495" t="s">
        <v>825</v>
      </c>
      <c r="G108" s="494" t="s">
        <v>643</v>
      </c>
      <c r="H108" s="493">
        <v>50</v>
      </c>
      <c r="I108" s="493">
        <v>50</v>
      </c>
      <c r="J108" s="303">
        <v>1</v>
      </c>
    </row>
    <row r="109" spans="6:10" ht="15.75" thickBot="1" x14ac:dyDescent="0.3">
      <c r="F109" s="495" t="s">
        <v>828</v>
      </c>
      <c r="G109" s="494" t="s">
        <v>643</v>
      </c>
      <c r="H109" s="493">
        <v>10</v>
      </c>
      <c r="I109" s="493">
        <v>10</v>
      </c>
      <c r="J109" s="303">
        <v>1</v>
      </c>
    </row>
    <row r="110" spans="6:10" ht="15.75" thickBot="1" x14ac:dyDescent="0.3">
      <c r="F110" s="495" t="s">
        <v>830</v>
      </c>
      <c r="G110" s="494" t="s">
        <v>643</v>
      </c>
      <c r="H110" s="493">
        <v>16</v>
      </c>
      <c r="I110" s="493">
        <v>16</v>
      </c>
      <c r="J110" s="303">
        <v>1</v>
      </c>
    </row>
    <row r="111" spans="6:10" ht="30.75" thickBot="1" x14ac:dyDescent="0.3">
      <c r="F111" s="495" t="s">
        <v>839</v>
      </c>
      <c r="G111" s="494" t="s">
        <v>644</v>
      </c>
      <c r="H111" s="303">
        <v>0.25</v>
      </c>
      <c r="I111" s="303">
        <v>0.2</v>
      </c>
      <c r="J111" s="303">
        <v>0.8</v>
      </c>
    </row>
    <row r="112" spans="6:10" ht="30.75" thickBot="1" x14ac:dyDescent="0.3">
      <c r="F112" s="495" t="s">
        <v>842</v>
      </c>
      <c r="G112" s="494" t="s">
        <v>644</v>
      </c>
      <c r="H112" s="303">
        <v>0.25</v>
      </c>
      <c r="I112" s="303">
        <v>0.2</v>
      </c>
      <c r="J112" s="303">
        <v>0.8</v>
      </c>
    </row>
    <row r="113" spans="6:10" ht="30.75" thickBot="1" x14ac:dyDescent="0.3">
      <c r="F113" s="495" t="s">
        <v>844</v>
      </c>
      <c r="G113" s="494" t="s">
        <v>644</v>
      </c>
      <c r="H113" s="303">
        <v>0.25</v>
      </c>
      <c r="I113" s="303">
        <v>0.2</v>
      </c>
      <c r="J113" s="303">
        <v>0.8</v>
      </c>
    </row>
    <row r="114" spans="6:10" ht="30.75" thickBot="1" x14ac:dyDescent="0.3">
      <c r="F114" s="495" t="s">
        <v>847</v>
      </c>
      <c r="G114" s="494" t="s">
        <v>643</v>
      </c>
      <c r="H114" s="303">
        <v>0.25</v>
      </c>
      <c r="I114" s="303">
        <v>0.25</v>
      </c>
      <c r="J114" s="303">
        <v>1</v>
      </c>
    </row>
    <row r="115" spans="6:10" ht="45.75" thickBot="1" x14ac:dyDescent="0.3">
      <c r="F115" s="495" t="s">
        <v>849</v>
      </c>
      <c r="G115" s="494" t="s">
        <v>644</v>
      </c>
      <c r="H115" s="303">
        <v>0.25</v>
      </c>
      <c r="I115" s="303">
        <v>0.2</v>
      </c>
      <c r="J115" s="303">
        <v>0.8</v>
      </c>
    </row>
    <row r="117" spans="6:10" ht="15.75" thickBot="1" x14ac:dyDescent="0.3"/>
  </sheetData>
  <conditionalFormatting pivot="1" sqref="J44:J115">
    <cfRule type="iconSet" priority="1">
      <iconSet>
        <cfvo type="percent" val="0"/>
        <cfvo type="num" val="0.6" gte="0"/>
        <cfvo type="num" val="0.8" gte="0"/>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790575</xdr:colOff>
                    <xdr:row>16</xdr:row>
                    <xdr:rowOff>47625</xdr:rowOff>
                  </from>
                  <to>
                    <xdr:col>9</xdr:col>
                    <xdr:colOff>657225</xdr:colOff>
                    <xdr:row>17</xdr:row>
                    <xdr:rowOff>142875</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876300</xdr:colOff>
                    <xdr:row>16</xdr:row>
                    <xdr:rowOff>66675</xdr:rowOff>
                  </from>
                  <to>
                    <xdr:col>10</xdr:col>
                    <xdr:colOff>571500</xdr:colOff>
                    <xdr:row>17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5:AA96"/>
  <sheetViews>
    <sheetView showGridLines="0" topLeftCell="A76" zoomScale="60" zoomScaleNormal="60" workbookViewId="0">
      <selection activeCell="F107" sqref="F107"/>
    </sheetView>
  </sheetViews>
  <sheetFormatPr baseColWidth="10" defaultRowHeight="15" x14ac:dyDescent="0.25"/>
  <cols>
    <col min="1" max="1" width="4.125" customWidth="1"/>
    <col min="2" max="3" width="29.75" customWidth="1"/>
    <col min="4" max="4" width="38.625" customWidth="1"/>
    <col min="5" max="5" width="26.375" customWidth="1"/>
    <col min="6" max="6" width="30.75" customWidth="1"/>
    <col min="7" max="7" width="8.375" customWidth="1"/>
    <col min="8" max="13" width="31.625" customWidth="1"/>
    <col min="18" max="19" width="18.75" customWidth="1"/>
    <col min="20" max="20" width="23" customWidth="1"/>
    <col min="21" max="21" width="37.375" customWidth="1"/>
    <col min="22" max="22" width="27.875" customWidth="1"/>
    <col min="23" max="23" width="35" customWidth="1"/>
    <col min="24" max="25" width="24.25" customWidth="1"/>
    <col min="26" max="26" width="20" customWidth="1"/>
    <col min="27" max="27" width="27.75" customWidth="1"/>
  </cols>
  <sheetData>
    <row r="5" spans="2:27" ht="15.75" thickBot="1" x14ac:dyDescent="0.3"/>
    <row r="6" spans="2:27" ht="66.75" customHeight="1" thickBot="1" x14ac:dyDescent="0.3">
      <c r="B6" s="2" t="s">
        <v>386</v>
      </c>
      <c r="C6" s="2" t="s">
        <v>387</v>
      </c>
      <c r="D6" s="2" t="s">
        <v>4</v>
      </c>
      <c r="E6" s="3" t="s">
        <v>5</v>
      </c>
      <c r="F6" s="4" t="s">
        <v>6</v>
      </c>
      <c r="G6" s="5" t="s">
        <v>7</v>
      </c>
      <c r="H6" s="5" t="s">
        <v>8</v>
      </c>
      <c r="I6" s="6" t="s">
        <v>9</v>
      </c>
      <c r="J6" s="7" t="s">
        <v>10</v>
      </c>
      <c r="K6" s="7" t="s">
        <v>11</v>
      </c>
      <c r="L6" s="7" t="s">
        <v>12</v>
      </c>
      <c r="M6" s="6" t="s">
        <v>13</v>
      </c>
      <c r="N6" s="97" t="s">
        <v>14</v>
      </c>
      <c r="O6" s="97" t="s">
        <v>15</v>
      </c>
      <c r="P6" s="97" t="s">
        <v>16</v>
      </c>
      <c r="Q6" s="97" t="s">
        <v>17</v>
      </c>
      <c r="R6" s="235" t="s">
        <v>549</v>
      </c>
      <c r="S6" s="235" t="s">
        <v>626</v>
      </c>
      <c r="T6" s="235" t="s">
        <v>466</v>
      </c>
      <c r="U6" s="235" t="s">
        <v>464</v>
      </c>
      <c r="V6" s="235" t="s">
        <v>399</v>
      </c>
      <c r="W6" s="235" t="s">
        <v>465</v>
      </c>
      <c r="X6" s="282" t="s">
        <v>397</v>
      </c>
      <c r="Y6" s="282" t="s">
        <v>401</v>
      </c>
      <c r="Z6" s="282" t="s">
        <v>398</v>
      </c>
      <c r="AA6" s="8" t="s">
        <v>405</v>
      </c>
    </row>
    <row r="7" spans="2:27" ht="78" customHeight="1" thickBot="1" x14ac:dyDescent="0.3">
      <c r="B7" s="345" t="s">
        <v>388</v>
      </c>
      <c r="C7" s="346" t="s">
        <v>389</v>
      </c>
      <c r="D7" s="347" t="s">
        <v>23</v>
      </c>
      <c r="E7" s="348" t="s">
        <v>532</v>
      </c>
      <c r="F7" s="349" t="s">
        <v>24</v>
      </c>
      <c r="G7" s="332">
        <v>1</v>
      </c>
      <c r="H7" s="350" t="s">
        <v>25</v>
      </c>
      <c r="I7" s="351">
        <v>0.2</v>
      </c>
      <c r="J7" s="352">
        <v>12</v>
      </c>
      <c r="K7" s="351" t="s">
        <v>662</v>
      </c>
      <c r="L7" s="351" t="s">
        <v>27</v>
      </c>
      <c r="M7" s="553" t="s">
        <v>28</v>
      </c>
      <c r="N7" s="563">
        <v>3</v>
      </c>
      <c r="O7" s="563">
        <v>6</v>
      </c>
      <c r="P7" s="563">
        <v>9</v>
      </c>
      <c r="Q7" s="563">
        <v>12</v>
      </c>
      <c r="R7" s="432">
        <f t="shared" ref="R7:R15" si="0">N7</f>
        <v>3</v>
      </c>
      <c r="S7" s="238">
        <f>IFERROR(R7/N7,0)*I7</f>
        <v>0.2</v>
      </c>
      <c r="T7" s="550">
        <v>3</v>
      </c>
      <c r="U7" s="587" t="s">
        <v>663</v>
      </c>
      <c r="V7" s="587" t="s">
        <v>664</v>
      </c>
      <c r="W7" s="598"/>
      <c r="X7" s="579">
        <f>IFERROR((T7/R7),0)</f>
        <v>1</v>
      </c>
      <c r="Y7" s="579" t="str">
        <f>+IF(AND(X7&gt;=0%,X7&lt;=60%),"MALO",IF(AND(X7&gt;=61%,X7&lt;=80%),"REGULAR",IF(AND(X7&gt;=81%,X7&lt;95%),"BUENO","EXCELENTE")))</f>
        <v>EXCELENTE</v>
      </c>
      <c r="Z7" s="582" t="str">
        <f>IF(X7&gt;0,"EN EJECUCIÓN","SIN EJECUTAR")</f>
        <v>EN EJECUCIÓN</v>
      </c>
      <c r="AA7" s="581">
        <f>X7*I7</f>
        <v>0.2</v>
      </c>
    </row>
    <row r="8" spans="2:27" ht="78" customHeight="1" thickBot="1" x14ac:dyDescent="0.3">
      <c r="B8" s="353" t="s">
        <v>388</v>
      </c>
      <c r="C8" s="354" t="s">
        <v>389</v>
      </c>
      <c r="D8" s="52" t="s">
        <v>23</v>
      </c>
      <c r="E8" s="229" t="s">
        <v>532</v>
      </c>
      <c r="F8" s="355" t="s">
        <v>24</v>
      </c>
      <c r="G8" s="332">
        <v>2</v>
      </c>
      <c r="H8" s="356" t="s">
        <v>665</v>
      </c>
      <c r="I8" s="357">
        <v>0.2</v>
      </c>
      <c r="J8" s="358">
        <v>50</v>
      </c>
      <c r="K8" s="357" t="s">
        <v>666</v>
      </c>
      <c r="L8" s="357" t="s">
        <v>667</v>
      </c>
      <c r="M8" s="554" t="s">
        <v>28</v>
      </c>
      <c r="N8" s="564">
        <v>12</v>
      </c>
      <c r="O8" s="564">
        <v>25</v>
      </c>
      <c r="P8" s="564">
        <v>38</v>
      </c>
      <c r="Q8" s="564">
        <v>50</v>
      </c>
      <c r="R8" s="432">
        <f t="shared" si="0"/>
        <v>12</v>
      </c>
      <c r="S8" s="238">
        <f t="shared" ref="S8:S71" si="1">IFERROR(R8/N8,0)*I8</f>
        <v>0.2</v>
      </c>
      <c r="T8" s="550">
        <v>12</v>
      </c>
      <c r="U8" s="587" t="s">
        <v>679</v>
      </c>
      <c r="V8" s="587" t="s">
        <v>680</v>
      </c>
      <c r="W8" s="598"/>
      <c r="X8" s="579">
        <f t="shared" ref="X8:X71" si="2">IFERROR((T8/R8),0)</f>
        <v>1</v>
      </c>
      <c r="Y8" s="579" t="str">
        <f t="shared" ref="Y8:Y71" si="3">+IF(AND(X8&gt;=0%,X8&lt;=60%),"MALO",IF(AND(X8&gt;=61%,X8&lt;=80%),"REGULAR",IF(AND(X8&gt;=81%,X8&lt;95%),"BUENO","EXCELENTE")))</f>
        <v>EXCELENTE</v>
      </c>
      <c r="Z8" s="582" t="str">
        <f t="shared" ref="Z8:Z71" si="4">IF(X8&gt;0,"EN EJECUCIÓN","SIN EJECUTAR")</f>
        <v>EN EJECUCIÓN</v>
      </c>
      <c r="AA8" s="581">
        <f t="shared" ref="AA8:AA71" si="5">X8*I8</f>
        <v>0.2</v>
      </c>
    </row>
    <row r="9" spans="2:27" ht="78" customHeight="1" thickBot="1" x14ac:dyDescent="0.3">
      <c r="B9" s="345" t="s">
        <v>388</v>
      </c>
      <c r="C9" s="346" t="s">
        <v>389</v>
      </c>
      <c r="D9" s="347" t="s">
        <v>23</v>
      </c>
      <c r="E9" s="348" t="s">
        <v>532</v>
      </c>
      <c r="F9" s="349" t="s">
        <v>24</v>
      </c>
      <c r="G9" s="332">
        <v>3</v>
      </c>
      <c r="H9" s="350" t="s">
        <v>668</v>
      </c>
      <c r="I9" s="351">
        <v>0.15</v>
      </c>
      <c r="J9" s="352">
        <v>50</v>
      </c>
      <c r="K9" s="351" t="s">
        <v>669</v>
      </c>
      <c r="L9" s="351" t="s">
        <v>670</v>
      </c>
      <c r="M9" s="553" t="s">
        <v>28</v>
      </c>
      <c r="N9" s="563">
        <v>12</v>
      </c>
      <c r="O9" s="563">
        <v>25</v>
      </c>
      <c r="P9" s="563">
        <v>38</v>
      </c>
      <c r="Q9" s="563">
        <v>50</v>
      </c>
      <c r="R9" s="432">
        <f t="shared" si="0"/>
        <v>12</v>
      </c>
      <c r="S9" s="238">
        <f t="shared" si="1"/>
        <v>0.15</v>
      </c>
      <c r="T9" s="550">
        <v>12</v>
      </c>
      <c r="U9" s="587" t="s">
        <v>681</v>
      </c>
      <c r="V9" s="587" t="s">
        <v>682</v>
      </c>
      <c r="W9" s="598"/>
      <c r="X9" s="579">
        <f t="shared" si="2"/>
        <v>1</v>
      </c>
      <c r="Y9" s="579" t="str">
        <f t="shared" si="3"/>
        <v>EXCELENTE</v>
      </c>
      <c r="Z9" s="582" t="str">
        <f t="shared" si="4"/>
        <v>EN EJECUCIÓN</v>
      </c>
      <c r="AA9" s="581">
        <f t="shared" si="5"/>
        <v>0.15</v>
      </c>
    </row>
    <row r="10" spans="2:27" ht="78" customHeight="1" thickBot="1" x14ac:dyDescent="0.3">
      <c r="B10" s="353" t="s">
        <v>388</v>
      </c>
      <c r="C10" s="354" t="s">
        <v>389</v>
      </c>
      <c r="D10" s="52" t="s">
        <v>23</v>
      </c>
      <c r="E10" s="229" t="s">
        <v>532</v>
      </c>
      <c r="F10" s="355" t="s">
        <v>24</v>
      </c>
      <c r="G10" s="332">
        <v>4</v>
      </c>
      <c r="H10" s="356" t="s">
        <v>671</v>
      </c>
      <c r="I10" s="357">
        <v>0.2</v>
      </c>
      <c r="J10" s="358">
        <v>50</v>
      </c>
      <c r="K10" s="357" t="s">
        <v>672</v>
      </c>
      <c r="L10" s="357" t="s">
        <v>673</v>
      </c>
      <c r="M10" s="554" t="s">
        <v>28</v>
      </c>
      <c r="N10" s="564">
        <v>12</v>
      </c>
      <c r="O10" s="564">
        <v>25</v>
      </c>
      <c r="P10" s="564">
        <v>38</v>
      </c>
      <c r="Q10" s="564">
        <v>50</v>
      </c>
      <c r="R10" s="432">
        <f t="shared" si="0"/>
        <v>12</v>
      </c>
      <c r="S10" s="238">
        <f t="shared" si="1"/>
        <v>0.2</v>
      </c>
      <c r="T10" s="550">
        <v>12</v>
      </c>
      <c r="U10" s="587" t="s">
        <v>683</v>
      </c>
      <c r="V10" s="587" t="s">
        <v>684</v>
      </c>
      <c r="W10" s="598"/>
      <c r="X10" s="579">
        <f t="shared" si="2"/>
        <v>1</v>
      </c>
      <c r="Y10" s="579" t="str">
        <f t="shared" si="3"/>
        <v>EXCELENTE</v>
      </c>
      <c r="Z10" s="582" t="str">
        <f t="shared" si="4"/>
        <v>EN EJECUCIÓN</v>
      </c>
      <c r="AA10" s="581">
        <f t="shared" si="5"/>
        <v>0.2</v>
      </c>
    </row>
    <row r="11" spans="2:27" ht="78" customHeight="1" thickBot="1" x14ac:dyDescent="0.3">
      <c r="B11" s="345" t="s">
        <v>388</v>
      </c>
      <c r="C11" s="346" t="s">
        <v>389</v>
      </c>
      <c r="D11" s="347" t="s">
        <v>23</v>
      </c>
      <c r="E11" s="348" t="s">
        <v>532</v>
      </c>
      <c r="F11" s="349" t="s">
        <v>24</v>
      </c>
      <c r="G11" s="332">
        <v>5</v>
      </c>
      <c r="H11" s="350" t="s">
        <v>674</v>
      </c>
      <c r="I11" s="351">
        <v>0.1</v>
      </c>
      <c r="J11" s="352">
        <v>50</v>
      </c>
      <c r="K11" s="351" t="s">
        <v>675</v>
      </c>
      <c r="L11" s="351" t="s">
        <v>676</v>
      </c>
      <c r="M11" s="553" t="s">
        <v>28</v>
      </c>
      <c r="N11" s="563">
        <v>12</v>
      </c>
      <c r="O11" s="563">
        <v>25</v>
      </c>
      <c r="P11" s="563">
        <v>38</v>
      </c>
      <c r="Q11" s="563">
        <v>50</v>
      </c>
      <c r="R11" s="432">
        <f t="shared" si="0"/>
        <v>12</v>
      </c>
      <c r="S11" s="238">
        <f t="shared" si="1"/>
        <v>0.1</v>
      </c>
      <c r="T11" s="550">
        <v>12</v>
      </c>
      <c r="U11" s="587" t="s">
        <v>685</v>
      </c>
      <c r="V11" s="587" t="s">
        <v>686</v>
      </c>
      <c r="W11" s="598"/>
      <c r="X11" s="579">
        <f t="shared" si="2"/>
        <v>1</v>
      </c>
      <c r="Y11" s="579" t="str">
        <f t="shared" si="3"/>
        <v>EXCELENTE</v>
      </c>
      <c r="Z11" s="582" t="str">
        <f t="shared" si="4"/>
        <v>EN EJECUCIÓN</v>
      </c>
      <c r="AA11" s="581">
        <f t="shared" si="5"/>
        <v>0.1</v>
      </c>
    </row>
    <row r="12" spans="2:27" ht="78" customHeight="1" thickBot="1" x14ac:dyDescent="0.3">
      <c r="B12" s="353" t="s">
        <v>388</v>
      </c>
      <c r="C12" s="354" t="s">
        <v>389</v>
      </c>
      <c r="D12" s="52" t="s">
        <v>23</v>
      </c>
      <c r="E12" s="229" t="s">
        <v>532</v>
      </c>
      <c r="F12" s="355" t="s">
        <v>24</v>
      </c>
      <c r="G12" s="332">
        <v>6</v>
      </c>
      <c r="H12" s="16" t="s">
        <v>677</v>
      </c>
      <c r="I12" s="357">
        <v>0.15</v>
      </c>
      <c r="J12" s="359">
        <v>50</v>
      </c>
      <c r="K12" s="360" t="s">
        <v>672</v>
      </c>
      <c r="L12" s="16" t="s">
        <v>678</v>
      </c>
      <c r="M12" s="554" t="s">
        <v>28</v>
      </c>
      <c r="N12" s="564">
        <v>12</v>
      </c>
      <c r="O12" s="564">
        <v>25</v>
      </c>
      <c r="P12" s="564">
        <v>38</v>
      </c>
      <c r="Q12" s="564">
        <v>50</v>
      </c>
      <c r="R12" s="432">
        <f t="shared" si="0"/>
        <v>12</v>
      </c>
      <c r="S12" s="238">
        <f t="shared" si="1"/>
        <v>0.15</v>
      </c>
      <c r="T12" s="550">
        <v>12</v>
      </c>
      <c r="U12" s="588" t="s">
        <v>687</v>
      </c>
      <c r="V12" s="587" t="s">
        <v>688</v>
      </c>
      <c r="W12" s="598"/>
      <c r="X12" s="579">
        <f t="shared" si="2"/>
        <v>1</v>
      </c>
      <c r="Y12" s="579" t="str">
        <f t="shared" si="3"/>
        <v>EXCELENTE</v>
      </c>
      <c r="Z12" s="582" t="str">
        <f t="shared" si="4"/>
        <v>EN EJECUCIÓN</v>
      </c>
      <c r="AA12" s="581">
        <f t="shared" si="5"/>
        <v>0.15</v>
      </c>
    </row>
    <row r="13" spans="2:27" ht="78" customHeight="1" thickBot="1" x14ac:dyDescent="0.3">
      <c r="B13" s="345" t="s">
        <v>388</v>
      </c>
      <c r="C13" s="346" t="s">
        <v>389</v>
      </c>
      <c r="D13" s="347" t="s">
        <v>23</v>
      </c>
      <c r="E13" s="348" t="s">
        <v>533</v>
      </c>
      <c r="F13" s="349" t="s">
        <v>53</v>
      </c>
      <c r="G13" s="333">
        <v>1</v>
      </c>
      <c r="H13" s="361" t="s">
        <v>689</v>
      </c>
      <c r="I13" s="351">
        <v>1</v>
      </c>
      <c r="J13" s="362">
        <v>100</v>
      </c>
      <c r="K13" s="363" t="s">
        <v>184</v>
      </c>
      <c r="L13" s="361" t="s">
        <v>690</v>
      </c>
      <c r="M13" s="555" t="s">
        <v>56</v>
      </c>
      <c r="N13" s="388">
        <v>0.25</v>
      </c>
      <c r="O13" s="388">
        <v>0.5</v>
      </c>
      <c r="P13" s="388">
        <v>0.75</v>
      </c>
      <c r="Q13" s="388">
        <v>1</v>
      </c>
      <c r="R13" s="238">
        <f t="shared" si="0"/>
        <v>0.25</v>
      </c>
      <c r="S13" s="238">
        <f t="shared" si="1"/>
        <v>1</v>
      </c>
      <c r="T13" s="551">
        <v>0.24</v>
      </c>
      <c r="U13" s="588" t="s">
        <v>691</v>
      </c>
      <c r="V13" s="588" t="s">
        <v>609</v>
      </c>
      <c r="W13" s="599"/>
      <c r="X13" s="579">
        <f t="shared" si="2"/>
        <v>0.96</v>
      </c>
      <c r="Y13" s="579" t="str">
        <f t="shared" si="3"/>
        <v>EXCELENTE</v>
      </c>
      <c r="Z13" s="582" t="str">
        <f t="shared" si="4"/>
        <v>EN EJECUCIÓN</v>
      </c>
      <c r="AA13" s="581">
        <f t="shared" si="5"/>
        <v>0.96</v>
      </c>
    </row>
    <row r="14" spans="2:27" ht="78" customHeight="1" thickBot="1" x14ac:dyDescent="0.3">
      <c r="B14" s="353" t="s">
        <v>388</v>
      </c>
      <c r="C14" s="354" t="s">
        <v>389</v>
      </c>
      <c r="D14" s="52" t="s">
        <v>23</v>
      </c>
      <c r="E14" s="229" t="s">
        <v>543</v>
      </c>
      <c r="F14" s="355" t="s">
        <v>59</v>
      </c>
      <c r="G14" s="332">
        <v>1</v>
      </c>
      <c r="H14" s="338" t="s">
        <v>692</v>
      </c>
      <c r="I14" s="365">
        <v>6.25E-2</v>
      </c>
      <c r="J14" s="359">
        <v>100</v>
      </c>
      <c r="K14" s="357" t="s">
        <v>184</v>
      </c>
      <c r="L14" s="357" t="s">
        <v>693</v>
      </c>
      <c r="M14" s="554" t="s">
        <v>694</v>
      </c>
      <c r="N14" s="387">
        <v>0.5</v>
      </c>
      <c r="O14" s="387">
        <v>1</v>
      </c>
      <c r="P14" s="564">
        <v>0</v>
      </c>
      <c r="Q14" s="564">
        <v>0</v>
      </c>
      <c r="R14" s="238">
        <f t="shared" si="0"/>
        <v>0.5</v>
      </c>
      <c r="S14" s="238">
        <f t="shared" si="1"/>
        <v>6.25E-2</v>
      </c>
      <c r="T14" s="433">
        <v>0.1</v>
      </c>
      <c r="U14" s="588" t="s">
        <v>726</v>
      </c>
      <c r="V14" s="588" t="s">
        <v>727</v>
      </c>
      <c r="W14" s="599"/>
      <c r="X14" s="579">
        <f t="shared" si="2"/>
        <v>0.2</v>
      </c>
      <c r="Y14" s="579" t="str">
        <f t="shared" si="3"/>
        <v>MALO</v>
      </c>
      <c r="Z14" s="582" t="str">
        <f t="shared" si="4"/>
        <v>EN EJECUCIÓN</v>
      </c>
      <c r="AA14" s="581">
        <f t="shared" si="5"/>
        <v>1.2500000000000001E-2</v>
      </c>
    </row>
    <row r="15" spans="2:27" ht="78" customHeight="1" thickBot="1" x14ac:dyDescent="0.3">
      <c r="B15" s="345" t="s">
        <v>388</v>
      </c>
      <c r="C15" s="346" t="s">
        <v>389</v>
      </c>
      <c r="D15" s="347" t="s">
        <v>23</v>
      </c>
      <c r="E15" s="348" t="s">
        <v>543</v>
      </c>
      <c r="F15" s="349" t="s">
        <v>59</v>
      </c>
      <c r="G15" s="337">
        <v>2</v>
      </c>
      <c r="H15" s="361" t="s">
        <v>695</v>
      </c>
      <c r="I15" s="364">
        <v>6.25E-2</v>
      </c>
      <c r="J15" s="352">
        <v>12</v>
      </c>
      <c r="K15" s="351" t="s">
        <v>696</v>
      </c>
      <c r="L15" s="351" t="s">
        <v>697</v>
      </c>
      <c r="M15" s="553" t="s">
        <v>694</v>
      </c>
      <c r="N15" s="563">
        <v>6</v>
      </c>
      <c r="O15" s="563">
        <v>12</v>
      </c>
      <c r="P15" s="563">
        <v>0</v>
      </c>
      <c r="Q15" s="563">
        <v>0</v>
      </c>
      <c r="R15" s="550">
        <f t="shared" si="0"/>
        <v>6</v>
      </c>
      <c r="S15" s="238">
        <f t="shared" si="1"/>
        <v>6.25E-2</v>
      </c>
      <c r="T15" s="435">
        <v>6</v>
      </c>
      <c r="U15" s="588" t="s">
        <v>728</v>
      </c>
      <c r="V15" s="588" t="s">
        <v>729</v>
      </c>
      <c r="W15" s="599"/>
      <c r="X15" s="579">
        <f t="shared" si="2"/>
        <v>1</v>
      </c>
      <c r="Y15" s="579" t="str">
        <f t="shared" si="3"/>
        <v>EXCELENTE</v>
      </c>
      <c r="Z15" s="582" t="str">
        <f t="shared" si="4"/>
        <v>EN EJECUCIÓN</v>
      </c>
      <c r="AA15" s="581">
        <f t="shared" si="5"/>
        <v>6.25E-2</v>
      </c>
    </row>
    <row r="16" spans="2:27" ht="78" customHeight="1" thickBot="1" x14ac:dyDescent="0.3">
      <c r="B16" s="353" t="s">
        <v>388</v>
      </c>
      <c r="C16" s="354" t="s">
        <v>389</v>
      </c>
      <c r="D16" s="52" t="s">
        <v>23</v>
      </c>
      <c r="E16" s="229" t="s">
        <v>543</v>
      </c>
      <c r="F16" s="355" t="s">
        <v>59</v>
      </c>
      <c r="G16" s="332">
        <v>3</v>
      </c>
      <c r="H16" s="16" t="s">
        <v>698</v>
      </c>
      <c r="I16" s="365">
        <v>6.25E-2</v>
      </c>
      <c r="J16" s="358">
        <v>15</v>
      </c>
      <c r="K16" s="357" t="s">
        <v>699</v>
      </c>
      <c r="L16" s="357" t="s">
        <v>700</v>
      </c>
      <c r="M16" s="554" t="s">
        <v>694</v>
      </c>
      <c r="N16" s="564">
        <v>0</v>
      </c>
      <c r="O16" s="564">
        <v>7</v>
      </c>
      <c r="P16" s="564">
        <v>15</v>
      </c>
      <c r="Q16" s="564">
        <v>0</v>
      </c>
      <c r="R16" s="550">
        <f>NO16</f>
        <v>0</v>
      </c>
      <c r="S16" s="238">
        <f>IFERROR(R16/O16,0)*I16</f>
        <v>0</v>
      </c>
      <c r="T16" s="435">
        <v>0</v>
      </c>
      <c r="U16" s="588" t="s">
        <v>730</v>
      </c>
      <c r="V16" s="588" t="s">
        <v>731</v>
      </c>
      <c r="W16" s="598"/>
      <c r="X16" s="579">
        <f t="shared" si="2"/>
        <v>0</v>
      </c>
      <c r="Y16" s="579" t="str">
        <f t="shared" si="3"/>
        <v>MALO</v>
      </c>
      <c r="Z16" s="582" t="str">
        <f t="shared" si="4"/>
        <v>SIN EJECUTAR</v>
      </c>
      <c r="AA16" s="581">
        <f t="shared" si="5"/>
        <v>0</v>
      </c>
    </row>
    <row r="17" spans="2:27" ht="78" customHeight="1" thickBot="1" x14ac:dyDescent="0.3">
      <c r="B17" s="345" t="s">
        <v>388</v>
      </c>
      <c r="C17" s="346" t="s">
        <v>701</v>
      </c>
      <c r="D17" s="347" t="s">
        <v>23</v>
      </c>
      <c r="E17" s="348" t="s">
        <v>534</v>
      </c>
      <c r="F17" s="349" t="s">
        <v>59</v>
      </c>
      <c r="G17" s="343">
        <v>4</v>
      </c>
      <c r="H17" s="366" t="s">
        <v>702</v>
      </c>
      <c r="I17" s="364">
        <v>6.25E-2</v>
      </c>
      <c r="J17" s="372">
        <v>100</v>
      </c>
      <c r="K17" s="373" t="s">
        <v>184</v>
      </c>
      <c r="L17" s="373" t="s">
        <v>62</v>
      </c>
      <c r="M17" s="385" t="s">
        <v>293</v>
      </c>
      <c r="N17" s="565">
        <v>0.5</v>
      </c>
      <c r="O17" s="565">
        <v>1</v>
      </c>
      <c r="P17" s="563">
        <v>0</v>
      </c>
      <c r="Q17" s="563">
        <v>100</v>
      </c>
      <c r="R17" s="238">
        <f t="shared" ref="R17:R58" si="6">N17</f>
        <v>0.5</v>
      </c>
      <c r="S17" s="238">
        <f t="shared" si="1"/>
        <v>6.25E-2</v>
      </c>
      <c r="T17" s="551">
        <v>0.5</v>
      </c>
      <c r="U17" s="589" t="s">
        <v>732</v>
      </c>
      <c r="V17" s="589" t="s">
        <v>733</v>
      </c>
      <c r="W17" s="599"/>
      <c r="X17" s="579">
        <f t="shared" si="2"/>
        <v>1</v>
      </c>
      <c r="Y17" s="579" t="str">
        <f t="shared" si="3"/>
        <v>EXCELENTE</v>
      </c>
      <c r="Z17" s="582" t="str">
        <f t="shared" si="4"/>
        <v>EN EJECUCIÓN</v>
      </c>
      <c r="AA17" s="581">
        <f t="shared" si="5"/>
        <v>6.25E-2</v>
      </c>
    </row>
    <row r="18" spans="2:27" ht="78" customHeight="1" thickBot="1" x14ac:dyDescent="0.3">
      <c r="B18" s="353" t="s">
        <v>388</v>
      </c>
      <c r="C18" s="354" t="s">
        <v>701</v>
      </c>
      <c r="D18" s="52" t="s">
        <v>23</v>
      </c>
      <c r="E18" s="229" t="s">
        <v>534</v>
      </c>
      <c r="F18" s="355" t="s">
        <v>59</v>
      </c>
      <c r="G18" s="337">
        <v>5</v>
      </c>
      <c r="H18" s="369" t="s">
        <v>703</v>
      </c>
      <c r="I18" s="357">
        <v>6.25E-2</v>
      </c>
      <c r="J18" s="358">
        <v>100</v>
      </c>
      <c r="K18" s="357" t="s">
        <v>184</v>
      </c>
      <c r="L18" s="357" t="s">
        <v>704</v>
      </c>
      <c r="M18" s="554" t="s">
        <v>293</v>
      </c>
      <c r="N18" s="408">
        <v>0</v>
      </c>
      <c r="O18" s="408">
        <v>0</v>
      </c>
      <c r="P18" s="564">
        <v>75</v>
      </c>
      <c r="Q18" s="564">
        <v>100</v>
      </c>
      <c r="R18" s="550">
        <f t="shared" si="6"/>
        <v>0</v>
      </c>
      <c r="S18" s="238">
        <f t="shared" si="1"/>
        <v>0</v>
      </c>
      <c r="T18" s="435">
        <v>0</v>
      </c>
      <c r="U18" s="588" t="s">
        <v>607</v>
      </c>
      <c r="V18" s="588"/>
      <c r="W18" s="599"/>
      <c r="X18" s="579">
        <f t="shared" si="2"/>
        <v>0</v>
      </c>
      <c r="Y18" s="579" t="str">
        <f t="shared" si="3"/>
        <v>MALO</v>
      </c>
      <c r="Z18" s="582" t="str">
        <f t="shared" si="4"/>
        <v>SIN EJECUTAR</v>
      </c>
      <c r="AA18" s="581">
        <f t="shared" si="5"/>
        <v>0</v>
      </c>
    </row>
    <row r="19" spans="2:27" ht="78" customHeight="1" thickBot="1" x14ac:dyDescent="0.3">
      <c r="B19" s="345" t="s">
        <v>388</v>
      </c>
      <c r="C19" s="346" t="s">
        <v>701</v>
      </c>
      <c r="D19" s="347" t="s">
        <v>23</v>
      </c>
      <c r="E19" s="348" t="s">
        <v>534</v>
      </c>
      <c r="F19" s="349" t="s">
        <v>59</v>
      </c>
      <c r="G19" s="337">
        <v>6</v>
      </c>
      <c r="H19" s="369" t="s">
        <v>705</v>
      </c>
      <c r="I19" s="351">
        <v>6.25E-2</v>
      </c>
      <c r="J19" s="352">
        <v>100</v>
      </c>
      <c r="K19" s="351" t="s">
        <v>184</v>
      </c>
      <c r="L19" s="351" t="s">
        <v>706</v>
      </c>
      <c r="M19" s="553" t="s">
        <v>293</v>
      </c>
      <c r="N19" s="565">
        <v>0</v>
      </c>
      <c r="O19" s="565">
        <v>0</v>
      </c>
      <c r="P19" s="563">
        <v>75</v>
      </c>
      <c r="Q19" s="563">
        <v>100</v>
      </c>
      <c r="R19" s="550">
        <f t="shared" si="6"/>
        <v>0</v>
      </c>
      <c r="S19" s="238">
        <f t="shared" si="1"/>
        <v>0</v>
      </c>
      <c r="T19" s="435">
        <v>0</v>
      </c>
      <c r="U19" s="588" t="s">
        <v>607</v>
      </c>
      <c r="V19" s="588"/>
      <c r="W19" s="599"/>
      <c r="X19" s="579">
        <f t="shared" si="2"/>
        <v>0</v>
      </c>
      <c r="Y19" s="579" t="str">
        <f t="shared" si="3"/>
        <v>MALO</v>
      </c>
      <c r="Z19" s="582" t="str">
        <f t="shared" si="4"/>
        <v>SIN EJECUTAR</v>
      </c>
      <c r="AA19" s="581">
        <f t="shared" si="5"/>
        <v>0</v>
      </c>
    </row>
    <row r="20" spans="2:27" ht="78" customHeight="1" thickBot="1" x14ac:dyDescent="0.3">
      <c r="B20" s="353" t="s">
        <v>388</v>
      </c>
      <c r="C20" s="354" t="s">
        <v>701</v>
      </c>
      <c r="D20" s="52" t="s">
        <v>23</v>
      </c>
      <c r="E20" s="229" t="s">
        <v>534</v>
      </c>
      <c r="F20" s="355" t="s">
        <v>59</v>
      </c>
      <c r="G20" s="337">
        <v>7</v>
      </c>
      <c r="H20" s="355" t="s">
        <v>707</v>
      </c>
      <c r="I20" s="365">
        <v>6.25E-2</v>
      </c>
      <c r="J20" s="358">
        <v>100</v>
      </c>
      <c r="K20" s="357" t="s">
        <v>184</v>
      </c>
      <c r="L20" s="357" t="s">
        <v>294</v>
      </c>
      <c r="M20" s="554" t="s">
        <v>293</v>
      </c>
      <c r="N20" s="408">
        <v>0.5</v>
      </c>
      <c r="O20" s="408">
        <v>1</v>
      </c>
      <c r="P20" s="564">
        <v>0</v>
      </c>
      <c r="Q20" s="564">
        <v>0</v>
      </c>
      <c r="R20" s="238">
        <f t="shared" si="6"/>
        <v>0.5</v>
      </c>
      <c r="S20" s="238">
        <f t="shared" si="1"/>
        <v>6.25E-2</v>
      </c>
      <c r="T20" s="551">
        <v>0.5</v>
      </c>
      <c r="U20" s="589" t="s">
        <v>734</v>
      </c>
      <c r="V20" s="589" t="s">
        <v>735</v>
      </c>
      <c r="W20" s="599"/>
      <c r="X20" s="579">
        <f t="shared" si="2"/>
        <v>1</v>
      </c>
      <c r="Y20" s="579" t="str">
        <f t="shared" si="3"/>
        <v>EXCELENTE</v>
      </c>
      <c r="Z20" s="582" t="str">
        <f t="shared" si="4"/>
        <v>EN EJECUCIÓN</v>
      </c>
      <c r="AA20" s="581">
        <f t="shared" si="5"/>
        <v>6.25E-2</v>
      </c>
    </row>
    <row r="21" spans="2:27" ht="78" customHeight="1" thickBot="1" x14ac:dyDescent="0.3">
      <c r="B21" s="345" t="s">
        <v>388</v>
      </c>
      <c r="C21" s="346" t="s">
        <v>701</v>
      </c>
      <c r="D21" s="347" t="s">
        <v>23</v>
      </c>
      <c r="E21" s="348" t="s">
        <v>534</v>
      </c>
      <c r="F21" s="349" t="s">
        <v>59</v>
      </c>
      <c r="G21" s="337">
        <v>8</v>
      </c>
      <c r="H21" s="338" t="s">
        <v>708</v>
      </c>
      <c r="I21" s="364">
        <v>6.25E-2</v>
      </c>
      <c r="J21" s="362">
        <v>100</v>
      </c>
      <c r="K21" s="363" t="s">
        <v>184</v>
      </c>
      <c r="L21" s="363" t="s">
        <v>72</v>
      </c>
      <c r="M21" s="555" t="s">
        <v>293</v>
      </c>
      <c r="N21" s="565">
        <v>1</v>
      </c>
      <c r="O21" s="565">
        <v>0</v>
      </c>
      <c r="P21" s="563">
        <v>0</v>
      </c>
      <c r="Q21" s="563">
        <v>0</v>
      </c>
      <c r="R21" s="238">
        <f t="shared" si="6"/>
        <v>1</v>
      </c>
      <c r="S21" s="238">
        <f t="shared" si="1"/>
        <v>6.25E-2</v>
      </c>
      <c r="T21" s="551">
        <v>1</v>
      </c>
      <c r="U21" s="589" t="s">
        <v>736</v>
      </c>
      <c r="V21" s="589" t="s">
        <v>737</v>
      </c>
      <c r="W21" s="599"/>
      <c r="X21" s="579">
        <f t="shared" si="2"/>
        <v>1</v>
      </c>
      <c r="Y21" s="579" t="str">
        <f t="shared" si="3"/>
        <v>EXCELENTE</v>
      </c>
      <c r="Z21" s="582" t="str">
        <f t="shared" si="4"/>
        <v>EN EJECUCIÓN</v>
      </c>
      <c r="AA21" s="581">
        <f t="shared" si="5"/>
        <v>6.25E-2</v>
      </c>
    </row>
    <row r="22" spans="2:27" ht="78" customHeight="1" thickBot="1" x14ac:dyDescent="0.3">
      <c r="B22" s="353" t="s">
        <v>388</v>
      </c>
      <c r="C22" s="354" t="s">
        <v>701</v>
      </c>
      <c r="D22" s="52" t="s">
        <v>23</v>
      </c>
      <c r="E22" s="229" t="s">
        <v>534</v>
      </c>
      <c r="F22" s="355" t="s">
        <v>59</v>
      </c>
      <c r="G22" s="337">
        <v>9</v>
      </c>
      <c r="H22" s="356" t="s">
        <v>709</v>
      </c>
      <c r="I22" s="365">
        <v>6.25E-2</v>
      </c>
      <c r="J22" s="358">
        <v>100</v>
      </c>
      <c r="K22" s="357" t="s">
        <v>184</v>
      </c>
      <c r="L22" s="357" t="s">
        <v>81</v>
      </c>
      <c r="M22" s="554" t="s">
        <v>293</v>
      </c>
      <c r="N22" s="408">
        <v>1</v>
      </c>
      <c r="O22" s="408">
        <v>0</v>
      </c>
      <c r="P22" s="387">
        <v>0</v>
      </c>
      <c r="Q22" s="387">
        <v>0</v>
      </c>
      <c r="R22" s="238">
        <f t="shared" si="6"/>
        <v>1</v>
      </c>
      <c r="S22" s="238">
        <f t="shared" si="1"/>
        <v>6.25E-2</v>
      </c>
      <c r="T22" s="551">
        <v>1</v>
      </c>
      <c r="U22" s="589" t="s">
        <v>738</v>
      </c>
      <c r="V22" s="589" t="s">
        <v>739</v>
      </c>
      <c r="W22" s="599"/>
      <c r="X22" s="579">
        <f t="shared" si="2"/>
        <v>1</v>
      </c>
      <c r="Y22" s="579" t="str">
        <f t="shared" si="3"/>
        <v>EXCELENTE</v>
      </c>
      <c r="Z22" s="582" t="str">
        <f t="shared" si="4"/>
        <v>EN EJECUCIÓN</v>
      </c>
      <c r="AA22" s="581">
        <f t="shared" si="5"/>
        <v>6.25E-2</v>
      </c>
    </row>
    <row r="23" spans="2:27" ht="78" customHeight="1" thickBot="1" x14ac:dyDescent="0.3">
      <c r="B23" s="345" t="s">
        <v>388</v>
      </c>
      <c r="C23" s="346" t="s">
        <v>701</v>
      </c>
      <c r="D23" s="347" t="s">
        <v>23</v>
      </c>
      <c r="E23" s="348" t="s">
        <v>534</v>
      </c>
      <c r="F23" s="349" t="s">
        <v>59</v>
      </c>
      <c r="G23" s="332">
        <v>10</v>
      </c>
      <c r="H23" s="361" t="s">
        <v>710</v>
      </c>
      <c r="I23" s="364">
        <v>6.25E-2</v>
      </c>
      <c r="J23" s="362">
        <v>100</v>
      </c>
      <c r="K23" s="363" t="s">
        <v>184</v>
      </c>
      <c r="L23" s="363" t="s">
        <v>88</v>
      </c>
      <c r="M23" s="555" t="s">
        <v>293</v>
      </c>
      <c r="N23" s="570">
        <v>0.5</v>
      </c>
      <c r="O23" s="570">
        <v>1</v>
      </c>
      <c r="P23" s="570">
        <v>0</v>
      </c>
      <c r="Q23" s="565">
        <v>0</v>
      </c>
      <c r="R23" s="238">
        <f t="shared" si="6"/>
        <v>0.5</v>
      </c>
      <c r="S23" s="238">
        <f t="shared" si="1"/>
        <v>6.25E-2</v>
      </c>
      <c r="T23" s="433">
        <v>0.5</v>
      </c>
      <c r="U23" s="589" t="s">
        <v>740</v>
      </c>
      <c r="V23" s="589" t="s">
        <v>741</v>
      </c>
      <c r="W23" s="598"/>
      <c r="X23" s="579">
        <f t="shared" si="2"/>
        <v>1</v>
      </c>
      <c r="Y23" s="579" t="str">
        <f t="shared" si="3"/>
        <v>EXCELENTE</v>
      </c>
      <c r="Z23" s="582" t="str">
        <f t="shared" si="4"/>
        <v>EN EJECUCIÓN</v>
      </c>
      <c r="AA23" s="581">
        <f t="shared" si="5"/>
        <v>6.25E-2</v>
      </c>
    </row>
    <row r="24" spans="2:27" ht="78" customHeight="1" thickBot="1" x14ac:dyDescent="0.3">
      <c r="B24" s="353" t="s">
        <v>388</v>
      </c>
      <c r="C24" s="354" t="s">
        <v>701</v>
      </c>
      <c r="D24" s="52" t="s">
        <v>23</v>
      </c>
      <c r="E24" s="229" t="s">
        <v>534</v>
      </c>
      <c r="F24" s="355" t="s">
        <v>59</v>
      </c>
      <c r="G24" s="332">
        <v>11</v>
      </c>
      <c r="H24" s="338" t="s">
        <v>711</v>
      </c>
      <c r="I24" s="365">
        <v>6.25E-2</v>
      </c>
      <c r="J24" s="359">
        <v>100</v>
      </c>
      <c r="K24" s="360" t="s">
        <v>184</v>
      </c>
      <c r="L24" s="360" t="s">
        <v>712</v>
      </c>
      <c r="M24" s="556" t="s">
        <v>293</v>
      </c>
      <c r="N24" s="571">
        <v>0.5</v>
      </c>
      <c r="O24" s="571">
        <v>1</v>
      </c>
      <c r="P24" s="571">
        <v>0</v>
      </c>
      <c r="Q24" s="571">
        <v>0</v>
      </c>
      <c r="R24" s="238">
        <f t="shared" si="6"/>
        <v>0.5</v>
      </c>
      <c r="S24" s="238">
        <f t="shared" si="1"/>
        <v>6.25E-2</v>
      </c>
      <c r="T24" s="433">
        <v>0.5</v>
      </c>
      <c r="U24" s="589" t="s">
        <v>742</v>
      </c>
      <c r="V24" s="589" t="s">
        <v>743</v>
      </c>
      <c r="W24" s="598"/>
      <c r="X24" s="579">
        <f t="shared" si="2"/>
        <v>1</v>
      </c>
      <c r="Y24" s="579" t="str">
        <f t="shared" si="3"/>
        <v>EXCELENTE</v>
      </c>
      <c r="Z24" s="582" t="str">
        <f t="shared" si="4"/>
        <v>EN EJECUCIÓN</v>
      </c>
      <c r="AA24" s="581">
        <f t="shared" si="5"/>
        <v>6.25E-2</v>
      </c>
    </row>
    <row r="25" spans="2:27" ht="78" customHeight="1" thickBot="1" x14ac:dyDescent="0.3">
      <c r="B25" s="345" t="s">
        <v>388</v>
      </c>
      <c r="C25" s="346" t="s">
        <v>389</v>
      </c>
      <c r="D25" s="347" t="s">
        <v>23</v>
      </c>
      <c r="E25" s="348" t="s">
        <v>535</v>
      </c>
      <c r="F25" s="349" t="s">
        <v>59</v>
      </c>
      <c r="G25" s="332">
        <v>12</v>
      </c>
      <c r="H25" s="350" t="s">
        <v>713</v>
      </c>
      <c r="I25" s="364">
        <v>6.25E-2</v>
      </c>
      <c r="J25" s="352">
        <v>100</v>
      </c>
      <c r="K25" s="351" t="s">
        <v>184</v>
      </c>
      <c r="L25" s="351" t="s">
        <v>714</v>
      </c>
      <c r="M25" s="553" t="s">
        <v>715</v>
      </c>
      <c r="N25" s="388">
        <v>0.45</v>
      </c>
      <c r="O25" s="388">
        <v>1</v>
      </c>
      <c r="P25" s="563">
        <v>0</v>
      </c>
      <c r="Q25" s="563">
        <v>0</v>
      </c>
      <c r="R25" s="238">
        <f t="shared" si="6"/>
        <v>0.45</v>
      </c>
      <c r="S25" s="238">
        <f t="shared" si="1"/>
        <v>6.25E-2</v>
      </c>
      <c r="T25" s="238">
        <v>0.32</v>
      </c>
      <c r="U25" s="587" t="s">
        <v>744</v>
      </c>
      <c r="V25" s="587" t="s">
        <v>745</v>
      </c>
      <c r="W25" s="598"/>
      <c r="X25" s="579">
        <f t="shared" si="2"/>
        <v>0.71111111111111114</v>
      </c>
      <c r="Y25" s="579" t="str">
        <f t="shared" si="3"/>
        <v>REGULAR</v>
      </c>
      <c r="Z25" s="582" t="str">
        <f t="shared" si="4"/>
        <v>EN EJECUCIÓN</v>
      </c>
      <c r="AA25" s="581">
        <f t="shared" si="5"/>
        <v>4.4444444444444446E-2</v>
      </c>
    </row>
    <row r="26" spans="2:27" ht="78" customHeight="1" thickBot="1" x14ac:dyDescent="0.3">
      <c r="B26" s="353" t="s">
        <v>388</v>
      </c>
      <c r="C26" s="354" t="s">
        <v>389</v>
      </c>
      <c r="D26" s="52" t="s">
        <v>23</v>
      </c>
      <c r="E26" s="229" t="s">
        <v>535</v>
      </c>
      <c r="F26" s="355" t="s">
        <v>59</v>
      </c>
      <c r="G26" s="332">
        <v>13</v>
      </c>
      <c r="H26" s="356" t="s">
        <v>716</v>
      </c>
      <c r="I26" s="365">
        <v>6.25E-2</v>
      </c>
      <c r="J26" s="358">
        <v>100</v>
      </c>
      <c r="K26" s="357" t="s">
        <v>184</v>
      </c>
      <c r="L26" s="357" t="s">
        <v>717</v>
      </c>
      <c r="M26" s="554" t="s">
        <v>715</v>
      </c>
      <c r="N26" s="387">
        <v>0.45</v>
      </c>
      <c r="O26" s="387">
        <v>1</v>
      </c>
      <c r="P26" s="564">
        <v>0</v>
      </c>
      <c r="Q26" s="564">
        <v>0</v>
      </c>
      <c r="R26" s="238">
        <f t="shared" si="6"/>
        <v>0.45</v>
      </c>
      <c r="S26" s="238">
        <f t="shared" si="1"/>
        <v>6.25E-2</v>
      </c>
      <c r="T26" s="433">
        <v>0.41</v>
      </c>
      <c r="U26" s="587" t="s">
        <v>746</v>
      </c>
      <c r="V26" s="587" t="s">
        <v>745</v>
      </c>
      <c r="W26" s="598"/>
      <c r="X26" s="579">
        <f t="shared" si="2"/>
        <v>0.91111111111111098</v>
      </c>
      <c r="Y26" s="579" t="str">
        <f t="shared" si="3"/>
        <v>BUENO</v>
      </c>
      <c r="Z26" s="582" t="str">
        <f t="shared" si="4"/>
        <v>EN EJECUCIÓN</v>
      </c>
      <c r="AA26" s="581">
        <f t="shared" si="5"/>
        <v>5.6944444444444436E-2</v>
      </c>
    </row>
    <row r="27" spans="2:27" ht="78" customHeight="1" thickBot="1" x14ac:dyDescent="0.3">
      <c r="B27" s="345" t="s">
        <v>388</v>
      </c>
      <c r="C27" s="346" t="s">
        <v>389</v>
      </c>
      <c r="D27" s="347" t="s">
        <v>23</v>
      </c>
      <c r="E27" s="348" t="s">
        <v>535</v>
      </c>
      <c r="F27" s="349" t="s">
        <v>59</v>
      </c>
      <c r="G27" s="332">
        <v>14</v>
      </c>
      <c r="H27" s="350" t="s">
        <v>718</v>
      </c>
      <c r="I27" s="364">
        <v>6.25E-2</v>
      </c>
      <c r="J27" s="352">
        <v>4</v>
      </c>
      <c r="K27" s="351" t="s">
        <v>719</v>
      </c>
      <c r="L27" s="351" t="s">
        <v>720</v>
      </c>
      <c r="M27" s="553" t="s">
        <v>715</v>
      </c>
      <c r="N27" s="563">
        <v>1</v>
      </c>
      <c r="O27" s="563">
        <v>2</v>
      </c>
      <c r="P27" s="563">
        <v>3</v>
      </c>
      <c r="Q27" s="563">
        <v>4</v>
      </c>
      <c r="R27" s="550">
        <f t="shared" si="6"/>
        <v>1</v>
      </c>
      <c r="S27" s="238">
        <f t="shared" si="1"/>
        <v>6.25E-2</v>
      </c>
      <c r="T27" s="435">
        <v>1</v>
      </c>
      <c r="U27" s="587" t="s">
        <v>747</v>
      </c>
      <c r="V27" s="587" t="s">
        <v>745</v>
      </c>
      <c r="W27" s="598"/>
      <c r="X27" s="579">
        <f t="shared" si="2"/>
        <v>1</v>
      </c>
      <c r="Y27" s="579" t="str">
        <f t="shared" si="3"/>
        <v>EXCELENTE</v>
      </c>
      <c r="Z27" s="582" t="str">
        <f t="shared" si="4"/>
        <v>EN EJECUCIÓN</v>
      </c>
      <c r="AA27" s="581">
        <f t="shared" si="5"/>
        <v>6.25E-2</v>
      </c>
    </row>
    <row r="28" spans="2:27" ht="78" customHeight="1" thickBot="1" x14ac:dyDescent="0.3">
      <c r="B28" s="353" t="s">
        <v>388</v>
      </c>
      <c r="C28" s="354" t="s">
        <v>389</v>
      </c>
      <c r="D28" s="52" t="s">
        <v>23</v>
      </c>
      <c r="E28" s="229" t="s">
        <v>535</v>
      </c>
      <c r="F28" s="355" t="s">
        <v>59</v>
      </c>
      <c r="G28" s="332">
        <v>15</v>
      </c>
      <c r="H28" s="371" t="s">
        <v>721</v>
      </c>
      <c r="I28" s="365">
        <v>6.25E-2</v>
      </c>
      <c r="J28" s="358">
        <v>100</v>
      </c>
      <c r="K28" s="357" t="s">
        <v>184</v>
      </c>
      <c r="L28" s="357" t="s">
        <v>722</v>
      </c>
      <c r="M28" s="554" t="s">
        <v>715</v>
      </c>
      <c r="N28" s="387">
        <v>0.25</v>
      </c>
      <c r="O28" s="387">
        <v>0.85</v>
      </c>
      <c r="P28" s="387">
        <v>1</v>
      </c>
      <c r="Q28" s="564">
        <v>0</v>
      </c>
      <c r="R28" s="238">
        <f t="shared" si="6"/>
        <v>0.25</v>
      </c>
      <c r="S28" s="238">
        <f t="shared" si="1"/>
        <v>6.25E-2</v>
      </c>
      <c r="T28" s="433">
        <v>0.25</v>
      </c>
      <c r="U28" s="587" t="s">
        <v>748</v>
      </c>
      <c r="V28" s="587" t="s">
        <v>745</v>
      </c>
      <c r="W28" s="598"/>
      <c r="X28" s="579">
        <f t="shared" si="2"/>
        <v>1</v>
      </c>
      <c r="Y28" s="579" t="str">
        <f t="shared" si="3"/>
        <v>EXCELENTE</v>
      </c>
      <c r="Z28" s="582" t="str">
        <f t="shared" si="4"/>
        <v>EN EJECUCIÓN</v>
      </c>
      <c r="AA28" s="581">
        <f t="shared" si="5"/>
        <v>6.25E-2</v>
      </c>
    </row>
    <row r="29" spans="2:27" ht="78" customHeight="1" thickBot="1" x14ac:dyDescent="0.3">
      <c r="B29" s="345" t="s">
        <v>388</v>
      </c>
      <c r="C29" s="346" t="s">
        <v>389</v>
      </c>
      <c r="D29" s="347" t="s">
        <v>23</v>
      </c>
      <c r="E29" s="348" t="s">
        <v>535</v>
      </c>
      <c r="F29" s="349" t="s">
        <v>59</v>
      </c>
      <c r="G29" s="332">
        <v>16</v>
      </c>
      <c r="H29" s="370" t="s">
        <v>723</v>
      </c>
      <c r="I29" s="364">
        <v>6.25E-2</v>
      </c>
      <c r="J29" s="352">
        <v>100</v>
      </c>
      <c r="K29" s="351" t="s">
        <v>184</v>
      </c>
      <c r="L29" s="351" t="s">
        <v>724</v>
      </c>
      <c r="M29" s="553" t="s">
        <v>725</v>
      </c>
      <c r="N29" s="388">
        <v>0.25</v>
      </c>
      <c r="O29" s="388">
        <v>0.5</v>
      </c>
      <c r="P29" s="388">
        <v>0.75</v>
      </c>
      <c r="Q29" s="388">
        <v>1</v>
      </c>
      <c r="R29" s="238">
        <f t="shared" si="6"/>
        <v>0.25</v>
      </c>
      <c r="S29" s="238">
        <f t="shared" si="1"/>
        <v>6.25E-2</v>
      </c>
      <c r="T29" s="238">
        <v>0.25</v>
      </c>
      <c r="U29" s="587" t="s">
        <v>935</v>
      </c>
      <c r="V29" s="587"/>
      <c r="W29" s="598"/>
      <c r="X29" s="579">
        <f t="shared" si="2"/>
        <v>1</v>
      </c>
      <c r="Y29" s="579" t="str">
        <f t="shared" si="3"/>
        <v>EXCELENTE</v>
      </c>
      <c r="Z29" s="582" t="str">
        <f t="shared" si="4"/>
        <v>EN EJECUCIÓN</v>
      </c>
      <c r="AA29" s="581">
        <f t="shared" si="5"/>
        <v>6.25E-2</v>
      </c>
    </row>
    <row r="30" spans="2:27" ht="78" customHeight="1" thickBot="1" x14ac:dyDescent="0.3">
      <c r="B30" s="353" t="s">
        <v>388</v>
      </c>
      <c r="C30" s="354" t="s">
        <v>389</v>
      </c>
      <c r="D30" s="52" t="s">
        <v>23</v>
      </c>
      <c r="E30" s="229" t="s">
        <v>536</v>
      </c>
      <c r="F30" s="355" t="s">
        <v>115</v>
      </c>
      <c r="G30" s="332">
        <v>1</v>
      </c>
      <c r="H30" s="371" t="s">
        <v>749</v>
      </c>
      <c r="I30" s="357">
        <v>0.25</v>
      </c>
      <c r="J30" s="358">
        <v>100</v>
      </c>
      <c r="K30" s="357" t="s">
        <v>184</v>
      </c>
      <c r="L30" s="357" t="s">
        <v>750</v>
      </c>
      <c r="M30" s="554" t="s">
        <v>117</v>
      </c>
      <c r="N30" s="387">
        <v>0.25</v>
      </c>
      <c r="O30" s="387">
        <v>0.5</v>
      </c>
      <c r="P30" s="387">
        <v>0.75</v>
      </c>
      <c r="Q30" s="387">
        <v>1</v>
      </c>
      <c r="R30" s="238">
        <f t="shared" si="6"/>
        <v>0.25</v>
      </c>
      <c r="S30" s="238">
        <f t="shared" si="1"/>
        <v>0.25</v>
      </c>
      <c r="T30" s="433">
        <v>0.25</v>
      </c>
      <c r="U30" s="589" t="s">
        <v>858</v>
      </c>
      <c r="V30" s="589" t="s">
        <v>859</v>
      </c>
      <c r="W30" s="598"/>
      <c r="X30" s="579">
        <f t="shared" si="2"/>
        <v>1</v>
      </c>
      <c r="Y30" s="579" t="str">
        <f t="shared" si="3"/>
        <v>EXCELENTE</v>
      </c>
      <c r="Z30" s="582" t="str">
        <f t="shared" si="4"/>
        <v>EN EJECUCIÓN</v>
      </c>
      <c r="AA30" s="581">
        <f t="shared" si="5"/>
        <v>0.25</v>
      </c>
    </row>
    <row r="31" spans="2:27" ht="78" customHeight="1" thickBot="1" x14ac:dyDescent="0.3">
      <c r="B31" s="345" t="s">
        <v>388</v>
      </c>
      <c r="C31" s="346" t="s">
        <v>389</v>
      </c>
      <c r="D31" s="347" t="s">
        <v>23</v>
      </c>
      <c r="E31" s="348" t="s">
        <v>536</v>
      </c>
      <c r="F31" s="349" t="s">
        <v>115</v>
      </c>
      <c r="G31" s="332">
        <v>2</v>
      </c>
      <c r="H31" s="370" t="s">
        <v>751</v>
      </c>
      <c r="I31" s="351">
        <v>0.25</v>
      </c>
      <c r="J31" s="352">
        <v>100</v>
      </c>
      <c r="K31" s="351" t="s">
        <v>184</v>
      </c>
      <c r="L31" s="351" t="s">
        <v>752</v>
      </c>
      <c r="M31" s="553" t="s">
        <v>117</v>
      </c>
      <c r="N31" s="388">
        <v>0.4</v>
      </c>
      <c r="O31" s="388">
        <v>0.8</v>
      </c>
      <c r="P31" s="388">
        <v>0.9</v>
      </c>
      <c r="Q31" s="388">
        <v>1</v>
      </c>
      <c r="R31" s="238">
        <f t="shared" si="6"/>
        <v>0.4</v>
      </c>
      <c r="S31" s="238">
        <f t="shared" si="1"/>
        <v>0.25</v>
      </c>
      <c r="T31" s="551">
        <v>0.4</v>
      </c>
      <c r="U31" s="589" t="s">
        <v>860</v>
      </c>
      <c r="V31" s="589" t="s">
        <v>861</v>
      </c>
      <c r="W31" s="598"/>
      <c r="X31" s="579">
        <f t="shared" si="2"/>
        <v>1</v>
      </c>
      <c r="Y31" s="579" t="str">
        <f t="shared" si="3"/>
        <v>EXCELENTE</v>
      </c>
      <c r="Z31" s="582" t="str">
        <f t="shared" si="4"/>
        <v>EN EJECUCIÓN</v>
      </c>
      <c r="AA31" s="581">
        <f t="shared" si="5"/>
        <v>0.25</v>
      </c>
    </row>
    <row r="32" spans="2:27" ht="78" customHeight="1" thickBot="1" x14ac:dyDescent="0.3">
      <c r="B32" s="353" t="s">
        <v>388</v>
      </c>
      <c r="C32" s="354" t="s">
        <v>389</v>
      </c>
      <c r="D32" s="52" t="s">
        <v>23</v>
      </c>
      <c r="E32" s="229" t="s">
        <v>536</v>
      </c>
      <c r="F32" s="355" t="s">
        <v>115</v>
      </c>
      <c r="G32" s="332">
        <v>3</v>
      </c>
      <c r="H32" s="371" t="s">
        <v>753</v>
      </c>
      <c r="I32" s="357">
        <v>0.25</v>
      </c>
      <c r="J32" s="358">
        <v>100</v>
      </c>
      <c r="K32" s="357" t="s">
        <v>184</v>
      </c>
      <c r="L32" s="357" t="s">
        <v>754</v>
      </c>
      <c r="M32" s="554" t="s">
        <v>117</v>
      </c>
      <c r="N32" s="387">
        <v>0</v>
      </c>
      <c r="O32" s="387">
        <v>0.5</v>
      </c>
      <c r="P32" s="387">
        <v>1</v>
      </c>
      <c r="Q32" s="387">
        <v>0</v>
      </c>
      <c r="R32" s="238">
        <f t="shared" si="6"/>
        <v>0</v>
      </c>
      <c r="S32" s="238">
        <f t="shared" si="1"/>
        <v>0</v>
      </c>
      <c r="T32" s="433">
        <v>0</v>
      </c>
      <c r="U32" s="587"/>
      <c r="V32" s="587"/>
      <c r="W32" s="598"/>
      <c r="X32" s="579">
        <f t="shared" si="2"/>
        <v>0</v>
      </c>
      <c r="Y32" s="579" t="str">
        <f t="shared" si="3"/>
        <v>MALO</v>
      </c>
      <c r="Z32" s="582" t="str">
        <f t="shared" si="4"/>
        <v>SIN EJECUTAR</v>
      </c>
      <c r="AA32" s="581">
        <f t="shared" si="5"/>
        <v>0</v>
      </c>
    </row>
    <row r="33" spans="2:27" ht="78" customHeight="1" thickBot="1" x14ac:dyDescent="0.3">
      <c r="B33" s="345" t="s">
        <v>388</v>
      </c>
      <c r="C33" s="346" t="s">
        <v>389</v>
      </c>
      <c r="D33" s="347" t="s">
        <v>23</v>
      </c>
      <c r="E33" s="348" t="s">
        <v>536</v>
      </c>
      <c r="F33" s="349" t="s">
        <v>115</v>
      </c>
      <c r="G33" s="332">
        <v>4</v>
      </c>
      <c r="H33" s="370" t="s">
        <v>755</v>
      </c>
      <c r="I33" s="351">
        <v>0.25</v>
      </c>
      <c r="J33" s="352">
        <v>100</v>
      </c>
      <c r="K33" s="351" t="s">
        <v>184</v>
      </c>
      <c r="L33" s="351" t="s">
        <v>756</v>
      </c>
      <c r="M33" s="553" t="s">
        <v>117</v>
      </c>
      <c r="N33" s="388">
        <v>0.35</v>
      </c>
      <c r="O33" s="388">
        <v>0.7</v>
      </c>
      <c r="P33" s="388">
        <v>0.85</v>
      </c>
      <c r="Q33" s="388">
        <v>1</v>
      </c>
      <c r="R33" s="238">
        <f t="shared" si="6"/>
        <v>0.35</v>
      </c>
      <c r="S33" s="238">
        <f t="shared" si="1"/>
        <v>0.25</v>
      </c>
      <c r="T33" s="433">
        <v>0.35</v>
      </c>
      <c r="U33" s="589" t="s">
        <v>911</v>
      </c>
      <c r="V33" s="589" t="s">
        <v>912</v>
      </c>
      <c r="W33" s="598"/>
      <c r="X33" s="579">
        <f t="shared" si="2"/>
        <v>1</v>
      </c>
      <c r="Y33" s="579" t="str">
        <f t="shared" si="3"/>
        <v>EXCELENTE</v>
      </c>
      <c r="Z33" s="582" t="str">
        <f t="shared" si="4"/>
        <v>EN EJECUCIÓN</v>
      </c>
      <c r="AA33" s="581">
        <f t="shared" si="5"/>
        <v>0.25</v>
      </c>
    </row>
    <row r="34" spans="2:27" ht="78" customHeight="1" thickBot="1" x14ac:dyDescent="0.3">
      <c r="B34" s="353" t="s">
        <v>391</v>
      </c>
      <c r="C34" s="354" t="s">
        <v>757</v>
      </c>
      <c r="D34" s="52" t="s">
        <v>52</v>
      </c>
      <c r="E34" s="229" t="s">
        <v>537</v>
      </c>
      <c r="F34" s="355" t="s">
        <v>131</v>
      </c>
      <c r="G34" s="332">
        <v>1</v>
      </c>
      <c r="H34" s="374" t="s">
        <v>758</v>
      </c>
      <c r="I34" s="375">
        <v>6.25E-2</v>
      </c>
      <c r="J34" s="358">
        <v>100</v>
      </c>
      <c r="K34" s="357" t="s">
        <v>759</v>
      </c>
      <c r="L34" s="357" t="s">
        <v>760</v>
      </c>
      <c r="M34" s="554" t="s">
        <v>761</v>
      </c>
      <c r="N34" s="387">
        <v>0.25</v>
      </c>
      <c r="O34" s="387">
        <v>0.5</v>
      </c>
      <c r="P34" s="387">
        <v>0.75</v>
      </c>
      <c r="Q34" s="387">
        <v>1</v>
      </c>
      <c r="R34" s="238">
        <f t="shared" si="6"/>
        <v>0.25</v>
      </c>
      <c r="S34" s="238">
        <f t="shared" si="1"/>
        <v>6.25E-2</v>
      </c>
      <c r="T34" s="433">
        <v>0.25</v>
      </c>
      <c r="U34" s="590" t="s">
        <v>862</v>
      </c>
      <c r="V34" s="589" t="s">
        <v>863</v>
      </c>
      <c r="W34" s="600"/>
      <c r="X34" s="579">
        <f t="shared" si="2"/>
        <v>1</v>
      </c>
      <c r="Y34" s="579" t="str">
        <f t="shared" si="3"/>
        <v>EXCELENTE</v>
      </c>
      <c r="Z34" s="582" t="str">
        <f t="shared" si="4"/>
        <v>EN EJECUCIÓN</v>
      </c>
      <c r="AA34" s="581">
        <f t="shared" si="5"/>
        <v>6.25E-2</v>
      </c>
    </row>
    <row r="35" spans="2:27" ht="78" customHeight="1" thickBot="1" x14ac:dyDescent="0.3">
      <c r="B35" s="345" t="s">
        <v>391</v>
      </c>
      <c r="C35" s="346" t="s">
        <v>757</v>
      </c>
      <c r="D35" s="347" t="s">
        <v>142</v>
      </c>
      <c r="E35" s="348" t="s">
        <v>537</v>
      </c>
      <c r="F35" s="349" t="s">
        <v>131</v>
      </c>
      <c r="G35" s="332">
        <v>2</v>
      </c>
      <c r="H35" s="376" t="s">
        <v>762</v>
      </c>
      <c r="I35" s="377">
        <v>6.25E-2</v>
      </c>
      <c r="J35" s="352">
        <v>100</v>
      </c>
      <c r="K35" s="351" t="s">
        <v>759</v>
      </c>
      <c r="L35" s="351" t="s">
        <v>763</v>
      </c>
      <c r="M35" s="553" t="s">
        <v>761</v>
      </c>
      <c r="N35" s="388">
        <v>0.25</v>
      </c>
      <c r="O35" s="388">
        <v>0.5</v>
      </c>
      <c r="P35" s="388">
        <v>0.75</v>
      </c>
      <c r="Q35" s="388">
        <v>1</v>
      </c>
      <c r="R35" s="238">
        <f t="shared" si="6"/>
        <v>0.25</v>
      </c>
      <c r="S35" s="238">
        <f t="shared" si="1"/>
        <v>6.25E-2</v>
      </c>
      <c r="T35" s="433">
        <v>0.2</v>
      </c>
      <c r="U35" s="591" t="s">
        <v>864</v>
      </c>
      <c r="V35" s="589" t="s">
        <v>863</v>
      </c>
      <c r="W35" s="600"/>
      <c r="X35" s="579">
        <f t="shared" si="2"/>
        <v>0.8</v>
      </c>
      <c r="Y35" s="579" t="str">
        <f t="shared" si="3"/>
        <v>REGULAR</v>
      </c>
      <c r="Z35" s="582" t="str">
        <f t="shared" si="4"/>
        <v>EN EJECUCIÓN</v>
      </c>
      <c r="AA35" s="581">
        <f t="shared" si="5"/>
        <v>0.05</v>
      </c>
    </row>
    <row r="36" spans="2:27" ht="78" customHeight="1" thickBot="1" x14ac:dyDescent="0.3">
      <c r="B36" s="353" t="s">
        <v>391</v>
      </c>
      <c r="C36" s="354" t="s">
        <v>757</v>
      </c>
      <c r="D36" s="52" t="s">
        <v>142</v>
      </c>
      <c r="E36" s="229" t="s">
        <v>537</v>
      </c>
      <c r="F36" s="355" t="s">
        <v>131</v>
      </c>
      <c r="G36" s="332">
        <v>3</v>
      </c>
      <c r="H36" s="356" t="s">
        <v>307</v>
      </c>
      <c r="I36" s="375">
        <v>6.25E-2</v>
      </c>
      <c r="J36" s="358">
        <v>100</v>
      </c>
      <c r="K36" s="357" t="s">
        <v>759</v>
      </c>
      <c r="L36" s="357" t="s">
        <v>308</v>
      </c>
      <c r="M36" s="554" t="s">
        <v>761</v>
      </c>
      <c r="N36" s="387">
        <v>0.25</v>
      </c>
      <c r="O36" s="387">
        <v>0.5</v>
      </c>
      <c r="P36" s="387">
        <v>0.75</v>
      </c>
      <c r="Q36" s="387">
        <v>1</v>
      </c>
      <c r="R36" s="238">
        <f t="shared" si="6"/>
        <v>0.25</v>
      </c>
      <c r="S36" s="238">
        <f t="shared" si="1"/>
        <v>6.25E-2</v>
      </c>
      <c r="T36" s="433">
        <v>0.25</v>
      </c>
      <c r="U36" s="591" t="s">
        <v>865</v>
      </c>
      <c r="V36" s="589" t="s">
        <v>612</v>
      </c>
      <c r="W36" s="600"/>
      <c r="X36" s="579">
        <f t="shared" si="2"/>
        <v>1</v>
      </c>
      <c r="Y36" s="579" t="str">
        <f t="shared" si="3"/>
        <v>EXCELENTE</v>
      </c>
      <c r="Z36" s="582" t="str">
        <f t="shared" si="4"/>
        <v>EN EJECUCIÓN</v>
      </c>
      <c r="AA36" s="581">
        <f t="shared" si="5"/>
        <v>6.25E-2</v>
      </c>
    </row>
    <row r="37" spans="2:27" ht="78" customHeight="1" thickBot="1" x14ac:dyDescent="0.3">
      <c r="B37" s="345" t="s">
        <v>391</v>
      </c>
      <c r="C37" s="346" t="s">
        <v>757</v>
      </c>
      <c r="D37" s="347" t="s">
        <v>142</v>
      </c>
      <c r="E37" s="348" t="s">
        <v>537</v>
      </c>
      <c r="F37" s="349" t="s">
        <v>131</v>
      </c>
      <c r="G37" s="332">
        <v>4</v>
      </c>
      <c r="H37" s="378" t="s">
        <v>764</v>
      </c>
      <c r="I37" s="377">
        <v>6.25E-2</v>
      </c>
      <c r="J37" s="352">
        <v>100</v>
      </c>
      <c r="K37" s="351" t="s">
        <v>759</v>
      </c>
      <c r="L37" s="351" t="s">
        <v>765</v>
      </c>
      <c r="M37" s="553" t="s">
        <v>761</v>
      </c>
      <c r="N37" s="388">
        <v>0.25</v>
      </c>
      <c r="O37" s="388">
        <v>0.5</v>
      </c>
      <c r="P37" s="388">
        <v>0.75</v>
      </c>
      <c r="Q37" s="388">
        <v>1</v>
      </c>
      <c r="R37" s="238">
        <f t="shared" si="6"/>
        <v>0.25</v>
      </c>
      <c r="S37" s="238">
        <f t="shared" si="1"/>
        <v>6.25E-2</v>
      </c>
      <c r="T37" s="433">
        <v>0.2</v>
      </c>
      <c r="U37" s="591" t="s">
        <v>913</v>
      </c>
      <c r="V37" s="589" t="s">
        <v>863</v>
      </c>
      <c r="W37" s="600"/>
      <c r="X37" s="579">
        <f t="shared" si="2"/>
        <v>0.8</v>
      </c>
      <c r="Y37" s="579" t="str">
        <f t="shared" si="3"/>
        <v>REGULAR</v>
      </c>
      <c r="Z37" s="582" t="str">
        <f t="shared" si="4"/>
        <v>EN EJECUCIÓN</v>
      </c>
      <c r="AA37" s="581">
        <f t="shared" si="5"/>
        <v>0.05</v>
      </c>
    </row>
    <row r="38" spans="2:27" ht="78" customHeight="1" thickBot="1" x14ac:dyDescent="0.3">
      <c r="B38" s="353" t="s">
        <v>391</v>
      </c>
      <c r="C38" s="354" t="s">
        <v>757</v>
      </c>
      <c r="D38" s="52" t="s">
        <v>142</v>
      </c>
      <c r="E38" s="229" t="s">
        <v>538</v>
      </c>
      <c r="F38" s="355" t="s">
        <v>131</v>
      </c>
      <c r="G38" s="580">
        <v>5</v>
      </c>
      <c r="H38" s="614" t="s">
        <v>331</v>
      </c>
      <c r="I38" s="503">
        <v>6.25E-2</v>
      </c>
      <c r="J38" s="583">
        <v>6</v>
      </c>
      <c r="K38" s="360" t="s">
        <v>766</v>
      </c>
      <c r="L38" s="379" t="s">
        <v>767</v>
      </c>
      <c r="M38" s="554" t="s">
        <v>761</v>
      </c>
      <c r="N38" s="566" t="s">
        <v>768</v>
      </c>
      <c r="O38" s="564">
        <v>2</v>
      </c>
      <c r="P38" s="564">
        <v>4</v>
      </c>
      <c r="Q38" s="564">
        <v>6</v>
      </c>
      <c r="R38" s="434" t="str">
        <f t="shared" si="6"/>
        <v>-</v>
      </c>
      <c r="S38" s="238">
        <f t="shared" si="1"/>
        <v>0</v>
      </c>
      <c r="T38" s="435">
        <v>0</v>
      </c>
      <c r="U38" s="592"/>
      <c r="V38" s="592"/>
      <c r="W38" s="600"/>
      <c r="X38" s="579">
        <f t="shared" si="2"/>
        <v>0</v>
      </c>
      <c r="Y38" s="579" t="str">
        <f t="shared" si="3"/>
        <v>MALO</v>
      </c>
      <c r="Z38" s="582" t="str">
        <f t="shared" si="4"/>
        <v>SIN EJECUTAR</v>
      </c>
      <c r="AA38" s="581">
        <f t="shared" si="5"/>
        <v>0</v>
      </c>
    </row>
    <row r="39" spans="2:27" ht="78" customHeight="1" thickBot="1" x14ac:dyDescent="0.3">
      <c r="B39" s="345" t="s">
        <v>391</v>
      </c>
      <c r="C39" s="346" t="s">
        <v>757</v>
      </c>
      <c r="D39" s="347" t="s">
        <v>142</v>
      </c>
      <c r="E39" s="348" t="s">
        <v>538</v>
      </c>
      <c r="F39" s="349" t="s">
        <v>131</v>
      </c>
      <c r="G39" s="580">
        <v>6</v>
      </c>
      <c r="H39" s="380" t="s">
        <v>769</v>
      </c>
      <c r="I39" s="364">
        <v>6.25E-2</v>
      </c>
      <c r="J39" s="362">
        <v>100</v>
      </c>
      <c r="K39" s="363" t="s">
        <v>759</v>
      </c>
      <c r="L39" s="381" t="s">
        <v>770</v>
      </c>
      <c r="M39" s="363" t="s">
        <v>761</v>
      </c>
      <c r="N39" s="606">
        <v>0.25</v>
      </c>
      <c r="O39" s="388">
        <v>0.5</v>
      </c>
      <c r="P39" s="388">
        <v>0.75</v>
      </c>
      <c r="Q39" s="388">
        <v>1</v>
      </c>
      <c r="R39" s="238">
        <f t="shared" si="6"/>
        <v>0.25</v>
      </c>
      <c r="S39" s="238">
        <f t="shared" si="1"/>
        <v>6.25E-2</v>
      </c>
      <c r="T39" s="433">
        <v>0.2</v>
      </c>
      <c r="U39" s="591" t="s">
        <v>866</v>
      </c>
      <c r="V39" s="589" t="s">
        <v>612</v>
      </c>
      <c r="W39" s="600"/>
      <c r="X39" s="579">
        <f t="shared" si="2"/>
        <v>0.8</v>
      </c>
      <c r="Y39" s="579" t="str">
        <f t="shared" si="3"/>
        <v>REGULAR</v>
      </c>
      <c r="Z39" s="582" t="str">
        <f t="shared" si="4"/>
        <v>EN EJECUCIÓN</v>
      </c>
      <c r="AA39" s="581">
        <f t="shared" si="5"/>
        <v>0.05</v>
      </c>
    </row>
    <row r="40" spans="2:27" ht="78" customHeight="1" thickBot="1" x14ac:dyDescent="0.3">
      <c r="B40" s="353" t="s">
        <v>391</v>
      </c>
      <c r="C40" s="354" t="s">
        <v>757</v>
      </c>
      <c r="D40" s="52" t="s">
        <v>142</v>
      </c>
      <c r="E40" s="229" t="s">
        <v>538</v>
      </c>
      <c r="F40" s="355" t="s">
        <v>131</v>
      </c>
      <c r="G40" s="580">
        <v>7</v>
      </c>
      <c r="H40" s="613" t="s">
        <v>771</v>
      </c>
      <c r="I40" s="503">
        <v>6.25E-2</v>
      </c>
      <c r="J40" s="583">
        <v>100</v>
      </c>
      <c r="K40" s="360" t="s">
        <v>759</v>
      </c>
      <c r="L40" s="360" t="s">
        <v>772</v>
      </c>
      <c r="M40" s="360" t="s">
        <v>761</v>
      </c>
      <c r="N40" s="608">
        <v>0.25</v>
      </c>
      <c r="O40" s="387">
        <v>0.5</v>
      </c>
      <c r="P40" s="387">
        <v>0.75</v>
      </c>
      <c r="Q40" s="387">
        <v>1</v>
      </c>
      <c r="R40" s="238">
        <f t="shared" si="6"/>
        <v>0.25</v>
      </c>
      <c r="S40" s="238">
        <f t="shared" si="1"/>
        <v>6.25E-2</v>
      </c>
      <c r="T40" s="551">
        <v>0.2</v>
      </c>
      <c r="U40" s="591" t="s">
        <v>914</v>
      </c>
      <c r="V40" s="589" t="s">
        <v>915</v>
      </c>
      <c r="W40" s="599"/>
      <c r="X40" s="579">
        <f t="shared" si="2"/>
        <v>0.8</v>
      </c>
      <c r="Y40" s="579" t="str">
        <f t="shared" si="3"/>
        <v>REGULAR</v>
      </c>
      <c r="Z40" s="582" t="str">
        <f t="shared" si="4"/>
        <v>EN EJECUCIÓN</v>
      </c>
      <c r="AA40" s="581">
        <f t="shared" si="5"/>
        <v>0.05</v>
      </c>
    </row>
    <row r="41" spans="2:27" ht="78" customHeight="1" thickBot="1" x14ac:dyDescent="0.3">
      <c r="B41" s="345" t="s">
        <v>391</v>
      </c>
      <c r="C41" s="346" t="s">
        <v>757</v>
      </c>
      <c r="D41" s="382" t="s">
        <v>130</v>
      </c>
      <c r="E41" s="348" t="s">
        <v>538</v>
      </c>
      <c r="F41" s="349" t="s">
        <v>131</v>
      </c>
      <c r="G41" s="332">
        <v>8</v>
      </c>
      <c r="H41" s="609" t="s">
        <v>773</v>
      </c>
      <c r="I41" s="610">
        <v>6.25E-2</v>
      </c>
      <c r="J41" s="607">
        <v>100</v>
      </c>
      <c r="K41" s="611" t="s">
        <v>759</v>
      </c>
      <c r="L41" s="611" t="s">
        <v>774</v>
      </c>
      <c r="M41" s="612" t="s">
        <v>761</v>
      </c>
      <c r="N41" s="388">
        <v>0.25</v>
      </c>
      <c r="O41" s="388">
        <v>0.5</v>
      </c>
      <c r="P41" s="388">
        <v>0.75</v>
      </c>
      <c r="Q41" s="388">
        <v>1</v>
      </c>
      <c r="R41" s="238">
        <f t="shared" si="6"/>
        <v>0.25</v>
      </c>
      <c r="S41" s="238">
        <f t="shared" si="1"/>
        <v>6.25E-2</v>
      </c>
      <c r="T41" s="433">
        <v>0.2</v>
      </c>
      <c r="U41" s="591" t="s">
        <v>916</v>
      </c>
      <c r="V41" s="587" t="s">
        <v>917</v>
      </c>
      <c r="W41" s="600"/>
      <c r="X41" s="579">
        <f t="shared" si="2"/>
        <v>0.8</v>
      </c>
      <c r="Y41" s="579" t="str">
        <f t="shared" si="3"/>
        <v>REGULAR</v>
      </c>
      <c r="Z41" s="582" t="str">
        <f t="shared" si="4"/>
        <v>EN EJECUCIÓN</v>
      </c>
      <c r="AA41" s="581">
        <f t="shared" si="5"/>
        <v>0.05</v>
      </c>
    </row>
    <row r="42" spans="2:27" ht="78" customHeight="1" thickBot="1" x14ac:dyDescent="0.3">
      <c r="B42" s="353" t="s">
        <v>391</v>
      </c>
      <c r="C42" s="354" t="s">
        <v>757</v>
      </c>
      <c r="D42" s="54" t="s">
        <v>130</v>
      </c>
      <c r="E42" s="229" t="s">
        <v>538</v>
      </c>
      <c r="F42" s="355" t="s">
        <v>131</v>
      </c>
      <c r="G42" s="332">
        <v>9</v>
      </c>
      <c r="H42" s="383" t="s">
        <v>775</v>
      </c>
      <c r="I42" s="375">
        <v>6.25E-2</v>
      </c>
      <c r="J42" s="367">
        <v>100</v>
      </c>
      <c r="K42" s="368" t="s">
        <v>759</v>
      </c>
      <c r="L42" s="368" t="s">
        <v>776</v>
      </c>
      <c r="M42" s="557" t="s">
        <v>761</v>
      </c>
      <c r="N42" s="387">
        <v>0.25</v>
      </c>
      <c r="O42" s="387">
        <v>0.5</v>
      </c>
      <c r="P42" s="387">
        <v>0.75</v>
      </c>
      <c r="Q42" s="387">
        <v>1</v>
      </c>
      <c r="R42" s="238">
        <f t="shared" si="6"/>
        <v>0.25</v>
      </c>
      <c r="S42" s="238">
        <f t="shared" si="1"/>
        <v>6.25E-2</v>
      </c>
      <c r="T42" s="433">
        <v>0.25</v>
      </c>
      <c r="U42" s="591" t="s">
        <v>918</v>
      </c>
      <c r="V42" s="589" t="s">
        <v>919</v>
      </c>
      <c r="W42" s="600"/>
      <c r="X42" s="579">
        <f t="shared" si="2"/>
        <v>1</v>
      </c>
      <c r="Y42" s="579" t="str">
        <f t="shared" si="3"/>
        <v>EXCELENTE</v>
      </c>
      <c r="Z42" s="582" t="str">
        <f t="shared" si="4"/>
        <v>EN EJECUCIÓN</v>
      </c>
      <c r="AA42" s="581">
        <f t="shared" si="5"/>
        <v>6.25E-2</v>
      </c>
    </row>
    <row r="43" spans="2:27" ht="78" customHeight="1" thickBot="1" x14ac:dyDescent="0.3">
      <c r="B43" s="345" t="s">
        <v>391</v>
      </c>
      <c r="C43" s="346" t="s">
        <v>757</v>
      </c>
      <c r="D43" s="382" t="s">
        <v>130</v>
      </c>
      <c r="E43" s="348" t="s">
        <v>538</v>
      </c>
      <c r="F43" s="349" t="s">
        <v>131</v>
      </c>
      <c r="G43" s="332">
        <v>10</v>
      </c>
      <c r="H43" s="384" t="s">
        <v>777</v>
      </c>
      <c r="I43" s="377">
        <v>6.25E-2</v>
      </c>
      <c r="J43" s="372">
        <v>100</v>
      </c>
      <c r="K43" s="373" t="s">
        <v>759</v>
      </c>
      <c r="L43" s="373" t="s">
        <v>778</v>
      </c>
      <c r="M43" s="385" t="s">
        <v>761</v>
      </c>
      <c r="N43" s="388">
        <v>0</v>
      </c>
      <c r="O43" s="388">
        <v>0</v>
      </c>
      <c r="P43" s="388">
        <v>0.5</v>
      </c>
      <c r="Q43" s="388">
        <v>1</v>
      </c>
      <c r="R43" s="238">
        <f t="shared" si="6"/>
        <v>0</v>
      </c>
      <c r="S43" s="238">
        <f t="shared" si="1"/>
        <v>0</v>
      </c>
      <c r="T43" s="433">
        <v>0</v>
      </c>
      <c r="U43" s="592"/>
      <c r="V43" s="592"/>
      <c r="W43" s="600"/>
      <c r="X43" s="579">
        <f t="shared" si="2"/>
        <v>0</v>
      </c>
      <c r="Y43" s="579" t="str">
        <f t="shared" si="3"/>
        <v>MALO</v>
      </c>
      <c r="Z43" s="582" t="str">
        <f t="shared" si="4"/>
        <v>SIN EJECUTAR</v>
      </c>
      <c r="AA43" s="581">
        <f t="shared" si="5"/>
        <v>0</v>
      </c>
    </row>
    <row r="44" spans="2:27" ht="78" customHeight="1" thickBot="1" x14ac:dyDescent="0.3">
      <c r="B44" s="353" t="s">
        <v>391</v>
      </c>
      <c r="C44" s="354" t="s">
        <v>757</v>
      </c>
      <c r="D44" s="54" t="s">
        <v>142</v>
      </c>
      <c r="E44" s="229" t="s">
        <v>538</v>
      </c>
      <c r="F44" s="355" t="s">
        <v>131</v>
      </c>
      <c r="G44" s="332">
        <v>11</v>
      </c>
      <c r="H44" s="386" t="s">
        <v>779</v>
      </c>
      <c r="I44" s="375">
        <v>6.25E-2</v>
      </c>
      <c r="J44" s="358">
        <v>100</v>
      </c>
      <c r="K44" s="357" t="s">
        <v>759</v>
      </c>
      <c r="L44" s="357" t="s">
        <v>780</v>
      </c>
      <c r="M44" s="554" t="s">
        <v>761</v>
      </c>
      <c r="N44" s="387">
        <v>0.25</v>
      </c>
      <c r="O44" s="387">
        <v>0.5</v>
      </c>
      <c r="P44" s="387">
        <v>0.75</v>
      </c>
      <c r="Q44" s="387">
        <v>1</v>
      </c>
      <c r="R44" s="238">
        <f t="shared" si="6"/>
        <v>0.25</v>
      </c>
      <c r="S44" s="238">
        <f t="shared" si="1"/>
        <v>6.25E-2</v>
      </c>
      <c r="T44" s="433">
        <v>0.2</v>
      </c>
      <c r="U44" s="591" t="s">
        <v>920</v>
      </c>
      <c r="V44" s="589" t="s">
        <v>611</v>
      </c>
      <c r="W44" s="600"/>
      <c r="X44" s="579">
        <f t="shared" si="2"/>
        <v>0.8</v>
      </c>
      <c r="Y44" s="579" t="str">
        <f t="shared" si="3"/>
        <v>REGULAR</v>
      </c>
      <c r="Z44" s="582" t="str">
        <f t="shared" si="4"/>
        <v>EN EJECUCIÓN</v>
      </c>
      <c r="AA44" s="581">
        <f t="shared" si="5"/>
        <v>0.05</v>
      </c>
    </row>
    <row r="45" spans="2:27" ht="78" customHeight="1" thickBot="1" x14ac:dyDescent="0.3">
      <c r="B45" s="345" t="s">
        <v>391</v>
      </c>
      <c r="C45" s="346" t="s">
        <v>757</v>
      </c>
      <c r="D45" s="382" t="s">
        <v>142</v>
      </c>
      <c r="E45" s="348" t="s">
        <v>538</v>
      </c>
      <c r="F45" s="349" t="s">
        <v>131</v>
      </c>
      <c r="G45" s="332">
        <v>12</v>
      </c>
      <c r="H45" s="361" t="s">
        <v>781</v>
      </c>
      <c r="I45" s="377">
        <v>6.25E-2</v>
      </c>
      <c r="J45" s="352">
        <v>100</v>
      </c>
      <c r="K45" s="351" t="s">
        <v>759</v>
      </c>
      <c r="L45" s="363" t="s">
        <v>782</v>
      </c>
      <c r="M45" s="555" t="s">
        <v>761</v>
      </c>
      <c r="N45" s="388">
        <v>0.2</v>
      </c>
      <c r="O45" s="388">
        <v>0.4</v>
      </c>
      <c r="P45" s="388">
        <v>0.6</v>
      </c>
      <c r="Q45" s="388">
        <v>1</v>
      </c>
      <c r="R45" s="238">
        <f t="shared" si="6"/>
        <v>0.2</v>
      </c>
      <c r="S45" s="238">
        <f t="shared" si="1"/>
        <v>6.25E-2</v>
      </c>
      <c r="T45" s="433">
        <v>0.2</v>
      </c>
      <c r="U45" s="591" t="s">
        <v>867</v>
      </c>
      <c r="V45" s="589" t="s">
        <v>863</v>
      </c>
      <c r="W45" s="600"/>
      <c r="X45" s="579">
        <f t="shared" si="2"/>
        <v>1</v>
      </c>
      <c r="Y45" s="579" t="str">
        <f t="shared" si="3"/>
        <v>EXCELENTE</v>
      </c>
      <c r="Z45" s="582" t="str">
        <f t="shared" si="4"/>
        <v>EN EJECUCIÓN</v>
      </c>
      <c r="AA45" s="581">
        <f t="shared" si="5"/>
        <v>6.25E-2</v>
      </c>
    </row>
    <row r="46" spans="2:27" ht="78" customHeight="1" thickBot="1" x14ac:dyDescent="0.3">
      <c r="B46" s="353" t="s">
        <v>391</v>
      </c>
      <c r="C46" s="354" t="s">
        <v>757</v>
      </c>
      <c r="D46" s="54" t="s">
        <v>142</v>
      </c>
      <c r="E46" s="229" t="s">
        <v>538</v>
      </c>
      <c r="F46" s="355" t="s">
        <v>131</v>
      </c>
      <c r="G46" s="332">
        <v>13</v>
      </c>
      <c r="H46" s="16" t="s">
        <v>783</v>
      </c>
      <c r="I46" s="375">
        <v>6.25E-2</v>
      </c>
      <c r="J46" s="359">
        <v>100</v>
      </c>
      <c r="K46" s="360" t="s">
        <v>759</v>
      </c>
      <c r="L46" s="360" t="s">
        <v>784</v>
      </c>
      <c r="M46" s="556" t="s">
        <v>761</v>
      </c>
      <c r="N46" s="387">
        <v>0.25</v>
      </c>
      <c r="O46" s="387">
        <v>0.5</v>
      </c>
      <c r="P46" s="387">
        <v>0.75</v>
      </c>
      <c r="Q46" s="387">
        <v>1</v>
      </c>
      <c r="R46" s="238">
        <f t="shared" si="6"/>
        <v>0.25</v>
      </c>
      <c r="S46" s="238">
        <f t="shared" si="1"/>
        <v>6.25E-2</v>
      </c>
      <c r="T46" s="433">
        <v>0.25</v>
      </c>
      <c r="U46" s="591" t="s">
        <v>868</v>
      </c>
      <c r="V46" s="587" t="s">
        <v>869</v>
      </c>
      <c r="W46" s="600"/>
      <c r="X46" s="579">
        <f t="shared" si="2"/>
        <v>1</v>
      </c>
      <c r="Y46" s="579" t="str">
        <f t="shared" si="3"/>
        <v>EXCELENTE</v>
      </c>
      <c r="Z46" s="582" t="str">
        <f t="shared" si="4"/>
        <v>EN EJECUCIÓN</v>
      </c>
      <c r="AA46" s="581">
        <f t="shared" si="5"/>
        <v>6.25E-2</v>
      </c>
    </row>
    <row r="47" spans="2:27" ht="78" customHeight="1" thickBot="1" x14ac:dyDescent="0.3">
      <c r="B47" s="345" t="s">
        <v>391</v>
      </c>
      <c r="C47" s="346" t="s">
        <v>757</v>
      </c>
      <c r="D47" s="382" t="s">
        <v>142</v>
      </c>
      <c r="E47" s="348" t="s">
        <v>538</v>
      </c>
      <c r="F47" s="349" t="s">
        <v>131</v>
      </c>
      <c r="G47" s="332">
        <v>14</v>
      </c>
      <c r="H47" s="338" t="s">
        <v>785</v>
      </c>
      <c r="I47" s="377">
        <v>6.25E-2</v>
      </c>
      <c r="J47" s="362">
        <v>100</v>
      </c>
      <c r="K47" s="363" t="s">
        <v>759</v>
      </c>
      <c r="L47" s="363" t="s">
        <v>786</v>
      </c>
      <c r="M47" s="555" t="s">
        <v>761</v>
      </c>
      <c r="N47" s="388">
        <v>0.25</v>
      </c>
      <c r="O47" s="388">
        <v>0.5</v>
      </c>
      <c r="P47" s="388">
        <v>0.75</v>
      </c>
      <c r="Q47" s="388">
        <v>1</v>
      </c>
      <c r="R47" s="238">
        <f t="shared" si="6"/>
        <v>0.25</v>
      </c>
      <c r="S47" s="238">
        <f t="shared" si="1"/>
        <v>6.25E-2</v>
      </c>
      <c r="T47" s="573">
        <v>0.25</v>
      </c>
      <c r="U47" s="591" t="s">
        <v>870</v>
      </c>
      <c r="V47" s="589" t="s">
        <v>863</v>
      </c>
      <c r="W47" s="601"/>
      <c r="X47" s="579">
        <f t="shared" si="2"/>
        <v>1</v>
      </c>
      <c r="Y47" s="579" t="str">
        <f t="shared" si="3"/>
        <v>EXCELENTE</v>
      </c>
      <c r="Z47" s="582" t="str">
        <f t="shared" si="4"/>
        <v>EN EJECUCIÓN</v>
      </c>
      <c r="AA47" s="581">
        <f t="shared" si="5"/>
        <v>6.25E-2</v>
      </c>
    </row>
    <row r="48" spans="2:27" ht="78" customHeight="1" thickBot="1" x14ac:dyDescent="0.3">
      <c r="B48" s="353" t="s">
        <v>391</v>
      </c>
      <c r="C48" s="354" t="s">
        <v>757</v>
      </c>
      <c r="D48" s="54" t="s">
        <v>23</v>
      </c>
      <c r="E48" s="229" t="s">
        <v>538</v>
      </c>
      <c r="F48" s="355" t="s">
        <v>131</v>
      </c>
      <c r="G48" s="332">
        <v>15</v>
      </c>
      <c r="H48" s="338" t="s">
        <v>787</v>
      </c>
      <c r="I48" s="375">
        <v>6.25E-2</v>
      </c>
      <c r="J48" s="359">
        <v>100</v>
      </c>
      <c r="K48" s="360" t="s">
        <v>759</v>
      </c>
      <c r="L48" s="360" t="s">
        <v>788</v>
      </c>
      <c r="M48" s="556" t="s">
        <v>761</v>
      </c>
      <c r="N48" s="387">
        <v>0.15</v>
      </c>
      <c r="O48" s="387">
        <v>0.4</v>
      </c>
      <c r="P48" s="387">
        <v>0.7</v>
      </c>
      <c r="Q48" s="387">
        <v>1</v>
      </c>
      <c r="R48" s="238">
        <f t="shared" si="6"/>
        <v>0.15</v>
      </c>
      <c r="S48" s="238">
        <f t="shared" si="1"/>
        <v>6.25E-2</v>
      </c>
      <c r="T48" s="573">
        <v>0.15</v>
      </c>
      <c r="U48" s="591" t="s">
        <v>871</v>
      </c>
      <c r="V48" s="589" t="s">
        <v>610</v>
      </c>
      <c r="W48" s="601"/>
      <c r="X48" s="579">
        <f t="shared" si="2"/>
        <v>1</v>
      </c>
      <c r="Y48" s="579" t="str">
        <f t="shared" si="3"/>
        <v>EXCELENTE</v>
      </c>
      <c r="Z48" s="582" t="str">
        <f t="shared" si="4"/>
        <v>EN EJECUCIÓN</v>
      </c>
      <c r="AA48" s="581">
        <f t="shared" si="5"/>
        <v>6.25E-2</v>
      </c>
    </row>
    <row r="49" spans="2:27" ht="78" customHeight="1" thickBot="1" x14ac:dyDescent="0.3">
      <c r="B49" s="345" t="s">
        <v>391</v>
      </c>
      <c r="C49" s="346" t="s">
        <v>757</v>
      </c>
      <c r="D49" s="382" t="s">
        <v>142</v>
      </c>
      <c r="E49" s="348" t="s">
        <v>537</v>
      </c>
      <c r="F49" s="349" t="s">
        <v>131</v>
      </c>
      <c r="G49" s="622">
        <v>16</v>
      </c>
      <c r="H49" s="621" t="s">
        <v>789</v>
      </c>
      <c r="I49" s="364">
        <v>6.25E-2</v>
      </c>
      <c r="J49" s="362">
        <v>100</v>
      </c>
      <c r="K49" s="363" t="s">
        <v>759</v>
      </c>
      <c r="L49" s="363" t="s">
        <v>790</v>
      </c>
      <c r="M49" s="363" t="s">
        <v>761</v>
      </c>
      <c r="N49" s="572">
        <v>0.25</v>
      </c>
      <c r="O49" s="572">
        <v>0.5</v>
      </c>
      <c r="P49" s="572">
        <v>0.75</v>
      </c>
      <c r="Q49" s="572">
        <v>1</v>
      </c>
      <c r="R49" s="238">
        <f t="shared" si="6"/>
        <v>0.25</v>
      </c>
      <c r="S49" s="238">
        <f t="shared" si="1"/>
        <v>6.25E-2</v>
      </c>
      <c r="T49" s="573">
        <v>0.25</v>
      </c>
      <c r="U49" s="591" t="s">
        <v>872</v>
      </c>
      <c r="V49" s="589" t="s">
        <v>873</v>
      </c>
      <c r="W49" s="601"/>
      <c r="X49" s="579">
        <f t="shared" si="2"/>
        <v>1</v>
      </c>
      <c r="Y49" s="579" t="str">
        <f t="shared" si="3"/>
        <v>EXCELENTE</v>
      </c>
      <c r="Z49" s="582" t="str">
        <f t="shared" si="4"/>
        <v>EN EJECUCIÓN</v>
      </c>
      <c r="AA49" s="581">
        <f t="shared" si="5"/>
        <v>6.25E-2</v>
      </c>
    </row>
    <row r="50" spans="2:27" ht="78" customHeight="1" thickBot="1" x14ac:dyDescent="0.3">
      <c r="B50" s="389" t="s">
        <v>391</v>
      </c>
      <c r="C50" s="354" t="s">
        <v>757</v>
      </c>
      <c r="D50" s="54" t="s">
        <v>52</v>
      </c>
      <c r="E50" s="229" t="s">
        <v>539</v>
      </c>
      <c r="F50" s="390" t="s">
        <v>176</v>
      </c>
      <c r="G50" s="331">
        <v>1</v>
      </c>
      <c r="H50" s="615" t="s">
        <v>791</v>
      </c>
      <c r="I50" s="616">
        <v>0.2</v>
      </c>
      <c r="J50" s="617">
        <v>2</v>
      </c>
      <c r="K50" s="618" t="s">
        <v>100</v>
      </c>
      <c r="L50" s="619" t="s">
        <v>792</v>
      </c>
      <c r="M50" s="620" t="s">
        <v>793</v>
      </c>
      <c r="N50" s="564">
        <v>0</v>
      </c>
      <c r="O50" s="564">
        <v>1</v>
      </c>
      <c r="P50" s="564">
        <v>0</v>
      </c>
      <c r="Q50" s="564">
        <v>2</v>
      </c>
      <c r="R50" s="432">
        <f t="shared" si="6"/>
        <v>0</v>
      </c>
      <c r="S50" s="238">
        <f t="shared" si="1"/>
        <v>0</v>
      </c>
      <c r="T50" s="664">
        <v>0</v>
      </c>
      <c r="U50" s="589" t="s">
        <v>874</v>
      </c>
      <c r="V50" s="589" t="s">
        <v>875</v>
      </c>
      <c r="W50" s="601"/>
      <c r="X50" s="579">
        <f t="shared" si="2"/>
        <v>0</v>
      </c>
      <c r="Y50" s="579" t="str">
        <f t="shared" si="3"/>
        <v>MALO</v>
      </c>
      <c r="Z50" s="582" t="str">
        <f t="shared" si="4"/>
        <v>SIN EJECUTAR</v>
      </c>
      <c r="AA50" s="581">
        <f t="shared" si="5"/>
        <v>0</v>
      </c>
    </row>
    <row r="51" spans="2:27" ht="78" customHeight="1" thickBot="1" x14ac:dyDescent="0.3">
      <c r="B51" s="391" t="s">
        <v>391</v>
      </c>
      <c r="C51" s="346" t="s">
        <v>757</v>
      </c>
      <c r="D51" s="382" t="s">
        <v>52</v>
      </c>
      <c r="E51" s="348" t="s">
        <v>539</v>
      </c>
      <c r="F51" s="392" t="s">
        <v>176</v>
      </c>
      <c r="G51" s="331">
        <v>2</v>
      </c>
      <c r="H51" s="393" t="s">
        <v>794</v>
      </c>
      <c r="I51" s="394">
        <v>0.2</v>
      </c>
      <c r="J51" s="362">
        <v>100</v>
      </c>
      <c r="K51" s="363" t="s">
        <v>481</v>
      </c>
      <c r="L51" s="363" t="s">
        <v>795</v>
      </c>
      <c r="M51" s="555" t="s">
        <v>796</v>
      </c>
      <c r="N51" s="388">
        <v>0.25</v>
      </c>
      <c r="O51" s="388">
        <v>0.75</v>
      </c>
      <c r="P51" s="388">
        <v>0.85</v>
      </c>
      <c r="Q51" s="388">
        <v>1</v>
      </c>
      <c r="R51" s="238">
        <f t="shared" si="6"/>
        <v>0.25</v>
      </c>
      <c r="S51" s="238">
        <f t="shared" si="1"/>
        <v>0.2</v>
      </c>
      <c r="T51" s="663">
        <v>0.15</v>
      </c>
      <c r="U51" s="589" t="s">
        <v>876</v>
      </c>
      <c r="V51" s="589" t="s">
        <v>877</v>
      </c>
      <c r="W51" s="601" t="s">
        <v>878</v>
      </c>
      <c r="X51" s="579">
        <f t="shared" si="2"/>
        <v>0.6</v>
      </c>
      <c r="Y51" s="579" t="str">
        <f t="shared" si="3"/>
        <v>MALO</v>
      </c>
      <c r="Z51" s="582" t="str">
        <f t="shared" si="4"/>
        <v>EN EJECUCIÓN</v>
      </c>
      <c r="AA51" s="581">
        <f t="shared" si="5"/>
        <v>0.12</v>
      </c>
    </row>
    <row r="52" spans="2:27" ht="78" customHeight="1" thickBot="1" x14ac:dyDescent="0.3">
      <c r="B52" s="389" t="s">
        <v>391</v>
      </c>
      <c r="C52" s="354" t="s">
        <v>757</v>
      </c>
      <c r="D52" s="54" t="s">
        <v>52</v>
      </c>
      <c r="E52" s="229" t="s">
        <v>539</v>
      </c>
      <c r="F52" s="390" t="s">
        <v>176</v>
      </c>
      <c r="G52" s="331">
        <v>3</v>
      </c>
      <c r="H52" s="395" t="s">
        <v>797</v>
      </c>
      <c r="I52" s="396">
        <v>0.2</v>
      </c>
      <c r="J52" s="359">
        <v>4</v>
      </c>
      <c r="K52" s="360" t="s">
        <v>798</v>
      </c>
      <c r="L52" s="16" t="s">
        <v>799</v>
      </c>
      <c r="M52" s="556" t="s">
        <v>800</v>
      </c>
      <c r="N52" s="567">
        <v>1</v>
      </c>
      <c r="O52" s="567">
        <v>2</v>
      </c>
      <c r="P52" s="567">
        <v>3</v>
      </c>
      <c r="Q52" s="564">
        <v>4</v>
      </c>
      <c r="R52" s="550">
        <f t="shared" si="6"/>
        <v>1</v>
      </c>
      <c r="S52" s="238">
        <f t="shared" si="1"/>
        <v>0.2</v>
      </c>
      <c r="T52" s="664">
        <v>1</v>
      </c>
      <c r="U52" s="589" t="s">
        <v>879</v>
      </c>
      <c r="V52" s="589" t="s">
        <v>875</v>
      </c>
      <c r="W52" s="601"/>
      <c r="X52" s="579">
        <f t="shared" si="2"/>
        <v>1</v>
      </c>
      <c r="Y52" s="579" t="str">
        <f t="shared" si="3"/>
        <v>EXCELENTE</v>
      </c>
      <c r="Z52" s="582" t="str">
        <f t="shared" si="4"/>
        <v>EN EJECUCIÓN</v>
      </c>
      <c r="AA52" s="581">
        <f t="shared" si="5"/>
        <v>0.2</v>
      </c>
    </row>
    <row r="53" spans="2:27" ht="78" customHeight="1" thickBot="1" x14ac:dyDescent="0.3">
      <c r="B53" s="391" t="s">
        <v>391</v>
      </c>
      <c r="C53" s="346" t="s">
        <v>757</v>
      </c>
      <c r="D53" s="382" t="s">
        <v>52</v>
      </c>
      <c r="E53" s="348" t="s">
        <v>539</v>
      </c>
      <c r="F53" s="392" t="s">
        <v>176</v>
      </c>
      <c r="G53" s="331">
        <v>4</v>
      </c>
      <c r="H53" s="393" t="s">
        <v>801</v>
      </c>
      <c r="I53" s="394">
        <v>0.2</v>
      </c>
      <c r="J53" s="362">
        <v>1</v>
      </c>
      <c r="K53" s="363" t="s">
        <v>100</v>
      </c>
      <c r="L53" s="363" t="s">
        <v>802</v>
      </c>
      <c r="M53" s="555" t="s">
        <v>796</v>
      </c>
      <c r="N53" s="568">
        <v>0</v>
      </c>
      <c r="O53" s="568">
        <v>1</v>
      </c>
      <c r="P53" s="568">
        <v>0</v>
      </c>
      <c r="Q53" s="563">
        <v>0</v>
      </c>
      <c r="R53" s="550">
        <f t="shared" si="6"/>
        <v>0</v>
      </c>
      <c r="S53" s="238">
        <f t="shared" si="1"/>
        <v>0</v>
      </c>
      <c r="T53" s="664">
        <v>0.15</v>
      </c>
      <c r="U53" s="589" t="s">
        <v>921</v>
      </c>
      <c r="V53" s="589" t="s">
        <v>922</v>
      </c>
      <c r="W53" s="601" t="s">
        <v>878</v>
      </c>
      <c r="X53" s="579">
        <f t="shared" si="2"/>
        <v>0</v>
      </c>
      <c r="Y53" s="579" t="str">
        <f t="shared" si="3"/>
        <v>MALO</v>
      </c>
      <c r="Z53" s="582" t="str">
        <f t="shared" si="4"/>
        <v>SIN EJECUTAR</v>
      </c>
      <c r="AA53" s="581">
        <f t="shared" si="5"/>
        <v>0</v>
      </c>
    </row>
    <row r="54" spans="2:27" ht="78" customHeight="1" thickBot="1" x14ac:dyDescent="0.3">
      <c r="B54" s="389" t="s">
        <v>391</v>
      </c>
      <c r="C54" s="354" t="s">
        <v>757</v>
      </c>
      <c r="D54" s="54" t="s">
        <v>52</v>
      </c>
      <c r="E54" s="229" t="s">
        <v>539</v>
      </c>
      <c r="F54" s="390" t="s">
        <v>176</v>
      </c>
      <c r="G54" s="331">
        <v>5</v>
      </c>
      <c r="H54" s="356" t="s">
        <v>803</v>
      </c>
      <c r="I54" s="623">
        <v>0.2</v>
      </c>
      <c r="J54" s="358">
        <v>100</v>
      </c>
      <c r="K54" s="357" t="s">
        <v>481</v>
      </c>
      <c r="L54" s="357" t="s">
        <v>804</v>
      </c>
      <c r="M54" s="554" t="s">
        <v>793</v>
      </c>
      <c r="N54" s="569">
        <v>0</v>
      </c>
      <c r="O54" s="571">
        <v>0.5</v>
      </c>
      <c r="P54" s="571">
        <v>0.75</v>
      </c>
      <c r="Q54" s="569">
        <v>1</v>
      </c>
      <c r="R54" s="238">
        <f t="shared" si="6"/>
        <v>0</v>
      </c>
      <c r="S54" s="238">
        <f t="shared" si="1"/>
        <v>0</v>
      </c>
      <c r="T54" s="665">
        <v>0</v>
      </c>
      <c r="U54" s="589" t="s">
        <v>874</v>
      </c>
      <c r="V54" s="589" t="s">
        <v>875</v>
      </c>
      <c r="W54" s="601"/>
      <c r="X54" s="579">
        <f t="shared" si="2"/>
        <v>0</v>
      </c>
      <c r="Y54" s="579" t="str">
        <f t="shared" si="3"/>
        <v>MALO</v>
      </c>
      <c r="Z54" s="582" t="str">
        <f t="shared" si="4"/>
        <v>SIN EJECUTAR</v>
      </c>
      <c r="AA54" s="581">
        <f t="shared" si="5"/>
        <v>0</v>
      </c>
    </row>
    <row r="55" spans="2:27" ht="78" customHeight="1" thickBot="1" x14ac:dyDescent="0.3">
      <c r="B55" s="391" t="s">
        <v>391</v>
      </c>
      <c r="C55" s="346" t="s">
        <v>757</v>
      </c>
      <c r="D55" s="347" t="s">
        <v>23</v>
      </c>
      <c r="E55" s="348" t="s">
        <v>805</v>
      </c>
      <c r="F55" s="349" t="s">
        <v>183</v>
      </c>
      <c r="G55" s="580">
        <v>1</v>
      </c>
      <c r="H55" s="584" t="s">
        <v>806</v>
      </c>
      <c r="I55" s="363">
        <v>0.5</v>
      </c>
      <c r="J55" s="362">
        <v>100</v>
      </c>
      <c r="K55" s="363" t="s">
        <v>184</v>
      </c>
      <c r="L55" s="624" t="s">
        <v>807</v>
      </c>
      <c r="M55" s="363" t="s">
        <v>808</v>
      </c>
      <c r="N55" s="563">
        <v>50</v>
      </c>
      <c r="O55" s="563">
        <v>100</v>
      </c>
      <c r="P55" s="563"/>
      <c r="Q55" s="563"/>
      <c r="R55" s="550">
        <f t="shared" si="6"/>
        <v>50</v>
      </c>
      <c r="S55" s="238">
        <f t="shared" si="1"/>
        <v>0.5</v>
      </c>
      <c r="T55" s="574">
        <v>40</v>
      </c>
      <c r="U55" s="593" t="s">
        <v>880</v>
      </c>
      <c r="V55" s="593" t="s">
        <v>881</v>
      </c>
      <c r="W55" s="602"/>
      <c r="X55" s="579">
        <f t="shared" si="2"/>
        <v>0.8</v>
      </c>
      <c r="Y55" s="579" t="str">
        <f t="shared" si="3"/>
        <v>REGULAR</v>
      </c>
      <c r="Z55" s="582" t="str">
        <f t="shared" si="4"/>
        <v>EN EJECUCIÓN</v>
      </c>
      <c r="AA55" s="581">
        <f t="shared" si="5"/>
        <v>0.4</v>
      </c>
    </row>
    <row r="56" spans="2:27" ht="78" customHeight="1" thickBot="1" x14ac:dyDescent="0.3">
      <c r="B56" s="389" t="s">
        <v>391</v>
      </c>
      <c r="C56" s="354" t="s">
        <v>757</v>
      </c>
      <c r="D56" s="52" t="s">
        <v>23</v>
      </c>
      <c r="E56" s="229" t="s">
        <v>805</v>
      </c>
      <c r="F56" s="355" t="s">
        <v>183</v>
      </c>
      <c r="G56" s="332">
        <v>2</v>
      </c>
      <c r="H56" s="397" t="s">
        <v>809</v>
      </c>
      <c r="I56" s="368">
        <v>0.25</v>
      </c>
      <c r="J56" s="367">
        <v>100</v>
      </c>
      <c r="K56" s="368" t="s">
        <v>184</v>
      </c>
      <c r="L56" s="398" t="s">
        <v>810</v>
      </c>
      <c r="M56" s="557" t="s">
        <v>808</v>
      </c>
      <c r="N56" s="564">
        <v>10</v>
      </c>
      <c r="O56" s="564">
        <v>30</v>
      </c>
      <c r="P56" s="564">
        <v>60</v>
      </c>
      <c r="Q56" s="564">
        <v>100</v>
      </c>
      <c r="R56" s="550">
        <f t="shared" si="6"/>
        <v>10</v>
      </c>
      <c r="S56" s="238">
        <f t="shared" si="1"/>
        <v>0.25</v>
      </c>
      <c r="T56" s="574">
        <v>10</v>
      </c>
      <c r="U56" s="593" t="s">
        <v>882</v>
      </c>
      <c r="V56" s="593" t="s">
        <v>883</v>
      </c>
      <c r="W56" s="598"/>
      <c r="X56" s="579">
        <f t="shared" si="2"/>
        <v>1</v>
      </c>
      <c r="Y56" s="579" t="str">
        <f t="shared" si="3"/>
        <v>EXCELENTE</v>
      </c>
      <c r="Z56" s="582" t="str">
        <f t="shared" si="4"/>
        <v>EN EJECUCIÓN</v>
      </c>
      <c r="AA56" s="581">
        <f t="shared" si="5"/>
        <v>0.25</v>
      </c>
    </row>
    <row r="57" spans="2:27" ht="78" customHeight="1" thickBot="1" x14ac:dyDescent="0.3">
      <c r="B57" s="391" t="s">
        <v>391</v>
      </c>
      <c r="C57" s="346" t="s">
        <v>757</v>
      </c>
      <c r="D57" s="347" t="s">
        <v>23</v>
      </c>
      <c r="E57" s="348" t="s">
        <v>805</v>
      </c>
      <c r="F57" s="349" t="s">
        <v>183</v>
      </c>
      <c r="G57" s="580">
        <v>3</v>
      </c>
      <c r="H57" s="631" t="s">
        <v>811</v>
      </c>
      <c r="I57" s="363">
        <v>0.25</v>
      </c>
      <c r="J57" s="362">
        <v>100</v>
      </c>
      <c r="K57" s="363" t="s">
        <v>184</v>
      </c>
      <c r="L57" s="363" t="s">
        <v>812</v>
      </c>
      <c r="M57" s="363" t="s">
        <v>808</v>
      </c>
      <c r="N57" s="563">
        <v>10</v>
      </c>
      <c r="O57" s="563">
        <v>30</v>
      </c>
      <c r="P57" s="563">
        <v>60</v>
      </c>
      <c r="Q57" s="563">
        <v>100</v>
      </c>
      <c r="R57" s="550">
        <f t="shared" si="6"/>
        <v>10</v>
      </c>
      <c r="S57" s="238">
        <f t="shared" si="1"/>
        <v>0.25</v>
      </c>
      <c r="T57" s="432">
        <v>10</v>
      </c>
      <c r="U57" s="593" t="s">
        <v>884</v>
      </c>
      <c r="V57" s="593" t="s">
        <v>885</v>
      </c>
      <c r="W57" s="598"/>
      <c r="X57" s="579">
        <f t="shared" si="2"/>
        <v>1</v>
      </c>
      <c r="Y57" s="579" t="str">
        <f t="shared" si="3"/>
        <v>EXCELENTE</v>
      </c>
      <c r="Z57" s="582" t="str">
        <f t="shared" si="4"/>
        <v>EN EJECUCIÓN</v>
      </c>
      <c r="AA57" s="581">
        <f t="shared" si="5"/>
        <v>0.25</v>
      </c>
    </row>
    <row r="58" spans="2:27" ht="78" customHeight="1" thickBot="1" x14ac:dyDescent="0.3">
      <c r="B58" s="353" t="s">
        <v>388</v>
      </c>
      <c r="C58" s="354" t="s">
        <v>389</v>
      </c>
      <c r="D58" s="52" t="s">
        <v>23</v>
      </c>
      <c r="E58" s="229" t="s">
        <v>542</v>
      </c>
      <c r="F58" s="355" t="s">
        <v>186</v>
      </c>
      <c r="G58" s="341">
        <v>1</v>
      </c>
      <c r="H58" s="625" t="s">
        <v>813</v>
      </c>
      <c r="I58" s="626">
        <v>6.25E-2</v>
      </c>
      <c r="J58" s="627">
        <v>100</v>
      </c>
      <c r="K58" s="628" t="s">
        <v>184</v>
      </c>
      <c r="L58" s="629" t="s">
        <v>814</v>
      </c>
      <c r="M58" s="630" t="s">
        <v>815</v>
      </c>
      <c r="N58" s="552">
        <v>25</v>
      </c>
      <c r="O58" s="552">
        <v>50</v>
      </c>
      <c r="P58" s="552">
        <v>75</v>
      </c>
      <c r="Q58" s="552">
        <v>100</v>
      </c>
      <c r="R58" s="550">
        <f t="shared" si="6"/>
        <v>25</v>
      </c>
      <c r="S58" s="238">
        <f t="shared" si="1"/>
        <v>6.25E-2</v>
      </c>
      <c r="T58" s="575">
        <v>25</v>
      </c>
      <c r="U58" s="589" t="s">
        <v>886</v>
      </c>
      <c r="V58" s="589" t="s">
        <v>887</v>
      </c>
      <c r="W58" s="602"/>
      <c r="X58" s="579">
        <f t="shared" si="2"/>
        <v>1</v>
      </c>
      <c r="Y58" s="579" t="str">
        <f t="shared" si="3"/>
        <v>EXCELENTE</v>
      </c>
      <c r="Z58" s="582" t="str">
        <f t="shared" si="4"/>
        <v>EN EJECUCIÓN</v>
      </c>
      <c r="AA58" s="581">
        <f t="shared" si="5"/>
        <v>6.25E-2</v>
      </c>
    </row>
    <row r="59" spans="2:27" ht="78" customHeight="1" thickBot="1" x14ac:dyDescent="0.3">
      <c r="B59" s="345" t="s">
        <v>388</v>
      </c>
      <c r="C59" s="346" t="s">
        <v>389</v>
      </c>
      <c r="D59" s="347" t="s">
        <v>23</v>
      </c>
      <c r="E59" s="348" t="s">
        <v>542</v>
      </c>
      <c r="F59" s="349" t="s">
        <v>186</v>
      </c>
      <c r="G59" s="341">
        <v>2</v>
      </c>
      <c r="H59" s="632" t="s">
        <v>363</v>
      </c>
      <c r="I59" s="633">
        <v>6.25E-2</v>
      </c>
      <c r="J59" s="634">
        <v>0.2</v>
      </c>
      <c r="K59" s="635" t="s">
        <v>184</v>
      </c>
      <c r="L59" s="636" t="s">
        <v>816</v>
      </c>
      <c r="M59" s="637" t="s">
        <v>198</v>
      </c>
      <c r="N59" s="638">
        <v>0.05</v>
      </c>
      <c r="O59" s="638">
        <v>0.1</v>
      </c>
      <c r="P59" s="638">
        <v>0.15</v>
      </c>
      <c r="Q59" s="638">
        <v>0.2</v>
      </c>
      <c r="R59" s="238">
        <v>0.05</v>
      </c>
      <c r="S59" s="238">
        <f t="shared" si="1"/>
        <v>6.25E-2</v>
      </c>
      <c r="T59" s="576">
        <v>0.05</v>
      </c>
      <c r="U59" s="589" t="s">
        <v>888</v>
      </c>
      <c r="V59" s="589" t="s">
        <v>889</v>
      </c>
      <c r="W59" s="599"/>
      <c r="X59" s="579">
        <f t="shared" si="2"/>
        <v>1</v>
      </c>
      <c r="Y59" s="579" t="str">
        <f t="shared" si="3"/>
        <v>EXCELENTE</v>
      </c>
      <c r="Z59" s="582" t="str">
        <f t="shared" si="4"/>
        <v>EN EJECUCIÓN</v>
      </c>
      <c r="AA59" s="581">
        <f t="shared" si="5"/>
        <v>6.25E-2</v>
      </c>
    </row>
    <row r="60" spans="2:27" ht="78" customHeight="1" thickBot="1" x14ac:dyDescent="0.3">
      <c r="B60" s="353" t="s">
        <v>388</v>
      </c>
      <c r="C60" s="354" t="s">
        <v>389</v>
      </c>
      <c r="D60" s="52" t="s">
        <v>23</v>
      </c>
      <c r="E60" s="229" t="s">
        <v>542</v>
      </c>
      <c r="F60" s="355" t="s">
        <v>186</v>
      </c>
      <c r="G60" s="342">
        <v>3</v>
      </c>
      <c r="H60" s="369" t="s">
        <v>817</v>
      </c>
      <c r="I60" s="375">
        <v>6.25E-2</v>
      </c>
      <c r="J60" s="357">
        <v>0.51</v>
      </c>
      <c r="K60" s="357" t="s">
        <v>818</v>
      </c>
      <c r="L60" s="357" t="s">
        <v>819</v>
      </c>
      <c r="M60" s="554" t="s">
        <v>198</v>
      </c>
      <c r="N60" s="402">
        <v>0</v>
      </c>
      <c r="O60" s="402">
        <v>17</v>
      </c>
      <c r="P60" s="402">
        <v>17</v>
      </c>
      <c r="Q60" s="402">
        <v>17</v>
      </c>
      <c r="R60" s="550">
        <f t="shared" ref="R60:R71" si="7">N60</f>
        <v>0</v>
      </c>
      <c r="S60" s="238">
        <f t="shared" si="1"/>
        <v>0</v>
      </c>
      <c r="T60" s="577">
        <v>0</v>
      </c>
      <c r="U60" s="589" t="s">
        <v>890</v>
      </c>
      <c r="V60" s="588" t="s">
        <v>891</v>
      </c>
      <c r="W60" s="599"/>
      <c r="X60" s="579">
        <f t="shared" si="2"/>
        <v>0</v>
      </c>
      <c r="Y60" s="579" t="str">
        <f t="shared" si="3"/>
        <v>MALO</v>
      </c>
      <c r="Z60" s="582" t="str">
        <f t="shared" si="4"/>
        <v>SIN EJECUTAR</v>
      </c>
      <c r="AA60" s="581">
        <f t="shared" si="5"/>
        <v>0</v>
      </c>
    </row>
    <row r="61" spans="2:27" ht="78" customHeight="1" thickBot="1" x14ac:dyDescent="0.3">
      <c r="B61" s="345" t="s">
        <v>388</v>
      </c>
      <c r="C61" s="346" t="s">
        <v>389</v>
      </c>
      <c r="D61" s="347" t="s">
        <v>23</v>
      </c>
      <c r="E61" s="348" t="s">
        <v>542</v>
      </c>
      <c r="F61" s="349" t="s">
        <v>186</v>
      </c>
      <c r="G61" s="342">
        <v>4</v>
      </c>
      <c r="H61" s="632" t="s">
        <v>820</v>
      </c>
      <c r="I61" s="633">
        <v>6.25E-2</v>
      </c>
      <c r="J61" s="403">
        <v>4</v>
      </c>
      <c r="K61" s="404" t="s">
        <v>212</v>
      </c>
      <c r="L61" s="405" t="s">
        <v>821</v>
      </c>
      <c r="M61" s="639" t="s">
        <v>822</v>
      </c>
      <c r="N61" s="632">
        <v>1</v>
      </c>
      <c r="O61" s="632">
        <v>2</v>
      </c>
      <c r="P61" s="632">
        <v>3</v>
      </c>
      <c r="Q61" s="632">
        <v>4</v>
      </c>
      <c r="R61" s="550">
        <f t="shared" si="7"/>
        <v>1</v>
      </c>
      <c r="S61" s="238">
        <f t="shared" si="1"/>
        <v>6.25E-2</v>
      </c>
      <c r="T61" s="550">
        <v>1</v>
      </c>
      <c r="U61" s="589" t="s">
        <v>923</v>
      </c>
      <c r="V61" s="589" t="s">
        <v>924</v>
      </c>
      <c r="W61" s="602"/>
      <c r="X61" s="579">
        <f t="shared" si="2"/>
        <v>1</v>
      </c>
      <c r="Y61" s="579" t="str">
        <f t="shared" si="3"/>
        <v>EXCELENTE</v>
      </c>
      <c r="Z61" s="582" t="str">
        <f t="shared" si="4"/>
        <v>EN EJECUCIÓN</v>
      </c>
      <c r="AA61" s="581">
        <f t="shared" si="5"/>
        <v>6.25E-2</v>
      </c>
    </row>
    <row r="62" spans="2:27" ht="78" customHeight="1" thickBot="1" x14ac:dyDescent="0.3">
      <c r="B62" s="353" t="s">
        <v>388</v>
      </c>
      <c r="C62" s="354" t="s">
        <v>389</v>
      </c>
      <c r="D62" s="52" t="s">
        <v>23</v>
      </c>
      <c r="E62" s="229" t="s">
        <v>542</v>
      </c>
      <c r="F62" s="355" t="s">
        <v>186</v>
      </c>
      <c r="G62" s="342">
        <v>5</v>
      </c>
      <c r="H62" s="406" t="s">
        <v>211</v>
      </c>
      <c r="I62" s="399">
        <v>6.25E-2</v>
      </c>
      <c r="J62" s="407">
        <v>2</v>
      </c>
      <c r="K62" s="408" t="s">
        <v>220</v>
      </c>
      <c r="L62" s="406" t="s">
        <v>213</v>
      </c>
      <c r="M62" s="558" t="s">
        <v>822</v>
      </c>
      <c r="N62" s="552">
        <v>0</v>
      </c>
      <c r="O62" s="552">
        <v>1</v>
      </c>
      <c r="P62" s="552">
        <v>0</v>
      </c>
      <c r="Q62" s="552">
        <v>2</v>
      </c>
      <c r="R62" s="550">
        <f t="shared" si="7"/>
        <v>0</v>
      </c>
      <c r="S62" s="238">
        <f t="shared" si="1"/>
        <v>0</v>
      </c>
      <c r="T62" s="344">
        <v>0</v>
      </c>
      <c r="U62" s="589" t="s">
        <v>607</v>
      </c>
      <c r="V62" s="589" t="s">
        <v>607</v>
      </c>
      <c r="W62" s="599"/>
      <c r="X62" s="579">
        <f t="shared" si="2"/>
        <v>0</v>
      </c>
      <c r="Y62" s="579" t="str">
        <f t="shared" si="3"/>
        <v>MALO</v>
      </c>
      <c r="Z62" s="582" t="str">
        <f t="shared" si="4"/>
        <v>SIN EJECUTAR</v>
      </c>
      <c r="AA62" s="581">
        <f t="shared" si="5"/>
        <v>0</v>
      </c>
    </row>
    <row r="63" spans="2:27" ht="78" customHeight="1" thickBot="1" x14ac:dyDescent="0.3">
      <c r="B63" s="345" t="s">
        <v>388</v>
      </c>
      <c r="C63" s="346" t="s">
        <v>389</v>
      </c>
      <c r="D63" s="347" t="s">
        <v>23</v>
      </c>
      <c r="E63" s="348" t="s">
        <v>536</v>
      </c>
      <c r="F63" s="349" t="s">
        <v>186</v>
      </c>
      <c r="G63" s="341">
        <v>6</v>
      </c>
      <c r="H63" s="409" t="s">
        <v>365</v>
      </c>
      <c r="I63" s="633">
        <v>6.25E-2</v>
      </c>
      <c r="J63" s="640">
        <v>5</v>
      </c>
      <c r="K63" s="641" t="s">
        <v>220</v>
      </c>
      <c r="L63" s="642" t="s">
        <v>823</v>
      </c>
      <c r="M63" s="639" t="s">
        <v>222</v>
      </c>
      <c r="N63" s="643">
        <v>0</v>
      </c>
      <c r="O63" s="643">
        <v>2</v>
      </c>
      <c r="P63" s="643">
        <v>4</v>
      </c>
      <c r="Q63" s="643">
        <v>5</v>
      </c>
      <c r="R63" s="550">
        <f t="shared" si="7"/>
        <v>0</v>
      </c>
      <c r="S63" s="238">
        <f t="shared" si="1"/>
        <v>0</v>
      </c>
      <c r="T63" s="578">
        <v>2</v>
      </c>
      <c r="U63" s="589" t="s">
        <v>892</v>
      </c>
      <c r="V63" s="589" t="s">
        <v>893</v>
      </c>
      <c r="W63" s="599" t="s">
        <v>894</v>
      </c>
      <c r="X63" s="579">
        <f t="shared" si="2"/>
        <v>0</v>
      </c>
      <c r="Y63" s="579" t="str">
        <f t="shared" si="3"/>
        <v>MALO</v>
      </c>
      <c r="Z63" s="582" t="str">
        <f t="shared" si="4"/>
        <v>SIN EJECUTAR</v>
      </c>
      <c r="AA63" s="581">
        <f t="shared" si="5"/>
        <v>0</v>
      </c>
    </row>
    <row r="64" spans="2:27" ht="78" customHeight="1" thickBot="1" x14ac:dyDescent="0.3">
      <c r="B64" s="353" t="s">
        <v>388</v>
      </c>
      <c r="C64" s="354" t="s">
        <v>389</v>
      </c>
      <c r="D64" s="52" t="s">
        <v>23</v>
      </c>
      <c r="E64" s="229" t="s">
        <v>545</v>
      </c>
      <c r="F64" s="355" t="s">
        <v>186</v>
      </c>
      <c r="G64" s="341">
        <v>7</v>
      </c>
      <c r="H64" s="401" t="s">
        <v>225</v>
      </c>
      <c r="I64" s="399">
        <v>6.25E-2</v>
      </c>
      <c r="J64" s="411">
        <v>4</v>
      </c>
      <c r="K64" s="410" t="s">
        <v>220</v>
      </c>
      <c r="L64" s="412" t="s">
        <v>824</v>
      </c>
      <c r="M64" s="559" t="s">
        <v>227</v>
      </c>
      <c r="N64" s="402">
        <v>1</v>
      </c>
      <c r="O64" s="402">
        <v>2</v>
      </c>
      <c r="P64" s="402">
        <v>3</v>
      </c>
      <c r="Q64" s="402">
        <v>4</v>
      </c>
      <c r="R64" s="550">
        <f t="shared" si="7"/>
        <v>1</v>
      </c>
      <c r="S64" s="238">
        <f t="shared" si="1"/>
        <v>6.25E-2</v>
      </c>
      <c r="T64" s="578">
        <v>0.5</v>
      </c>
      <c r="U64" s="594" t="s">
        <v>925</v>
      </c>
      <c r="V64" s="589" t="s">
        <v>926</v>
      </c>
      <c r="W64" s="599"/>
      <c r="X64" s="579">
        <f t="shared" si="2"/>
        <v>0.5</v>
      </c>
      <c r="Y64" s="579" t="str">
        <f t="shared" si="3"/>
        <v>MALO</v>
      </c>
      <c r="Z64" s="582" t="str">
        <f t="shared" si="4"/>
        <v>EN EJECUCIÓN</v>
      </c>
      <c r="AA64" s="581">
        <f t="shared" si="5"/>
        <v>3.125E-2</v>
      </c>
    </row>
    <row r="65" spans="2:27" ht="78" customHeight="1" thickBot="1" x14ac:dyDescent="0.3">
      <c r="B65" s="345" t="s">
        <v>388</v>
      </c>
      <c r="C65" s="346" t="s">
        <v>389</v>
      </c>
      <c r="D65" s="347" t="s">
        <v>23</v>
      </c>
      <c r="E65" s="348" t="s">
        <v>543</v>
      </c>
      <c r="F65" s="349" t="s">
        <v>186</v>
      </c>
      <c r="G65" s="342">
        <v>8</v>
      </c>
      <c r="H65" s="632" t="s">
        <v>825</v>
      </c>
      <c r="I65" s="633">
        <v>6.25E-2</v>
      </c>
      <c r="J65" s="644">
        <v>100</v>
      </c>
      <c r="K65" s="645" t="s">
        <v>184</v>
      </c>
      <c r="L65" s="646" t="s">
        <v>826</v>
      </c>
      <c r="M65" s="647" t="s">
        <v>827</v>
      </c>
      <c r="N65" s="648">
        <v>50</v>
      </c>
      <c r="O65" s="648">
        <v>50</v>
      </c>
      <c r="P65" s="648">
        <v>75</v>
      </c>
      <c r="Q65" s="648">
        <v>100</v>
      </c>
      <c r="R65" s="550">
        <f t="shared" si="7"/>
        <v>50</v>
      </c>
      <c r="S65" s="238">
        <f t="shared" si="1"/>
        <v>6.25E-2</v>
      </c>
      <c r="T65" s="435">
        <v>50</v>
      </c>
      <c r="U65" s="589" t="s">
        <v>927</v>
      </c>
      <c r="V65" s="589" t="s">
        <v>928</v>
      </c>
      <c r="W65" s="598"/>
      <c r="X65" s="579">
        <f t="shared" si="2"/>
        <v>1</v>
      </c>
      <c r="Y65" s="579" t="str">
        <f t="shared" si="3"/>
        <v>EXCELENTE</v>
      </c>
      <c r="Z65" s="582" t="str">
        <f t="shared" si="4"/>
        <v>EN EJECUCIÓN</v>
      </c>
      <c r="AA65" s="581">
        <f t="shared" si="5"/>
        <v>6.25E-2</v>
      </c>
    </row>
    <row r="66" spans="2:27" ht="78" customHeight="1" thickBot="1" x14ac:dyDescent="0.3">
      <c r="B66" s="353" t="s">
        <v>388</v>
      </c>
      <c r="C66" s="354" t="s">
        <v>389</v>
      </c>
      <c r="D66" s="52" t="s">
        <v>23</v>
      </c>
      <c r="E66" s="229" t="s">
        <v>543</v>
      </c>
      <c r="F66" s="355" t="s">
        <v>186</v>
      </c>
      <c r="G66" s="342">
        <v>9</v>
      </c>
      <c r="H66" s="416" t="s">
        <v>828</v>
      </c>
      <c r="I66" s="399">
        <v>6.25E-2</v>
      </c>
      <c r="J66" s="413">
        <v>80</v>
      </c>
      <c r="K66" s="414" t="s">
        <v>184</v>
      </c>
      <c r="L66" s="415" t="s">
        <v>829</v>
      </c>
      <c r="M66" s="560" t="s">
        <v>827</v>
      </c>
      <c r="N66" s="400">
        <v>10</v>
      </c>
      <c r="O66" s="400">
        <v>25</v>
      </c>
      <c r="P66" s="400">
        <v>75</v>
      </c>
      <c r="Q66" s="400">
        <v>80</v>
      </c>
      <c r="R66" s="550">
        <f t="shared" si="7"/>
        <v>10</v>
      </c>
      <c r="S66" s="238">
        <f t="shared" si="1"/>
        <v>6.25E-2</v>
      </c>
      <c r="T66" s="575">
        <v>10</v>
      </c>
      <c r="U66" s="589" t="s">
        <v>929</v>
      </c>
      <c r="V66" s="589" t="s">
        <v>930</v>
      </c>
      <c r="W66" s="598"/>
      <c r="X66" s="579">
        <f t="shared" si="2"/>
        <v>1</v>
      </c>
      <c r="Y66" s="579" t="str">
        <f t="shared" si="3"/>
        <v>EXCELENTE</v>
      </c>
      <c r="Z66" s="582" t="str">
        <f t="shared" si="4"/>
        <v>EN EJECUCIÓN</v>
      </c>
      <c r="AA66" s="581">
        <f t="shared" si="5"/>
        <v>6.25E-2</v>
      </c>
    </row>
    <row r="67" spans="2:27" ht="78" customHeight="1" thickBot="1" x14ac:dyDescent="0.3">
      <c r="B67" s="345" t="s">
        <v>388</v>
      </c>
      <c r="C67" s="346" t="s">
        <v>389</v>
      </c>
      <c r="D67" s="347" t="s">
        <v>23</v>
      </c>
      <c r="E67" s="348" t="s">
        <v>543</v>
      </c>
      <c r="F67" s="349" t="s">
        <v>186</v>
      </c>
      <c r="G67" s="342">
        <v>10</v>
      </c>
      <c r="H67" s="632" t="s">
        <v>830</v>
      </c>
      <c r="I67" s="633">
        <v>6.25E-2</v>
      </c>
      <c r="J67" s="644">
        <v>100</v>
      </c>
      <c r="K67" s="635" t="s">
        <v>184</v>
      </c>
      <c r="L67" s="632" t="s">
        <v>831</v>
      </c>
      <c r="M67" s="649" t="s">
        <v>827</v>
      </c>
      <c r="N67" s="643">
        <v>16</v>
      </c>
      <c r="O67" s="643">
        <v>34</v>
      </c>
      <c r="P67" s="643">
        <v>48</v>
      </c>
      <c r="Q67" s="643">
        <v>100</v>
      </c>
      <c r="R67" s="550">
        <f t="shared" si="7"/>
        <v>16</v>
      </c>
      <c r="S67" s="238">
        <f t="shared" si="1"/>
        <v>6.25E-2</v>
      </c>
      <c r="T67" s="344">
        <v>16</v>
      </c>
      <c r="U67" s="589" t="s">
        <v>931</v>
      </c>
      <c r="V67" s="589" t="s">
        <v>932</v>
      </c>
      <c r="W67" s="598"/>
      <c r="X67" s="579">
        <f t="shared" si="2"/>
        <v>1</v>
      </c>
      <c r="Y67" s="579" t="str">
        <f t="shared" si="3"/>
        <v>EXCELENTE</v>
      </c>
      <c r="Z67" s="582" t="str">
        <f t="shared" si="4"/>
        <v>EN EJECUCIÓN</v>
      </c>
      <c r="AA67" s="581">
        <f t="shared" si="5"/>
        <v>6.25E-2</v>
      </c>
    </row>
    <row r="68" spans="2:27" ht="78" customHeight="1" thickBot="1" x14ac:dyDescent="0.3">
      <c r="B68" s="353" t="s">
        <v>391</v>
      </c>
      <c r="C68" s="354" t="s">
        <v>832</v>
      </c>
      <c r="D68" s="52" t="s">
        <v>23</v>
      </c>
      <c r="E68" s="229" t="s">
        <v>546</v>
      </c>
      <c r="F68" s="355" t="s">
        <v>186</v>
      </c>
      <c r="G68" s="342">
        <v>11</v>
      </c>
      <c r="H68" s="369" t="s">
        <v>240</v>
      </c>
      <c r="I68" s="399">
        <v>6.25E-2</v>
      </c>
      <c r="J68" s="411">
        <v>100</v>
      </c>
      <c r="K68" s="410" t="s">
        <v>184</v>
      </c>
      <c r="L68" s="417" t="s">
        <v>241</v>
      </c>
      <c r="M68" s="561" t="s">
        <v>242</v>
      </c>
      <c r="N68" s="552">
        <v>20</v>
      </c>
      <c r="O68" s="552">
        <v>50</v>
      </c>
      <c r="P68" s="552">
        <v>75</v>
      </c>
      <c r="Q68" s="552">
        <v>100</v>
      </c>
      <c r="R68" s="550">
        <f t="shared" si="7"/>
        <v>20</v>
      </c>
      <c r="S68" s="238">
        <f t="shared" si="1"/>
        <v>6.25E-2</v>
      </c>
      <c r="T68" s="575">
        <v>20</v>
      </c>
      <c r="U68" s="595" t="s">
        <v>899</v>
      </c>
      <c r="V68" s="589" t="s">
        <v>900</v>
      </c>
      <c r="W68" s="598"/>
      <c r="X68" s="579">
        <f t="shared" si="2"/>
        <v>1</v>
      </c>
      <c r="Y68" s="579" t="str">
        <f t="shared" si="3"/>
        <v>EXCELENTE</v>
      </c>
      <c r="Z68" s="582" t="str">
        <f t="shared" si="4"/>
        <v>EN EJECUCIÓN</v>
      </c>
      <c r="AA68" s="581">
        <f t="shared" si="5"/>
        <v>6.25E-2</v>
      </c>
    </row>
    <row r="69" spans="2:27" ht="78" customHeight="1" thickBot="1" x14ac:dyDescent="0.3">
      <c r="B69" s="345" t="s">
        <v>391</v>
      </c>
      <c r="C69" s="346" t="s">
        <v>757</v>
      </c>
      <c r="D69" s="347" t="s">
        <v>23</v>
      </c>
      <c r="E69" s="348" t="s">
        <v>546</v>
      </c>
      <c r="F69" s="349" t="s">
        <v>186</v>
      </c>
      <c r="G69" s="332">
        <v>12</v>
      </c>
      <c r="H69" s="369" t="s">
        <v>250</v>
      </c>
      <c r="I69" s="633">
        <v>6.25E-2</v>
      </c>
      <c r="J69" s="648">
        <v>100</v>
      </c>
      <c r="K69" s="641" t="s">
        <v>184</v>
      </c>
      <c r="L69" s="650" t="s">
        <v>833</v>
      </c>
      <c r="M69" s="651" t="s">
        <v>242</v>
      </c>
      <c r="N69" s="563">
        <v>30</v>
      </c>
      <c r="O69" s="563">
        <v>60</v>
      </c>
      <c r="P69" s="563">
        <v>80</v>
      </c>
      <c r="Q69" s="563">
        <v>100</v>
      </c>
      <c r="R69" s="550">
        <f t="shared" si="7"/>
        <v>30</v>
      </c>
      <c r="S69" s="238">
        <f t="shared" si="1"/>
        <v>6.25E-2</v>
      </c>
      <c r="T69" s="575">
        <v>20</v>
      </c>
      <c r="U69" s="595" t="s">
        <v>895</v>
      </c>
      <c r="V69" s="589" t="s">
        <v>896</v>
      </c>
      <c r="W69" s="598"/>
      <c r="X69" s="579">
        <f t="shared" si="2"/>
        <v>0.66666666666666663</v>
      </c>
      <c r="Y69" s="579" t="str">
        <f t="shared" si="3"/>
        <v>REGULAR</v>
      </c>
      <c r="Z69" s="582" t="str">
        <f t="shared" si="4"/>
        <v>EN EJECUCIÓN</v>
      </c>
      <c r="AA69" s="581">
        <f t="shared" si="5"/>
        <v>4.1666666666666664E-2</v>
      </c>
    </row>
    <row r="70" spans="2:27" ht="78" customHeight="1" thickBot="1" x14ac:dyDescent="0.3">
      <c r="B70" s="353" t="s">
        <v>391</v>
      </c>
      <c r="C70" s="354" t="s">
        <v>757</v>
      </c>
      <c r="D70" s="52" t="s">
        <v>23</v>
      </c>
      <c r="E70" s="229" t="s">
        <v>546</v>
      </c>
      <c r="F70" s="355" t="s">
        <v>186</v>
      </c>
      <c r="G70" s="332">
        <v>13</v>
      </c>
      <c r="H70" s="369" t="s">
        <v>369</v>
      </c>
      <c r="I70" s="399">
        <v>6.25E-2</v>
      </c>
      <c r="J70" s="411">
        <v>100</v>
      </c>
      <c r="K70" s="410" t="s">
        <v>184</v>
      </c>
      <c r="L70" s="418" t="s">
        <v>834</v>
      </c>
      <c r="M70" s="561" t="s">
        <v>242</v>
      </c>
      <c r="N70" s="564">
        <v>25</v>
      </c>
      <c r="O70" s="564">
        <v>50</v>
      </c>
      <c r="P70" s="564">
        <v>75</v>
      </c>
      <c r="Q70" s="564">
        <v>100</v>
      </c>
      <c r="R70" s="550">
        <f t="shared" si="7"/>
        <v>25</v>
      </c>
      <c r="S70" s="238">
        <f t="shared" si="1"/>
        <v>6.25E-2</v>
      </c>
      <c r="T70" s="575">
        <v>20</v>
      </c>
      <c r="U70" s="595" t="s">
        <v>897</v>
      </c>
      <c r="V70" s="589" t="s">
        <v>898</v>
      </c>
      <c r="W70" s="598"/>
      <c r="X70" s="579">
        <f t="shared" si="2"/>
        <v>0.8</v>
      </c>
      <c r="Y70" s="579" t="str">
        <f t="shared" si="3"/>
        <v>REGULAR</v>
      </c>
      <c r="Z70" s="582" t="str">
        <f t="shared" si="4"/>
        <v>EN EJECUCIÓN</v>
      </c>
      <c r="AA70" s="581">
        <f t="shared" si="5"/>
        <v>0.05</v>
      </c>
    </row>
    <row r="71" spans="2:27" ht="78" customHeight="1" thickBot="1" x14ac:dyDescent="0.3">
      <c r="B71" s="345" t="s">
        <v>391</v>
      </c>
      <c r="C71" s="346" t="s">
        <v>835</v>
      </c>
      <c r="D71" s="347" t="s">
        <v>23</v>
      </c>
      <c r="E71" s="348" t="s">
        <v>546</v>
      </c>
      <c r="F71" s="349" t="s">
        <v>186</v>
      </c>
      <c r="G71" s="332">
        <v>14</v>
      </c>
      <c r="H71" s="652" t="s">
        <v>256</v>
      </c>
      <c r="I71" s="633">
        <v>6.25E-2</v>
      </c>
      <c r="J71" s="648">
        <v>100</v>
      </c>
      <c r="K71" s="641" t="s">
        <v>184</v>
      </c>
      <c r="L71" s="653" t="s">
        <v>836</v>
      </c>
      <c r="M71" s="651" t="s">
        <v>242</v>
      </c>
      <c r="N71" s="563">
        <v>30</v>
      </c>
      <c r="O71" s="563">
        <v>60</v>
      </c>
      <c r="P71" s="563">
        <v>90</v>
      </c>
      <c r="Q71" s="563">
        <v>100</v>
      </c>
      <c r="R71" s="550">
        <f t="shared" si="7"/>
        <v>30</v>
      </c>
      <c r="S71" s="238">
        <f t="shared" si="1"/>
        <v>6.25E-2</v>
      </c>
      <c r="T71" s="575">
        <v>7</v>
      </c>
      <c r="U71" s="595" t="s">
        <v>899</v>
      </c>
      <c r="V71" s="589" t="s">
        <v>900</v>
      </c>
      <c r="W71" s="600"/>
      <c r="X71" s="579">
        <f t="shared" si="2"/>
        <v>0.23333333333333334</v>
      </c>
      <c r="Y71" s="579" t="str">
        <f t="shared" si="3"/>
        <v>MALO</v>
      </c>
      <c r="Z71" s="582" t="str">
        <f t="shared" si="4"/>
        <v>EN EJECUCIÓN</v>
      </c>
      <c r="AA71" s="581">
        <f t="shared" si="5"/>
        <v>1.4583333333333334E-2</v>
      </c>
    </row>
    <row r="72" spans="2:27" ht="78" customHeight="1" thickBot="1" x14ac:dyDescent="0.3">
      <c r="B72" s="353" t="s">
        <v>391</v>
      </c>
      <c r="C72" s="354" t="s">
        <v>837</v>
      </c>
      <c r="D72" s="52" t="s">
        <v>23</v>
      </c>
      <c r="E72" s="229" t="s">
        <v>546</v>
      </c>
      <c r="F72" s="355" t="s">
        <v>186</v>
      </c>
      <c r="G72" s="332">
        <v>15</v>
      </c>
      <c r="H72" s="419" t="s">
        <v>261</v>
      </c>
      <c r="I72" s="399">
        <v>6.25E-2</v>
      </c>
      <c r="J72" s="411">
        <v>100</v>
      </c>
      <c r="K72" s="410" t="s">
        <v>184</v>
      </c>
      <c r="L72" s="418" t="s">
        <v>838</v>
      </c>
      <c r="M72" s="561" t="s">
        <v>242</v>
      </c>
      <c r="N72" s="564">
        <v>20</v>
      </c>
      <c r="O72" s="564">
        <v>50</v>
      </c>
      <c r="P72" s="564">
        <v>80</v>
      </c>
      <c r="Q72" s="564">
        <v>100</v>
      </c>
      <c r="R72" s="550">
        <f t="shared" ref="R72:R78" si="8">N72</f>
        <v>20</v>
      </c>
      <c r="S72" s="238">
        <f t="shared" ref="S72:S78" si="9">IFERROR(R72/N72,0)*I72</f>
        <v>6.25E-2</v>
      </c>
      <c r="T72" s="575">
        <v>20</v>
      </c>
      <c r="U72" s="595" t="s">
        <v>901</v>
      </c>
      <c r="V72" s="589" t="s">
        <v>902</v>
      </c>
      <c r="W72" s="600"/>
      <c r="X72" s="579">
        <f t="shared" ref="X72:X78" si="10">IFERROR((T72/R72),0)</f>
        <v>1</v>
      </c>
      <c r="Y72" s="579" t="str">
        <f t="shared" ref="Y72:Y78" si="11">+IF(AND(X72&gt;=0%,X72&lt;=60%),"MALO",IF(AND(X72&gt;=61%,X72&lt;=80%),"REGULAR",IF(AND(X72&gt;=81%,X72&lt;95%),"BUENO","EXCELENTE")))</f>
        <v>EXCELENTE</v>
      </c>
      <c r="Z72" s="582" t="str">
        <f t="shared" ref="Z72:Z78" si="12">IF(X72&gt;0,"EN EJECUCIÓN","SIN EJECUTAR")</f>
        <v>EN EJECUCIÓN</v>
      </c>
      <c r="AA72" s="581">
        <f t="shared" ref="AA72:AA78" si="13">X72*I72</f>
        <v>6.25E-2</v>
      </c>
    </row>
    <row r="73" spans="2:27" ht="78" customHeight="1" thickBot="1" x14ac:dyDescent="0.3">
      <c r="B73" s="345" t="s">
        <v>391</v>
      </c>
      <c r="C73" s="346" t="s">
        <v>757</v>
      </c>
      <c r="D73" s="347" t="s">
        <v>23</v>
      </c>
      <c r="E73" s="348" t="s">
        <v>546</v>
      </c>
      <c r="F73" s="349" t="s">
        <v>186</v>
      </c>
      <c r="G73" s="332">
        <v>16</v>
      </c>
      <c r="H73" s="652" t="s">
        <v>266</v>
      </c>
      <c r="I73" s="633">
        <v>6.25E-2</v>
      </c>
      <c r="J73" s="648">
        <v>100</v>
      </c>
      <c r="K73" s="641" t="s">
        <v>184</v>
      </c>
      <c r="L73" s="653" t="s">
        <v>267</v>
      </c>
      <c r="M73" s="651" t="s">
        <v>242</v>
      </c>
      <c r="N73" s="568">
        <v>20</v>
      </c>
      <c r="O73" s="568">
        <v>40</v>
      </c>
      <c r="P73" s="568">
        <v>80</v>
      </c>
      <c r="Q73" s="563">
        <v>100</v>
      </c>
      <c r="R73" s="550">
        <f t="shared" si="8"/>
        <v>20</v>
      </c>
      <c r="S73" s="238">
        <f t="shared" si="9"/>
        <v>6.25E-2</v>
      </c>
      <c r="T73" s="344">
        <v>10</v>
      </c>
      <c r="U73" s="595" t="s">
        <v>903</v>
      </c>
      <c r="V73" s="589" t="s">
        <v>902</v>
      </c>
      <c r="W73" s="603"/>
      <c r="X73" s="579">
        <f t="shared" si="10"/>
        <v>0.5</v>
      </c>
      <c r="Y73" s="579" t="str">
        <f t="shared" si="11"/>
        <v>MALO</v>
      </c>
      <c r="Z73" s="582" t="str">
        <f t="shared" si="12"/>
        <v>EN EJECUCIÓN</v>
      </c>
      <c r="AA73" s="581">
        <f t="shared" si="13"/>
        <v>3.125E-2</v>
      </c>
    </row>
    <row r="74" spans="2:27" ht="78" customHeight="1" thickBot="1" x14ac:dyDescent="0.3">
      <c r="B74" s="353" t="s">
        <v>391</v>
      </c>
      <c r="C74" s="354" t="s">
        <v>757</v>
      </c>
      <c r="D74" s="52" t="s">
        <v>23</v>
      </c>
      <c r="E74" s="229" t="s">
        <v>547</v>
      </c>
      <c r="F74" s="355" t="s">
        <v>271</v>
      </c>
      <c r="G74" s="332">
        <v>1</v>
      </c>
      <c r="H74" s="356" t="s">
        <v>839</v>
      </c>
      <c r="I74" s="357">
        <v>0.2</v>
      </c>
      <c r="J74" s="358">
        <v>100</v>
      </c>
      <c r="K74" s="357" t="s">
        <v>629</v>
      </c>
      <c r="L74" s="357" t="s">
        <v>840</v>
      </c>
      <c r="M74" s="554" t="s">
        <v>841</v>
      </c>
      <c r="N74" s="387">
        <v>0.25</v>
      </c>
      <c r="O74" s="387">
        <v>0.5</v>
      </c>
      <c r="P74" s="387">
        <v>0.7</v>
      </c>
      <c r="Q74" s="387">
        <v>1</v>
      </c>
      <c r="R74" s="238">
        <f t="shared" si="8"/>
        <v>0.25</v>
      </c>
      <c r="S74" s="238">
        <f t="shared" si="9"/>
        <v>0.2</v>
      </c>
      <c r="T74" s="551">
        <v>0.2</v>
      </c>
      <c r="U74" s="594" t="s">
        <v>904</v>
      </c>
      <c r="V74" s="596" t="s">
        <v>905</v>
      </c>
      <c r="W74" s="604"/>
      <c r="X74" s="579">
        <f t="shared" si="10"/>
        <v>0.8</v>
      </c>
      <c r="Y74" s="579" t="str">
        <f t="shared" si="11"/>
        <v>REGULAR</v>
      </c>
      <c r="Z74" s="582" t="str">
        <f t="shared" si="12"/>
        <v>EN EJECUCIÓN</v>
      </c>
      <c r="AA74" s="581">
        <f t="shared" si="13"/>
        <v>0.16000000000000003</v>
      </c>
    </row>
    <row r="75" spans="2:27" ht="78" customHeight="1" thickBot="1" x14ac:dyDescent="0.3">
      <c r="B75" s="345" t="s">
        <v>391</v>
      </c>
      <c r="C75" s="346" t="s">
        <v>757</v>
      </c>
      <c r="D75" s="347" t="s">
        <v>23</v>
      </c>
      <c r="E75" s="348" t="s">
        <v>547</v>
      </c>
      <c r="F75" s="349" t="s">
        <v>271</v>
      </c>
      <c r="G75" s="332">
        <v>2</v>
      </c>
      <c r="H75" s="350" t="s">
        <v>842</v>
      </c>
      <c r="I75" s="351">
        <v>0.2</v>
      </c>
      <c r="J75" s="352">
        <v>100</v>
      </c>
      <c r="K75" s="351" t="s">
        <v>629</v>
      </c>
      <c r="L75" s="351" t="s">
        <v>843</v>
      </c>
      <c r="M75" s="553" t="s">
        <v>841</v>
      </c>
      <c r="N75" s="388">
        <v>0.25</v>
      </c>
      <c r="O75" s="388">
        <v>0.5</v>
      </c>
      <c r="P75" s="388">
        <v>0.75</v>
      </c>
      <c r="Q75" s="388">
        <v>1</v>
      </c>
      <c r="R75" s="238">
        <f t="shared" si="8"/>
        <v>0.25</v>
      </c>
      <c r="S75" s="238">
        <f t="shared" si="9"/>
        <v>0.2</v>
      </c>
      <c r="T75" s="573">
        <v>0.2</v>
      </c>
      <c r="U75" s="597" t="s">
        <v>906</v>
      </c>
      <c r="V75" s="597" t="s">
        <v>907</v>
      </c>
      <c r="W75" s="605"/>
      <c r="X75" s="579">
        <f t="shared" si="10"/>
        <v>0.8</v>
      </c>
      <c r="Y75" s="579" t="str">
        <f t="shared" si="11"/>
        <v>REGULAR</v>
      </c>
      <c r="Z75" s="582" t="str">
        <f t="shared" si="12"/>
        <v>EN EJECUCIÓN</v>
      </c>
      <c r="AA75" s="581">
        <f t="shared" si="13"/>
        <v>0.16000000000000003</v>
      </c>
    </row>
    <row r="76" spans="2:27" ht="78" customHeight="1" thickBot="1" x14ac:dyDescent="0.3">
      <c r="B76" s="353" t="s">
        <v>391</v>
      </c>
      <c r="C76" s="354" t="s">
        <v>757</v>
      </c>
      <c r="D76" s="52" t="s">
        <v>23</v>
      </c>
      <c r="E76" s="229" t="s">
        <v>547</v>
      </c>
      <c r="F76" s="355" t="s">
        <v>271</v>
      </c>
      <c r="G76" s="332">
        <v>3</v>
      </c>
      <c r="H76" s="369" t="s">
        <v>844</v>
      </c>
      <c r="I76" s="357">
        <v>0.2</v>
      </c>
      <c r="J76" s="358">
        <v>100</v>
      </c>
      <c r="K76" s="357" t="s">
        <v>629</v>
      </c>
      <c r="L76" s="357" t="s">
        <v>845</v>
      </c>
      <c r="M76" s="554" t="s">
        <v>841</v>
      </c>
      <c r="N76" s="387">
        <v>0.25</v>
      </c>
      <c r="O76" s="387">
        <v>0.5</v>
      </c>
      <c r="P76" s="387">
        <v>0.75</v>
      </c>
      <c r="Q76" s="387">
        <v>1</v>
      </c>
      <c r="R76" s="238">
        <f t="shared" si="8"/>
        <v>0.25</v>
      </c>
      <c r="S76" s="238">
        <f t="shared" si="9"/>
        <v>0.2</v>
      </c>
      <c r="T76" s="551">
        <v>0.2</v>
      </c>
      <c r="U76" s="594" t="s">
        <v>908</v>
      </c>
      <c r="V76" s="587" t="s">
        <v>613</v>
      </c>
      <c r="W76" s="598"/>
      <c r="X76" s="579">
        <f t="shared" si="10"/>
        <v>0.8</v>
      </c>
      <c r="Y76" s="579" t="str">
        <f t="shared" si="11"/>
        <v>REGULAR</v>
      </c>
      <c r="Z76" s="582" t="str">
        <f t="shared" si="12"/>
        <v>EN EJECUCIÓN</v>
      </c>
      <c r="AA76" s="581">
        <f t="shared" si="13"/>
        <v>0.16000000000000003</v>
      </c>
    </row>
    <row r="77" spans="2:27" ht="78" customHeight="1" thickBot="1" x14ac:dyDescent="0.3">
      <c r="B77" s="345" t="s">
        <v>391</v>
      </c>
      <c r="C77" s="346" t="s">
        <v>846</v>
      </c>
      <c r="D77" s="347" t="s">
        <v>23</v>
      </c>
      <c r="E77" s="348" t="s">
        <v>547</v>
      </c>
      <c r="F77" s="349" t="s">
        <v>271</v>
      </c>
      <c r="G77" s="332">
        <v>4</v>
      </c>
      <c r="H77" s="369" t="s">
        <v>847</v>
      </c>
      <c r="I77" s="351">
        <v>0.2</v>
      </c>
      <c r="J77" s="352">
        <v>100</v>
      </c>
      <c r="K77" s="351" t="s">
        <v>629</v>
      </c>
      <c r="L77" s="351" t="s">
        <v>848</v>
      </c>
      <c r="M77" s="553" t="s">
        <v>375</v>
      </c>
      <c r="N77" s="388">
        <v>0.25</v>
      </c>
      <c r="O77" s="388">
        <v>0.5</v>
      </c>
      <c r="P77" s="388">
        <v>0.75</v>
      </c>
      <c r="Q77" s="388">
        <v>1</v>
      </c>
      <c r="R77" s="238">
        <f t="shared" si="8"/>
        <v>0.25</v>
      </c>
      <c r="S77" s="238">
        <f t="shared" si="9"/>
        <v>0.2</v>
      </c>
      <c r="T77" s="573">
        <v>0.25</v>
      </c>
      <c r="U77" s="589" t="s">
        <v>933</v>
      </c>
      <c r="V77" s="589" t="s">
        <v>934</v>
      </c>
      <c r="W77" s="600"/>
      <c r="X77" s="579">
        <f t="shared" si="10"/>
        <v>1</v>
      </c>
      <c r="Y77" s="579" t="str">
        <f t="shared" si="11"/>
        <v>EXCELENTE</v>
      </c>
      <c r="Z77" s="582" t="str">
        <f t="shared" si="12"/>
        <v>EN EJECUCIÓN</v>
      </c>
      <c r="AA77" s="581">
        <f t="shared" si="13"/>
        <v>0.2</v>
      </c>
    </row>
    <row r="78" spans="2:27" ht="78" customHeight="1" thickBot="1" x14ac:dyDescent="0.3">
      <c r="B78" s="420" t="s">
        <v>391</v>
      </c>
      <c r="C78" s="421" t="s">
        <v>846</v>
      </c>
      <c r="D78" s="422" t="s">
        <v>23</v>
      </c>
      <c r="E78" s="423" t="s">
        <v>547</v>
      </c>
      <c r="F78" s="422" t="s">
        <v>271</v>
      </c>
      <c r="G78" s="424">
        <v>5</v>
      </c>
      <c r="H78" s="425" t="s">
        <v>849</v>
      </c>
      <c r="I78" s="426">
        <v>0.2</v>
      </c>
      <c r="J78" s="427">
        <v>100</v>
      </c>
      <c r="K78" s="426" t="s">
        <v>629</v>
      </c>
      <c r="L78" s="426" t="s">
        <v>850</v>
      </c>
      <c r="M78" s="562" t="s">
        <v>841</v>
      </c>
      <c r="N78" s="387">
        <v>0.25</v>
      </c>
      <c r="O78" s="387">
        <v>0.5</v>
      </c>
      <c r="P78" s="387">
        <v>0.75</v>
      </c>
      <c r="Q78" s="387">
        <v>1</v>
      </c>
      <c r="R78" s="238">
        <f t="shared" si="8"/>
        <v>0.25</v>
      </c>
      <c r="S78" s="238">
        <f t="shared" si="9"/>
        <v>0.2</v>
      </c>
      <c r="T78" s="433">
        <v>0.2</v>
      </c>
      <c r="U78" s="594" t="s">
        <v>909</v>
      </c>
      <c r="V78" s="596" t="s">
        <v>910</v>
      </c>
      <c r="W78" s="604"/>
      <c r="X78" s="585">
        <f t="shared" si="10"/>
        <v>0.8</v>
      </c>
      <c r="Y78" s="585" t="str">
        <f t="shared" si="11"/>
        <v>REGULAR</v>
      </c>
      <c r="Z78" s="586" t="str">
        <f t="shared" si="12"/>
        <v>EN EJECUCIÓN</v>
      </c>
      <c r="AA78" s="21">
        <f t="shared" si="13"/>
        <v>0.16000000000000003</v>
      </c>
    </row>
    <row r="79" spans="2:27" ht="15.75" thickBot="1" x14ac:dyDescent="0.3"/>
    <row r="80" spans="2:27" ht="78.75" customHeight="1" thickBot="1" x14ac:dyDescent="0.3">
      <c r="B80" s="258" t="s">
        <v>391</v>
      </c>
      <c r="C80" s="259" t="s">
        <v>529</v>
      </c>
      <c r="D80" s="260" t="s">
        <v>23</v>
      </c>
      <c r="E80" s="261" t="s">
        <v>548</v>
      </c>
      <c r="F80" s="262" t="s">
        <v>851</v>
      </c>
      <c r="G80" s="430">
        <v>1</v>
      </c>
      <c r="H80" s="431" t="s">
        <v>852</v>
      </c>
      <c r="I80" s="654">
        <v>1</v>
      </c>
      <c r="J80" s="655">
        <v>100</v>
      </c>
      <c r="K80" s="656" t="s">
        <v>481</v>
      </c>
      <c r="L80" s="656" t="s">
        <v>853</v>
      </c>
      <c r="M80" s="657" t="s">
        <v>851</v>
      </c>
      <c r="N80" s="658">
        <v>0.25</v>
      </c>
      <c r="O80" s="659">
        <v>0.5</v>
      </c>
      <c r="P80" s="659">
        <v>0.75</v>
      </c>
      <c r="Q80" s="660">
        <v>1</v>
      </c>
      <c r="R80" s="428"/>
      <c r="S80" s="428"/>
      <c r="T80" s="428"/>
      <c r="U80" s="428"/>
      <c r="V80" s="428"/>
      <c r="W80" s="429"/>
    </row>
    <row r="82" spans="2:22" x14ac:dyDescent="0.25">
      <c r="B82" s="285" t="s">
        <v>854</v>
      </c>
    </row>
    <row r="83" spans="2:22" x14ac:dyDescent="0.25">
      <c r="F83" s="228"/>
    </row>
    <row r="84" spans="2:22" x14ac:dyDescent="0.25">
      <c r="B84" t="s">
        <v>857</v>
      </c>
      <c r="E84" s="228"/>
    </row>
    <row r="85" spans="2:22" x14ac:dyDescent="0.25">
      <c r="B85" t="s">
        <v>855</v>
      </c>
    </row>
    <row r="86" spans="2:22" x14ac:dyDescent="0.25">
      <c r="B86" t="s">
        <v>856</v>
      </c>
      <c r="V86" s="278"/>
    </row>
    <row r="91" spans="2:22" ht="20.100000000000001" customHeight="1" x14ac:dyDescent="0.25"/>
    <row r="92" spans="2:22" ht="24.95" customHeight="1" x14ac:dyDescent="0.25">
      <c r="C92" s="677" t="s">
        <v>1222</v>
      </c>
      <c r="D92" s="677" t="s">
        <v>1223</v>
      </c>
      <c r="E92" s="677" t="s">
        <v>1224</v>
      </c>
    </row>
    <row r="93" spans="2:22" ht="24.95" customHeight="1" x14ac:dyDescent="0.25">
      <c r="C93" s="674" t="s">
        <v>1225</v>
      </c>
      <c r="D93" s="678" t="s">
        <v>1226</v>
      </c>
      <c r="E93" s="679" t="s">
        <v>642</v>
      </c>
    </row>
    <row r="94" spans="2:22" ht="24.95" customHeight="1" x14ac:dyDescent="0.25">
      <c r="C94" s="675" t="s">
        <v>1227</v>
      </c>
      <c r="D94" s="678" t="s">
        <v>1228</v>
      </c>
      <c r="E94" s="679" t="s">
        <v>644</v>
      </c>
    </row>
    <row r="95" spans="2:22" ht="24.95" customHeight="1" x14ac:dyDescent="0.25">
      <c r="C95" s="676" t="s">
        <v>1229</v>
      </c>
      <c r="D95" s="678" t="s">
        <v>1230</v>
      </c>
      <c r="E95" s="679" t="s">
        <v>402</v>
      </c>
    </row>
    <row r="96" spans="2:22" ht="24.95" customHeight="1" x14ac:dyDescent="0.25">
      <c r="C96" s="676" t="s">
        <v>1229</v>
      </c>
      <c r="D96" s="678" t="s">
        <v>1231</v>
      </c>
      <c r="E96" s="679" t="s">
        <v>643</v>
      </c>
    </row>
  </sheetData>
  <autoFilter ref="B6:AA78"/>
  <conditionalFormatting sqref="X7:X78">
    <cfRule type="iconSet" priority="75">
      <iconSet>
        <cfvo type="percent" val="0"/>
        <cfvo type="num" val="0.6" gte="0"/>
        <cfvo type="num" val="0.81" gte="0"/>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'C:\Users\Soporte\Downloads\[Instrumento de Planeación 2018-CapturaSGR (1).xlsx]listas'!#REF!</xm:f>
          </x14:formula1>
          <xm:sqref>B80:C80</xm:sqref>
        </x14:dataValidation>
        <x14:dataValidation type="list" allowBlank="1" showInputMessage="1" showErrorMessage="1">
          <x14:formula1>
            <xm:f>'C:\Users\Nicolas Casallas\Downloads\[Plan de Acción Institucional 2019 Final (2).xlsx]listas'!#REF!</xm:f>
          </x14:formula1>
          <xm:sqref>B7:F78</xm:sqref>
        </x14:dataValidation>
        <x14:dataValidation type="list" allowBlank="1" showInputMessage="1" showErrorMessage="1">
          <x14:formula1>
            <xm:f>'C:\Users\Soporte\Downloads\[Instrumento de Planeación 2018-Captura.xlsx]listas'!#REF!</xm:f>
          </x14:formula1>
          <xm:sqref>D80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4:HM255"/>
  <sheetViews>
    <sheetView showGridLines="0" topLeftCell="N1" zoomScale="70" zoomScaleNormal="70" workbookViewId="0">
      <selection activeCell="AF6" sqref="AF6"/>
    </sheetView>
  </sheetViews>
  <sheetFormatPr baseColWidth="10" defaultRowHeight="15" x14ac:dyDescent="0.25"/>
  <cols>
    <col min="1" max="1" width="5.25" customWidth="1"/>
    <col min="2" max="3" width="29.75" customWidth="1"/>
    <col min="4" max="4" width="38.625" customWidth="1"/>
    <col min="5" max="5" width="26.375" customWidth="1"/>
    <col min="6" max="6" width="30.75" customWidth="1"/>
    <col min="7" max="7" width="8.375" customWidth="1"/>
    <col min="8" max="12" width="31.625" customWidth="1"/>
    <col min="13" max="13" width="44.25" bestFit="1" customWidth="1"/>
    <col min="14" max="14" width="11.375"/>
    <col min="15" max="16" width="30.75" customWidth="1"/>
    <col min="17" max="17" width="26.875" customWidth="1"/>
    <col min="18" max="18" width="15.5" bestFit="1" customWidth="1"/>
    <col min="19" max="19" width="30.75" customWidth="1"/>
    <col min="20" max="20" width="22.125" customWidth="1"/>
    <col min="21" max="21" width="28.375" customWidth="1"/>
    <col min="22" max="23" width="25.75" customWidth="1"/>
    <col min="24" max="24" width="27.25" customWidth="1"/>
    <col min="25" max="25" width="0" hidden="1" customWidth="1"/>
    <col min="26" max="26" width="13.375" hidden="1" customWidth="1"/>
    <col min="27" max="30" width="0" hidden="1" customWidth="1"/>
  </cols>
  <sheetData>
    <row r="4" spans="2:29" ht="15.75" thickBot="1" x14ac:dyDescent="0.3"/>
    <row r="5" spans="2:29" ht="66.75" customHeight="1" x14ac:dyDescent="0.25">
      <c r="B5" s="2" t="s">
        <v>386</v>
      </c>
      <c r="C5" s="2" t="s">
        <v>387</v>
      </c>
      <c r="D5" s="2" t="s">
        <v>4</v>
      </c>
      <c r="E5" s="3" t="s">
        <v>5</v>
      </c>
      <c r="F5" s="4" t="s">
        <v>6</v>
      </c>
      <c r="G5" s="477" t="s">
        <v>7</v>
      </c>
      <c r="H5" s="477" t="s">
        <v>8</v>
      </c>
      <c r="I5" s="478" t="s">
        <v>9</v>
      </c>
      <c r="J5" s="479" t="s">
        <v>10</v>
      </c>
      <c r="K5" s="479" t="s">
        <v>11</v>
      </c>
      <c r="L5" s="479" t="s">
        <v>12</v>
      </c>
      <c r="M5" s="478" t="s">
        <v>13</v>
      </c>
      <c r="N5" s="464" t="s">
        <v>7</v>
      </c>
      <c r="O5" s="480" t="s">
        <v>18</v>
      </c>
      <c r="P5" s="279" t="s">
        <v>19</v>
      </c>
      <c r="Q5" s="279" t="s">
        <v>20</v>
      </c>
      <c r="R5" s="279" t="s">
        <v>21</v>
      </c>
      <c r="S5" s="279" t="s">
        <v>22</v>
      </c>
      <c r="T5" s="80" t="s">
        <v>468</v>
      </c>
      <c r="U5" s="80" t="s">
        <v>470</v>
      </c>
      <c r="V5" s="80" t="s">
        <v>616</v>
      </c>
      <c r="W5" s="481" t="s">
        <v>618</v>
      </c>
      <c r="X5" s="97" t="s">
        <v>617</v>
      </c>
      <c r="Z5" s="1"/>
      <c r="AA5" s="1"/>
      <c r="AB5" s="1"/>
      <c r="AC5" s="1"/>
    </row>
    <row r="6" spans="2:29" ht="95.1" customHeight="1" x14ac:dyDescent="0.25">
      <c r="B6" s="966" t="s">
        <v>388</v>
      </c>
      <c r="C6" s="966" t="s">
        <v>389</v>
      </c>
      <c r="D6" s="964" t="s">
        <v>23</v>
      </c>
      <c r="E6" s="967" t="s">
        <v>532</v>
      </c>
      <c r="F6" s="56" t="s">
        <v>24</v>
      </c>
      <c r="G6" s="900">
        <v>1</v>
      </c>
      <c r="H6" s="964" t="s">
        <v>25</v>
      </c>
      <c r="I6" s="500">
        <v>0.2</v>
      </c>
      <c r="J6" s="961">
        <v>12</v>
      </c>
      <c r="K6" s="963" t="s">
        <v>662</v>
      </c>
      <c r="L6" s="963" t="s">
        <v>27</v>
      </c>
      <c r="M6" s="707" t="s">
        <v>28</v>
      </c>
      <c r="N6" s="42">
        <v>1</v>
      </c>
      <c r="O6" s="335" t="s">
        <v>649</v>
      </c>
      <c r="P6" s="445">
        <v>0.25</v>
      </c>
      <c r="Q6" s="437">
        <v>43466</v>
      </c>
      <c r="R6" s="438">
        <v>43555</v>
      </c>
      <c r="S6" s="965" t="s">
        <v>28</v>
      </c>
      <c r="T6" s="330">
        <v>1</v>
      </c>
      <c r="U6" s="516" t="s">
        <v>1211</v>
      </c>
      <c r="V6" s="81">
        <f t="shared" ref="V6:V69" si="0">T6*P6</f>
        <v>0.25</v>
      </c>
      <c r="W6" s="445">
        <f>V6*T6</f>
        <v>0.25</v>
      </c>
      <c r="X6" s="513">
        <f t="shared" ref="X6:X69" si="1">V6*I6</f>
        <v>0.05</v>
      </c>
      <c r="Z6" s="1"/>
      <c r="AA6" s="1"/>
      <c r="AB6" s="1"/>
      <c r="AC6" s="1"/>
    </row>
    <row r="7" spans="2:29" ht="95.1" customHeight="1" x14ac:dyDescent="0.25">
      <c r="B7" s="966"/>
      <c r="C7" s="966"/>
      <c r="D7" s="964"/>
      <c r="E7" s="967"/>
      <c r="F7" s="56" t="s">
        <v>24</v>
      </c>
      <c r="G7" s="900"/>
      <c r="H7" s="964"/>
      <c r="I7" s="500">
        <v>0.2</v>
      </c>
      <c r="J7" s="961"/>
      <c r="K7" s="963"/>
      <c r="L7" s="963"/>
      <c r="M7" s="707"/>
      <c r="N7" s="42">
        <v>2</v>
      </c>
      <c r="O7" s="335" t="s">
        <v>650</v>
      </c>
      <c r="P7" s="445">
        <v>0.25</v>
      </c>
      <c r="Q7" s="437">
        <v>43556</v>
      </c>
      <c r="R7" s="438">
        <v>43646</v>
      </c>
      <c r="S7" s="965"/>
      <c r="T7" s="81"/>
      <c r="U7" s="517"/>
      <c r="V7" s="81">
        <f t="shared" si="0"/>
        <v>0</v>
      </c>
      <c r="W7" s="445">
        <f t="shared" ref="W7:W70" si="2">V7*T7</f>
        <v>0</v>
      </c>
      <c r="X7" s="513">
        <f t="shared" si="1"/>
        <v>0</v>
      </c>
      <c r="Z7" s="1"/>
      <c r="AA7" s="1"/>
      <c r="AB7" s="1"/>
      <c r="AC7" s="1"/>
    </row>
    <row r="8" spans="2:29" ht="95.1" customHeight="1" x14ac:dyDescent="0.25">
      <c r="B8" s="966"/>
      <c r="C8" s="966"/>
      <c r="D8" s="964"/>
      <c r="E8" s="967"/>
      <c r="F8" s="56" t="s">
        <v>24</v>
      </c>
      <c r="G8" s="900"/>
      <c r="H8" s="964"/>
      <c r="I8" s="500">
        <v>0.2</v>
      </c>
      <c r="J8" s="961"/>
      <c r="K8" s="963"/>
      <c r="L8" s="963"/>
      <c r="M8" s="707"/>
      <c r="N8" s="42">
        <v>3</v>
      </c>
      <c r="O8" s="335" t="s">
        <v>651</v>
      </c>
      <c r="P8" s="445">
        <v>0.25</v>
      </c>
      <c r="Q8" s="437">
        <v>43647</v>
      </c>
      <c r="R8" s="438">
        <v>43738</v>
      </c>
      <c r="S8" s="965"/>
      <c r="T8" s="81"/>
      <c r="U8" s="518"/>
      <c r="V8" s="81">
        <f t="shared" si="0"/>
        <v>0</v>
      </c>
      <c r="W8" s="445">
        <f t="shared" si="2"/>
        <v>0</v>
      </c>
      <c r="X8" s="513">
        <f t="shared" si="1"/>
        <v>0</v>
      </c>
      <c r="Z8" s="1"/>
      <c r="AA8" s="1"/>
      <c r="AB8" s="1"/>
      <c r="AC8" s="1"/>
    </row>
    <row r="9" spans="2:29" ht="95.1" customHeight="1" x14ac:dyDescent="0.25">
      <c r="B9" s="966"/>
      <c r="C9" s="966"/>
      <c r="D9" s="964"/>
      <c r="E9" s="967"/>
      <c r="F9" s="56" t="s">
        <v>24</v>
      </c>
      <c r="G9" s="900"/>
      <c r="H9" s="964"/>
      <c r="I9" s="500">
        <v>0.2</v>
      </c>
      <c r="J9" s="961"/>
      <c r="K9" s="963"/>
      <c r="L9" s="963"/>
      <c r="M9" s="707"/>
      <c r="N9" s="42">
        <v>4</v>
      </c>
      <c r="O9" s="335" t="s">
        <v>652</v>
      </c>
      <c r="P9" s="445">
        <v>0.25</v>
      </c>
      <c r="Q9" s="437">
        <v>43739</v>
      </c>
      <c r="R9" s="438">
        <v>43830</v>
      </c>
      <c r="S9" s="965"/>
      <c r="T9" s="81"/>
      <c r="U9" s="517"/>
      <c r="V9" s="81">
        <f t="shared" si="0"/>
        <v>0</v>
      </c>
      <c r="W9" s="445">
        <f t="shared" si="2"/>
        <v>0</v>
      </c>
      <c r="X9" s="513">
        <f t="shared" si="1"/>
        <v>0</v>
      </c>
      <c r="Z9" s="83"/>
      <c r="AA9" s="83"/>
      <c r="AB9" s="1"/>
      <c r="AC9" s="1"/>
    </row>
    <row r="10" spans="2:29" ht="95.1" customHeight="1" x14ac:dyDescent="0.25">
      <c r="B10" s="966" t="s">
        <v>388</v>
      </c>
      <c r="C10" s="966" t="s">
        <v>389</v>
      </c>
      <c r="D10" s="964" t="s">
        <v>23</v>
      </c>
      <c r="E10" s="967" t="s">
        <v>532</v>
      </c>
      <c r="F10" s="482" t="s">
        <v>24</v>
      </c>
      <c r="G10" s="900">
        <v>2</v>
      </c>
      <c r="H10" s="964" t="s">
        <v>665</v>
      </c>
      <c r="I10" s="500">
        <v>0.2</v>
      </c>
      <c r="J10" s="961">
        <v>50</v>
      </c>
      <c r="K10" s="963" t="s">
        <v>666</v>
      </c>
      <c r="L10" s="963" t="s">
        <v>667</v>
      </c>
      <c r="M10" s="447" t="s">
        <v>28</v>
      </c>
      <c r="N10" s="42">
        <v>1</v>
      </c>
      <c r="O10" s="335" t="s">
        <v>936</v>
      </c>
      <c r="P10" s="445">
        <v>0.25</v>
      </c>
      <c r="Q10" s="437">
        <v>43466</v>
      </c>
      <c r="R10" s="438">
        <v>43555</v>
      </c>
      <c r="S10" s="965" t="s">
        <v>28</v>
      </c>
      <c r="T10" s="330">
        <v>1</v>
      </c>
      <c r="U10" s="516" t="s">
        <v>679</v>
      </c>
      <c r="V10" s="81">
        <f t="shared" si="0"/>
        <v>0.25</v>
      </c>
      <c r="W10" s="445">
        <f t="shared" si="2"/>
        <v>0.25</v>
      </c>
      <c r="X10" s="513">
        <f t="shared" si="1"/>
        <v>0.05</v>
      </c>
      <c r="Z10" s="1"/>
      <c r="AA10" s="1"/>
      <c r="AB10" s="1"/>
      <c r="AC10" s="1"/>
    </row>
    <row r="11" spans="2:29" ht="95.1" customHeight="1" x14ac:dyDescent="0.25">
      <c r="B11" s="966"/>
      <c r="C11" s="966"/>
      <c r="D11" s="964"/>
      <c r="E11" s="967"/>
      <c r="F11" s="482" t="s">
        <v>24</v>
      </c>
      <c r="G11" s="900"/>
      <c r="H11" s="964"/>
      <c r="I11" s="500">
        <v>0.2</v>
      </c>
      <c r="J11" s="961"/>
      <c r="K11" s="963"/>
      <c r="L11" s="963"/>
      <c r="M11" s="447" t="s">
        <v>28</v>
      </c>
      <c r="N11" s="42">
        <v>2</v>
      </c>
      <c r="O11" s="335" t="s">
        <v>937</v>
      </c>
      <c r="P11" s="445">
        <v>0.25</v>
      </c>
      <c r="Q11" s="437">
        <v>43556</v>
      </c>
      <c r="R11" s="438">
        <v>43646</v>
      </c>
      <c r="S11" s="965"/>
      <c r="T11" s="81"/>
      <c r="U11" s="518"/>
      <c r="V11" s="81">
        <f t="shared" si="0"/>
        <v>0</v>
      </c>
      <c r="W11" s="445">
        <f t="shared" si="2"/>
        <v>0</v>
      </c>
      <c r="X11" s="513">
        <f t="shared" si="1"/>
        <v>0</v>
      </c>
      <c r="Z11" s="1"/>
      <c r="AA11" s="1"/>
      <c r="AB11" s="1"/>
      <c r="AC11" s="1"/>
    </row>
    <row r="12" spans="2:29" ht="95.1" customHeight="1" x14ac:dyDescent="0.25">
      <c r="B12" s="966"/>
      <c r="C12" s="966"/>
      <c r="D12" s="964"/>
      <c r="E12" s="967"/>
      <c r="F12" s="482" t="s">
        <v>24</v>
      </c>
      <c r="G12" s="900"/>
      <c r="H12" s="964"/>
      <c r="I12" s="500">
        <v>0.2</v>
      </c>
      <c r="J12" s="961"/>
      <c r="K12" s="963"/>
      <c r="L12" s="963"/>
      <c r="M12" s="447" t="s">
        <v>28</v>
      </c>
      <c r="N12" s="42">
        <v>3</v>
      </c>
      <c r="O12" s="335" t="s">
        <v>937</v>
      </c>
      <c r="P12" s="445">
        <v>0.25</v>
      </c>
      <c r="Q12" s="437">
        <v>43647</v>
      </c>
      <c r="R12" s="438">
        <v>43738</v>
      </c>
      <c r="S12" s="965"/>
      <c r="T12" s="81"/>
      <c r="U12" s="518"/>
      <c r="V12" s="81">
        <f t="shared" si="0"/>
        <v>0</v>
      </c>
      <c r="W12" s="445">
        <f t="shared" si="2"/>
        <v>0</v>
      </c>
      <c r="X12" s="513">
        <f t="shared" si="1"/>
        <v>0</v>
      </c>
      <c r="Z12" s="1"/>
      <c r="AA12" s="1"/>
      <c r="AB12" s="1"/>
      <c r="AC12" s="1"/>
    </row>
    <row r="13" spans="2:29" ht="95.1" customHeight="1" x14ac:dyDescent="0.25">
      <c r="B13" s="966"/>
      <c r="C13" s="966"/>
      <c r="D13" s="964"/>
      <c r="E13" s="967"/>
      <c r="F13" s="482" t="s">
        <v>24</v>
      </c>
      <c r="G13" s="900"/>
      <c r="H13" s="964"/>
      <c r="I13" s="500">
        <v>0.2</v>
      </c>
      <c r="J13" s="961"/>
      <c r="K13" s="963"/>
      <c r="L13" s="963"/>
      <c r="M13" s="447" t="s">
        <v>28</v>
      </c>
      <c r="N13" s="42">
        <v>4</v>
      </c>
      <c r="O13" s="335" t="s">
        <v>936</v>
      </c>
      <c r="P13" s="445">
        <v>0.25</v>
      </c>
      <c r="Q13" s="437">
        <v>43739</v>
      </c>
      <c r="R13" s="438">
        <v>43830</v>
      </c>
      <c r="S13" s="965"/>
      <c r="T13" s="81"/>
      <c r="U13" s="518"/>
      <c r="V13" s="81">
        <f t="shared" si="0"/>
        <v>0</v>
      </c>
      <c r="W13" s="445">
        <f t="shared" si="2"/>
        <v>0</v>
      </c>
      <c r="X13" s="513">
        <f t="shared" si="1"/>
        <v>0</v>
      </c>
      <c r="Z13" s="1"/>
      <c r="AA13" s="1"/>
      <c r="AB13" s="1"/>
      <c r="AC13" s="1"/>
    </row>
    <row r="14" spans="2:29" ht="95.1" customHeight="1" x14ac:dyDescent="0.25">
      <c r="B14" s="966" t="s">
        <v>388</v>
      </c>
      <c r="C14" s="966" t="s">
        <v>389</v>
      </c>
      <c r="D14" s="964" t="s">
        <v>23</v>
      </c>
      <c r="E14" s="967" t="s">
        <v>532</v>
      </c>
      <c r="F14" s="482" t="s">
        <v>24</v>
      </c>
      <c r="G14" s="900">
        <v>3</v>
      </c>
      <c r="H14" s="964" t="s">
        <v>938</v>
      </c>
      <c r="I14" s="500">
        <v>0.15</v>
      </c>
      <c r="J14" s="961">
        <v>50</v>
      </c>
      <c r="K14" s="963" t="s">
        <v>669</v>
      </c>
      <c r="L14" s="963" t="s">
        <v>670</v>
      </c>
      <c r="M14" s="447" t="s">
        <v>28</v>
      </c>
      <c r="N14" s="42">
        <v>1</v>
      </c>
      <c r="O14" s="335" t="s">
        <v>939</v>
      </c>
      <c r="P14" s="445">
        <v>0.25</v>
      </c>
      <c r="Q14" s="437">
        <v>43466</v>
      </c>
      <c r="R14" s="438">
        <v>43555</v>
      </c>
      <c r="S14" s="965" t="s">
        <v>28</v>
      </c>
      <c r="T14" s="330">
        <v>1</v>
      </c>
      <c r="U14" s="516" t="s">
        <v>681</v>
      </c>
      <c r="V14" s="81">
        <f t="shared" si="0"/>
        <v>0.25</v>
      </c>
      <c r="W14" s="445">
        <f t="shared" si="2"/>
        <v>0.25</v>
      </c>
      <c r="X14" s="513">
        <f t="shared" si="1"/>
        <v>3.7499999999999999E-2</v>
      </c>
      <c r="Z14" s="1"/>
      <c r="AA14" s="1"/>
      <c r="AB14" s="1"/>
      <c r="AC14" s="1"/>
    </row>
    <row r="15" spans="2:29" ht="95.1" customHeight="1" x14ac:dyDescent="0.25">
      <c r="B15" s="966"/>
      <c r="C15" s="966"/>
      <c r="D15" s="964"/>
      <c r="E15" s="967"/>
      <c r="F15" s="482" t="s">
        <v>24</v>
      </c>
      <c r="G15" s="900"/>
      <c r="H15" s="964"/>
      <c r="I15" s="500">
        <v>0.15</v>
      </c>
      <c r="J15" s="961"/>
      <c r="K15" s="963"/>
      <c r="L15" s="963"/>
      <c r="M15" s="447" t="s">
        <v>28</v>
      </c>
      <c r="N15" s="42">
        <v>2</v>
      </c>
      <c r="O15" s="335" t="s">
        <v>940</v>
      </c>
      <c r="P15" s="445">
        <v>0.25</v>
      </c>
      <c r="Q15" s="437">
        <v>43556</v>
      </c>
      <c r="R15" s="438">
        <v>43646</v>
      </c>
      <c r="S15" s="965"/>
      <c r="T15" s="81"/>
      <c r="U15" s="518"/>
      <c r="V15" s="81">
        <f t="shared" si="0"/>
        <v>0</v>
      </c>
      <c r="W15" s="445">
        <f t="shared" si="2"/>
        <v>0</v>
      </c>
      <c r="X15" s="513">
        <f t="shared" si="1"/>
        <v>0</v>
      </c>
      <c r="Z15" s="1"/>
      <c r="AA15" s="1"/>
      <c r="AB15" s="1"/>
      <c r="AC15" s="1"/>
    </row>
    <row r="16" spans="2:29" ht="95.1" customHeight="1" x14ac:dyDescent="0.25">
      <c r="B16" s="966"/>
      <c r="C16" s="966"/>
      <c r="D16" s="964"/>
      <c r="E16" s="967"/>
      <c r="F16" s="482" t="s">
        <v>24</v>
      </c>
      <c r="G16" s="900"/>
      <c r="H16" s="964"/>
      <c r="I16" s="500">
        <v>0.15</v>
      </c>
      <c r="J16" s="961"/>
      <c r="K16" s="963"/>
      <c r="L16" s="963"/>
      <c r="M16" s="447" t="s">
        <v>28</v>
      </c>
      <c r="N16" s="42">
        <v>3</v>
      </c>
      <c r="O16" s="335" t="s">
        <v>940</v>
      </c>
      <c r="P16" s="445">
        <v>0.25</v>
      </c>
      <c r="Q16" s="437">
        <v>43647</v>
      </c>
      <c r="R16" s="438">
        <v>43738</v>
      </c>
      <c r="S16" s="965"/>
      <c r="T16" s="81"/>
      <c r="U16" s="518"/>
      <c r="V16" s="81">
        <f t="shared" si="0"/>
        <v>0</v>
      </c>
      <c r="W16" s="445">
        <f t="shared" si="2"/>
        <v>0</v>
      </c>
      <c r="X16" s="513">
        <f t="shared" si="1"/>
        <v>0</v>
      </c>
      <c r="Z16" s="1"/>
      <c r="AA16" s="1"/>
      <c r="AB16" s="1"/>
      <c r="AC16" s="1"/>
    </row>
    <row r="17" spans="2:29" ht="95.1" customHeight="1" x14ac:dyDescent="0.25">
      <c r="B17" s="966"/>
      <c r="C17" s="966"/>
      <c r="D17" s="964"/>
      <c r="E17" s="967"/>
      <c r="F17" s="482" t="s">
        <v>24</v>
      </c>
      <c r="G17" s="900"/>
      <c r="H17" s="964"/>
      <c r="I17" s="500">
        <v>0.15</v>
      </c>
      <c r="J17" s="961"/>
      <c r="K17" s="963"/>
      <c r="L17" s="963"/>
      <c r="M17" s="447" t="s">
        <v>28</v>
      </c>
      <c r="N17" s="42">
        <v>4</v>
      </c>
      <c r="O17" s="335" t="s">
        <v>939</v>
      </c>
      <c r="P17" s="445">
        <v>0.25</v>
      </c>
      <c r="Q17" s="437">
        <v>43739</v>
      </c>
      <c r="R17" s="438">
        <v>43830</v>
      </c>
      <c r="S17" s="965"/>
      <c r="T17" s="81"/>
      <c r="U17" s="518"/>
      <c r="V17" s="81">
        <f t="shared" si="0"/>
        <v>0</v>
      </c>
      <c r="W17" s="445">
        <f t="shared" si="2"/>
        <v>0</v>
      </c>
      <c r="X17" s="513">
        <f t="shared" si="1"/>
        <v>0</v>
      </c>
      <c r="Z17" s="1"/>
      <c r="AA17" s="1"/>
      <c r="AB17" s="1"/>
      <c r="AC17" s="1"/>
    </row>
    <row r="18" spans="2:29" ht="95.1" customHeight="1" x14ac:dyDescent="0.25">
      <c r="B18" s="966" t="s">
        <v>388</v>
      </c>
      <c r="C18" s="966" t="s">
        <v>389</v>
      </c>
      <c r="D18" s="964" t="s">
        <v>23</v>
      </c>
      <c r="E18" s="967" t="s">
        <v>532</v>
      </c>
      <c r="F18" s="482" t="s">
        <v>24</v>
      </c>
      <c r="G18" s="900">
        <v>4</v>
      </c>
      <c r="H18" s="964" t="s">
        <v>671</v>
      </c>
      <c r="I18" s="500">
        <v>0.2</v>
      </c>
      <c r="J18" s="961">
        <v>50</v>
      </c>
      <c r="K18" s="963" t="s">
        <v>672</v>
      </c>
      <c r="L18" s="963" t="s">
        <v>673</v>
      </c>
      <c r="M18" s="447" t="s">
        <v>28</v>
      </c>
      <c r="N18" s="42">
        <v>1</v>
      </c>
      <c r="O18" s="335" t="s">
        <v>941</v>
      </c>
      <c r="P18" s="445">
        <v>0.25</v>
      </c>
      <c r="Q18" s="437">
        <v>43466</v>
      </c>
      <c r="R18" s="438">
        <v>43555</v>
      </c>
      <c r="S18" s="965" t="s">
        <v>28</v>
      </c>
      <c r="T18" s="330">
        <v>1</v>
      </c>
      <c r="U18" s="516" t="s">
        <v>683</v>
      </c>
      <c r="V18" s="81">
        <f t="shared" si="0"/>
        <v>0.25</v>
      </c>
      <c r="W18" s="445">
        <f t="shared" si="2"/>
        <v>0.25</v>
      </c>
      <c r="X18" s="513">
        <f t="shared" si="1"/>
        <v>0.05</v>
      </c>
      <c r="Z18" s="1"/>
      <c r="AA18" s="1"/>
      <c r="AB18" s="1"/>
      <c r="AC18" s="1"/>
    </row>
    <row r="19" spans="2:29" ht="95.1" customHeight="1" x14ac:dyDescent="0.25">
      <c r="B19" s="966"/>
      <c r="C19" s="966"/>
      <c r="D19" s="964"/>
      <c r="E19" s="967"/>
      <c r="F19" s="482" t="s">
        <v>24</v>
      </c>
      <c r="G19" s="900"/>
      <c r="H19" s="964"/>
      <c r="I19" s="500">
        <v>0.2</v>
      </c>
      <c r="J19" s="961"/>
      <c r="K19" s="963"/>
      <c r="L19" s="963"/>
      <c r="M19" s="447" t="s">
        <v>28</v>
      </c>
      <c r="N19" s="42">
        <v>2</v>
      </c>
      <c r="O19" s="335" t="s">
        <v>942</v>
      </c>
      <c r="P19" s="445">
        <v>0.25</v>
      </c>
      <c r="Q19" s="437">
        <v>43556</v>
      </c>
      <c r="R19" s="438">
        <v>43646</v>
      </c>
      <c r="S19" s="965"/>
      <c r="T19" s="291"/>
      <c r="U19" s="518"/>
      <c r="V19" s="81">
        <f t="shared" si="0"/>
        <v>0</v>
      </c>
      <c r="W19" s="445">
        <f t="shared" si="2"/>
        <v>0</v>
      </c>
      <c r="X19" s="513">
        <f t="shared" si="1"/>
        <v>0</v>
      </c>
      <c r="Z19" s="1"/>
      <c r="AA19" s="1"/>
      <c r="AB19" s="1"/>
      <c r="AC19" s="1"/>
    </row>
    <row r="20" spans="2:29" ht="95.1" customHeight="1" x14ac:dyDescent="0.25">
      <c r="B20" s="966"/>
      <c r="C20" s="966"/>
      <c r="D20" s="964"/>
      <c r="E20" s="967"/>
      <c r="F20" s="482" t="s">
        <v>24</v>
      </c>
      <c r="G20" s="900"/>
      <c r="H20" s="964"/>
      <c r="I20" s="500">
        <v>0.2</v>
      </c>
      <c r="J20" s="961"/>
      <c r="K20" s="963"/>
      <c r="L20" s="963"/>
      <c r="M20" s="447" t="s">
        <v>28</v>
      </c>
      <c r="N20" s="42">
        <v>3</v>
      </c>
      <c r="O20" s="335" t="s">
        <v>942</v>
      </c>
      <c r="P20" s="445">
        <v>0.25</v>
      </c>
      <c r="Q20" s="437">
        <v>43647</v>
      </c>
      <c r="R20" s="438">
        <v>43738</v>
      </c>
      <c r="S20" s="965"/>
      <c r="T20" s="291"/>
      <c r="U20" s="518"/>
      <c r="V20" s="81">
        <f t="shared" si="0"/>
        <v>0</v>
      </c>
      <c r="W20" s="445">
        <f t="shared" si="2"/>
        <v>0</v>
      </c>
      <c r="X20" s="513">
        <f t="shared" si="1"/>
        <v>0</v>
      </c>
      <c r="Z20" s="1"/>
      <c r="AA20" s="1"/>
      <c r="AB20" s="1"/>
      <c r="AC20" s="1"/>
    </row>
    <row r="21" spans="2:29" ht="95.1" customHeight="1" x14ac:dyDescent="0.25">
      <c r="B21" s="966"/>
      <c r="C21" s="966"/>
      <c r="D21" s="964"/>
      <c r="E21" s="967"/>
      <c r="F21" s="482" t="s">
        <v>24</v>
      </c>
      <c r="G21" s="900"/>
      <c r="H21" s="964"/>
      <c r="I21" s="500">
        <v>0.2</v>
      </c>
      <c r="J21" s="961"/>
      <c r="K21" s="963"/>
      <c r="L21" s="963"/>
      <c r="M21" s="447" t="s">
        <v>28</v>
      </c>
      <c r="N21" s="42">
        <v>4</v>
      </c>
      <c r="O21" s="335" t="s">
        <v>941</v>
      </c>
      <c r="P21" s="445">
        <v>0.25</v>
      </c>
      <c r="Q21" s="437">
        <v>43739</v>
      </c>
      <c r="R21" s="438">
        <v>43830</v>
      </c>
      <c r="S21" s="965"/>
      <c r="T21" s="291"/>
      <c r="U21" s="518"/>
      <c r="V21" s="81">
        <f t="shared" si="0"/>
        <v>0</v>
      </c>
      <c r="W21" s="445">
        <f t="shared" si="2"/>
        <v>0</v>
      </c>
      <c r="X21" s="513">
        <f t="shared" si="1"/>
        <v>0</v>
      </c>
      <c r="Z21" s="1"/>
      <c r="AA21" s="1"/>
      <c r="AB21" s="1"/>
      <c r="AC21" s="1"/>
    </row>
    <row r="22" spans="2:29" ht="95.1" customHeight="1" x14ac:dyDescent="0.25">
      <c r="B22" s="966" t="s">
        <v>388</v>
      </c>
      <c r="C22" s="966" t="s">
        <v>389</v>
      </c>
      <c r="D22" s="964" t="s">
        <v>23</v>
      </c>
      <c r="E22" s="967" t="s">
        <v>532</v>
      </c>
      <c r="F22" s="482" t="s">
        <v>24</v>
      </c>
      <c r="G22" s="900">
        <v>5</v>
      </c>
      <c r="H22" s="964" t="s">
        <v>674</v>
      </c>
      <c r="I22" s="500">
        <v>0.1</v>
      </c>
      <c r="J22" s="961">
        <v>50</v>
      </c>
      <c r="K22" s="963" t="s">
        <v>675</v>
      </c>
      <c r="L22" s="963" t="s">
        <v>676</v>
      </c>
      <c r="M22" s="447" t="s">
        <v>28</v>
      </c>
      <c r="N22" s="42">
        <v>1</v>
      </c>
      <c r="O22" s="335" t="s">
        <v>943</v>
      </c>
      <c r="P22" s="445">
        <v>0.25</v>
      </c>
      <c r="Q22" s="437">
        <v>43466</v>
      </c>
      <c r="R22" s="438">
        <v>43555</v>
      </c>
      <c r="S22" s="965" t="s">
        <v>28</v>
      </c>
      <c r="T22" s="330">
        <v>1</v>
      </c>
      <c r="U22" s="516" t="s">
        <v>685</v>
      </c>
      <c r="V22" s="81">
        <f t="shared" si="0"/>
        <v>0.25</v>
      </c>
      <c r="W22" s="445">
        <f t="shared" si="2"/>
        <v>0.25</v>
      </c>
      <c r="X22" s="513">
        <f t="shared" si="1"/>
        <v>2.5000000000000001E-2</v>
      </c>
      <c r="Z22" s="1"/>
      <c r="AA22" s="1"/>
      <c r="AB22" s="1"/>
      <c r="AC22" s="1"/>
    </row>
    <row r="23" spans="2:29" ht="95.1" customHeight="1" x14ac:dyDescent="0.25">
      <c r="B23" s="966"/>
      <c r="C23" s="966"/>
      <c r="D23" s="964"/>
      <c r="E23" s="967"/>
      <c r="F23" s="482" t="s">
        <v>24</v>
      </c>
      <c r="G23" s="900"/>
      <c r="H23" s="964"/>
      <c r="I23" s="500">
        <v>0.1</v>
      </c>
      <c r="J23" s="961"/>
      <c r="K23" s="963"/>
      <c r="L23" s="963"/>
      <c r="M23" s="447" t="s">
        <v>28</v>
      </c>
      <c r="N23" s="42">
        <v>2</v>
      </c>
      <c r="O23" s="335" t="s">
        <v>944</v>
      </c>
      <c r="P23" s="445">
        <v>0.25</v>
      </c>
      <c r="Q23" s="437">
        <v>43556</v>
      </c>
      <c r="R23" s="438">
        <v>43646</v>
      </c>
      <c r="S23" s="965"/>
      <c r="T23" s="291"/>
      <c r="U23" s="518"/>
      <c r="V23" s="81">
        <f t="shared" si="0"/>
        <v>0</v>
      </c>
      <c r="W23" s="445">
        <f t="shared" si="2"/>
        <v>0</v>
      </c>
      <c r="X23" s="513">
        <f t="shared" si="1"/>
        <v>0</v>
      </c>
      <c r="Z23" s="1"/>
      <c r="AA23" s="1"/>
      <c r="AB23" s="1"/>
      <c r="AC23" s="1"/>
    </row>
    <row r="24" spans="2:29" ht="95.1" customHeight="1" x14ac:dyDescent="0.25">
      <c r="B24" s="966"/>
      <c r="C24" s="966"/>
      <c r="D24" s="964"/>
      <c r="E24" s="967"/>
      <c r="F24" s="482" t="s">
        <v>24</v>
      </c>
      <c r="G24" s="900"/>
      <c r="H24" s="964"/>
      <c r="I24" s="500">
        <v>0.1</v>
      </c>
      <c r="J24" s="961"/>
      <c r="K24" s="963"/>
      <c r="L24" s="963"/>
      <c r="M24" s="447" t="s">
        <v>28</v>
      </c>
      <c r="N24" s="42">
        <v>3</v>
      </c>
      <c r="O24" s="335" t="s">
        <v>944</v>
      </c>
      <c r="P24" s="445">
        <v>0.25</v>
      </c>
      <c r="Q24" s="437">
        <v>43647</v>
      </c>
      <c r="R24" s="438">
        <v>43738</v>
      </c>
      <c r="S24" s="965"/>
      <c r="T24" s="291"/>
      <c r="U24" s="518"/>
      <c r="V24" s="81">
        <f t="shared" si="0"/>
        <v>0</v>
      </c>
      <c r="W24" s="445">
        <f t="shared" si="2"/>
        <v>0</v>
      </c>
      <c r="X24" s="513">
        <f t="shared" si="1"/>
        <v>0</v>
      </c>
      <c r="Z24" s="1"/>
      <c r="AA24" s="1"/>
      <c r="AB24" s="1"/>
      <c r="AC24" s="1"/>
    </row>
    <row r="25" spans="2:29" ht="95.1" customHeight="1" x14ac:dyDescent="0.25">
      <c r="B25" s="966"/>
      <c r="C25" s="966"/>
      <c r="D25" s="964"/>
      <c r="E25" s="967"/>
      <c r="F25" s="482" t="s">
        <v>24</v>
      </c>
      <c r="G25" s="900"/>
      <c r="H25" s="964"/>
      <c r="I25" s="500">
        <v>0.1</v>
      </c>
      <c r="J25" s="961"/>
      <c r="K25" s="963"/>
      <c r="L25" s="963"/>
      <c r="M25" s="447" t="s">
        <v>28</v>
      </c>
      <c r="N25" s="42">
        <v>4</v>
      </c>
      <c r="O25" s="335" t="s">
        <v>943</v>
      </c>
      <c r="P25" s="445">
        <v>0.25</v>
      </c>
      <c r="Q25" s="437">
        <v>43739</v>
      </c>
      <c r="R25" s="438">
        <v>43830</v>
      </c>
      <c r="S25" s="965"/>
      <c r="T25" s="291"/>
      <c r="U25" s="518"/>
      <c r="V25" s="81">
        <f t="shared" si="0"/>
        <v>0</v>
      </c>
      <c r="W25" s="445">
        <f t="shared" si="2"/>
        <v>0</v>
      </c>
      <c r="X25" s="513">
        <f t="shared" si="1"/>
        <v>0</v>
      </c>
      <c r="Z25" s="1"/>
      <c r="AA25" s="1"/>
      <c r="AB25" s="1"/>
      <c r="AC25" s="1"/>
    </row>
    <row r="26" spans="2:29" ht="95.1" customHeight="1" x14ac:dyDescent="0.25">
      <c r="B26" s="966" t="s">
        <v>388</v>
      </c>
      <c r="C26" s="966" t="s">
        <v>389</v>
      </c>
      <c r="D26" s="964" t="s">
        <v>23</v>
      </c>
      <c r="E26" s="967" t="s">
        <v>532</v>
      </c>
      <c r="F26" s="482" t="s">
        <v>24</v>
      </c>
      <c r="G26" s="900">
        <v>6</v>
      </c>
      <c r="H26" s="964" t="s">
        <v>677</v>
      </c>
      <c r="I26" s="500">
        <v>0.15</v>
      </c>
      <c r="J26" s="961">
        <v>50</v>
      </c>
      <c r="K26" s="963" t="s">
        <v>672</v>
      </c>
      <c r="L26" s="963" t="s">
        <v>678</v>
      </c>
      <c r="M26" s="447" t="s">
        <v>28</v>
      </c>
      <c r="N26" s="42">
        <v>1</v>
      </c>
      <c r="O26" s="335" t="s">
        <v>945</v>
      </c>
      <c r="P26" s="445">
        <v>0.25</v>
      </c>
      <c r="Q26" s="437">
        <v>43466</v>
      </c>
      <c r="R26" s="438">
        <v>43555</v>
      </c>
      <c r="S26" s="965" t="s">
        <v>28</v>
      </c>
      <c r="T26" s="330">
        <v>1</v>
      </c>
      <c r="U26" s="516" t="s">
        <v>687</v>
      </c>
      <c r="V26" s="81">
        <f t="shared" si="0"/>
        <v>0.25</v>
      </c>
      <c r="W26" s="445">
        <f t="shared" si="2"/>
        <v>0.25</v>
      </c>
      <c r="X26" s="513">
        <f t="shared" si="1"/>
        <v>3.7499999999999999E-2</v>
      </c>
      <c r="Z26" s="1"/>
      <c r="AA26" s="1"/>
      <c r="AB26" s="1"/>
      <c r="AC26" s="1"/>
    </row>
    <row r="27" spans="2:29" ht="95.1" customHeight="1" x14ac:dyDescent="0.25">
      <c r="B27" s="966"/>
      <c r="C27" s="966"/>
      <c r="D27" s="964"/>
      <c r="E27" s="967"/>
      <c r="F27" s="482" t="s">
        <v>24</v>
      </c>
      <c r="G27" s="900"/>
      <c r="H27" s="964"/>
      <c r="I27" s="500">
        <v>0.15</v>
      </c>
      <c r="J27" s="961"/>
      <c r="K27" s="963"/>
      <c r="L27" s="963"/>
      <c r="M27" s="447" t="s">
        <v>28</v>
      </c>
      <c r="N27" s="42">
        <v>2</v>
      </c>
      <c r="O27" s="335" t="s">
        <v>946</v>
      </c>
      <c r="P27" s="445">
        <v>0.25</v>
      </c>
      <c r="Q27" s="437">
        <v>43556</v>
      </c>
      <c r="R27" s="438">
        <v>43646</v>
      </c>
      <c r="S27" s="965"/>
      <c r="T27" s="291"/>
      <c r="U27" s="518"/>
      <c r="V27" s="81">
        <f t="shared" si="0"/>
        <v>0</v>
      </c>
      <c r="W27" s="445">
        <f t="shared" si="2"/>
        <v>0</v>
      </c>
      <c r="X27" s="513">
        <f t="shared" si="1"/>
        <v>0</v>
      </c>
      <c r="Z27" s="1"/>
      <c r="AA27" s="1"/>
      <c r="AB27" s="1"/>
      <c r="AC27" s="1"/>
    </row>
    <row r="28" spans="2:29" ht="95.1" customHeight="1" x14ac:dyDescent="0.25">
      <c r="B28" s="966"/>
      <c r="C28" s="966"/>
      <c r="D28" s="964"/>
      <c r="E28" s="967"/>
      <c r="F28" s="482" t="s">
        <v>24</v>
      </c>
      <c r="G28" s="900"/>
      <c r="H28" s="964"/>
      <c r="I28" s="500">
        <v>0.15</v>
      </c>
      <c r="J28" s="961"/>
      <c r="K28" s="963"/>
      <c r="L28" s="963"/>
      <c r="M28" s="447" t="s">
        <v>28</v>
      </c>
      <c r="N28" s="42">
        <v>3</v>
      </c>
      <c r="O28" s="335" t="s">
        <v>946</v>
      </c>
      <c r="P28" s="445">
        <v>0.25</v>
      </c>
      <c r="Q28" s="437">
        <v>43647</v>
      </c>
      <c r="R28" s="438">
        <v>43738</v>
      </c>
      <c r="S28" s="965"/>
      <c r="T28" s="291"/>
      <c r="U28" s="518"/>
      <c r="V28" s="81">
        <f t="shared" si="0"/>
        <v>0</v>
      </c>
      <c r="W28" s="445">
        <f t="shared" si="2"/>
        <v>0</v>
      </c>
      <c r="X28" s="513">
        <f t="shared" si="1"/>
        <v>0</v>
      </c>
      <c r="Z28" s="1"/>
      <c r="AA28" s="1"/>
      <c r="AB28" s="1"/>
      <c r="AC28" s="1"/>
    </row>
    <row r="29" spans="2:29" ht="95.1" customHeight="1" x14ac:dyDescent="0.25">
      <c r="B29" s="966"/>
      <c r="C29" s="966"/>
      <c r="D29" s="964"/>
      <c r="E29" s="967"/>
      <c r="F29" s="482" t="s">
        <v>24</v>
      </c>
      <c r="G29" s="900"/>
      <c r="H29" s="964"/>
      <c r="I29" s="500">
        <v>0.15</v>
      </c>
      <c r="J29" s="961"/>
      <c r="K29" s="963"/>
      <c r="L29" s="963"/>
      <c r="M29" s="447" t="s">
        <v>28</v>
      </c>
      <c r="N29" s="42">
        <v>4</v>
      </c>
      <c r="O29" s="335" t="s">
        <v>945</v>
      </c>
      <c r="P29" s="445">
        <v>0.25</v>
      </c>
      <c r="Q29" s="437">
        <v>43739</v>
      </c>
      <c r="R29" s="438">
        <v>43830</v>
      </c>
      <c r="S29" s="965"/>
      <c r="T29" s="291"/>
      <c r="U29" s="518"/>
      <c r="V29" s="81">
        <f t="shared" si="0"/>
        <v>0</v>
      </c>
      <c r="W29" s="445">
        <f t="shared" si="2"/>
        <v>0</v>
      </c>
      <c r="X29" s="513">
        <f t="shared" si="1"/>
        <v>0</v>
      </c>
      <c r="Z29" s="1"/>
      <c r="AA29" s="1"/>
      <c r="AB29" s="1"/>
      <c r="AC29" s="1"/>
    </row>
    <row r="30" spans="2:29" ht="95.1" customHeight="1" x14ac:dyDescent="0.25">
      <c r="B30" s="966" t="s">
        <v>388</v>
      </c>
      <c r="C30" s="966" t="s">
        <v>389</v>
      </c>
      <c r="D30" s="964" t="s">
        <v>23</v>
      </c>
      <c r="E30" s="967" t="s">
        <v>533</v>
      </c>
      <c r="F30" s="55" t="s">
        <v>53</v>
      </c>
      <c r="G30" s="900">
        <v>1</v>
      </c>
      <c r="H30" s="964" t="s">
        <v>689</v>
      </c>
      <c r="I30" s="500">
        <v>1</v>
      </c>
      <c r="J30" s="963">
        <v>1</v>
      </c>
      <c r="K30" s="963" t="s">
        <v>947</v>
      </c>
      <c r="L30" s="963" t="s">
        <v>948</v>
      </c>
      <c r="M30" s="447" t="s">
        <v>56</v>
      </c>
      <c r="N30" s="42">
        <v>1</v>
      </c>
      <c r="O30" s="335" t="s">
        <v>949</v>
      </c>
      <c r="P30" s="445">
        <v>0.25</v>
      </c>
      <c r="Q30" s="437">
        <v>43466</v>
      </c>
      <c r="R30" s="438">
        <v>43555</v>
      </c>
      <c r="S30" s="963" t="s">
        <v>56</v>
      </c>
      <c r="T30" s="439">
        <v>1</v>
      </c>
      <c r="U30" s="440" t="s">
        <v>1212</v>
      </c>
      <c r="V30" s="81">
        <f t="shared" si="0"/>
        <v>0.25</v>
      </c>
      <c r="W30" s="445">
        <f t="shared" si="2"/>
        <v>0.25</v>
      </c>
      <c r="X30" s="513">
        <f t="shared" si="1"/>
        <v>0.25</v>
      </c>
      <c r="Z30" s="1"/>
      <c r="AA30" s="1"/>
      <c r="AB30" s="1"/>
      <c r="AC30" s="1"/>
    </row>
    <row r="31" spans="2:29" ht="95.1" customHeight="1" x14ac:dyDescent="0.25">
      <c r="B31" s="966"/>
      <c r="C31" s="966"/>
      <c r="D31" s="964"/>
      <c r="E31" s="967"/>
      <c r="F31" s="55" t="s">
        <v>53</v>
      </c>
      <c r="G31" s="900"/>
      <c r="H31" s="964"/>
      <c r="I31" s="500">
        <v>1</v>
      </c>
      <c r="J31" s="963"/>
      <c r="K31" s="963"/>
      <c r="L31" s="963"/>
      <c r="M31" s="447" t="s">
        <v>56</v>
      </c>
      <c r="N31" s="42">
        <v>2</v>
      </c>
      <c r="O31" s="335" t="s">
        <v>950</v>
      </c>
      <c r="P31" s="445">
        <v>0.25</v>
      </c>
      <c r="Q31" s="437">
        <v>43556</v>
      </c>
      <c r="R31" s="438">
        <v>43646</v>
      </c>
      <c r="S31" s="963"/>
      <c r="T31" s="291"/>
      <c r="U31" s="518"/>
      <c r="V31" s="81">
        <f t="shared" si="0"/>
        <v>0</v>
      </c>
      <c r="W31" s="445">
        <f t="shared" si="2"/>
        <v>0</v>
      </c>
      <c r="X31" s="513">
        <f t="shared" si="1"/>
        <v>0</v>
      </c>
      <c r="Z31" s="1"/>
      <c r="AA31" s="1"/>
      <c r="AB31" s="1"/>
      <c r="AC31" s="1"/>
    </row>
    <row r="32" spans="2:29" ht="95.1" customHeight="1" x14ac:dyDescent="0.25">
      <c r="B32" s="966"/>
      <c r="C32" s="966"/>
      <c r="D32" s="964"/>
      <c r="E32" s="967"/>
      <c r="F32" s="55" t="s">
        <v>53</v>
      </c>
      <c r="G32" s="900"/>
      <c r="H32" s="964"/>
      <c r="I32" s="500">
        <v>1</v>
      </c>
      <c r="J32" s="963"/>
      <c r="K32" s="963"/>
      <c r="L32" s="963"/>
      <c r="M32" s="447" t="s">
        <v>56</v>
      </c>
      <c r="N32" s="42">
        <v>3</v>
      </c>
      <c r="O32" s="335" t="s">
        <v>951</v>
      </c>
      <c r="P32" s="445">
        <v>0.25</v>
      </c>
      <c r="Q32" s="437">
        <v>43647</v>
      </c>
      <c r="R32" s="438" t="s">
        <v>952</v>
      </c>
      <c r="S32" s="963"/>
      <c r="T32" s="291"/>
      <c r="U32" s="518"/>
      <c r="V32" s="81">
        <f t="shared" si="0"/>
        <v>0</v>
      </c>
      <c r="W32" s="445">
        <f t="shared" si="2"/>
        <v>0</v>
      </c>
      <c r="X32" s="513">
        <f t="shared" si="1"/>
        <v>0</v>
      </c>
      <c r="Z32" s="1"/>
      <c r="AA32" s="1"/>
      <c r="AB32" s="1"/>
      <c r="AC32" s="1"/>
    </row>
    <row r="33" spans="2:29" ht="95.1" customHeight="1" x14ac:dyDescent="0.25">
      <c r="B33" s="966"/>
      <c r="C33" s="966"/>
      <c r="D33" s="964"/>
      <c r="E33" s="967"/>
      <c r="F33" s="55" t="s">
        <v>53</v>
      </c>
      <c r="G33" s="900"/>
      <c r="H33" s="964"/>
      <c r="I33" s="500">
        <v>1</v>
      </c>
      <c r="J33" s="963"/>
      <c r="K33" s="963"/>
      <c r="L33" s="963"/>
      <c r="M33" s="447" t="s">
        <v>56</v>
      </c>
      <c r="N33" s="42">
        <v>4</v>
      </c>
      <c r="O33" s="335" t="s">
        <v>953</v>
      </c>
      <c r="P33" s="445">
        <v>0.25</v>
      </c>
      <c r="Q33" s="437">
        <v>43739</v>
      </c>
      <c r="R33" s="438">
        <v>43830</v>
      </c>
      <c r="S33" s="963"/>
      <c r="T33" s="291"/>
      <c r="U33" s="518"/>
      <c r="V33" s="81">
        <f t="shared" si="0"/>
        <v>0</v>
      </c>
      <c r="W33" s="445">
        <f t="shared" si="2"/>
        <v>0</v>
      </c>
      <c r="X33" s="513">
        <f t="shared" si="1"/>
        <v>0</v>
      </c>
      <c r="Z33" s="1"/>
      <c r="AA33" s="1"/>
      <c r="AB33" s="1"/>
      <c r="AC33" s="1"/>
    </row>
    <row r="34" spans="2:29" ht="95.1" customHeight="1" x14ac:dyDescent="0.25">
      <c r="B34" s="966" t="s">
        <v>388</v>
      </c>
      <c r="C34" s="966" t="s">
        <v>389</v>
      </c>
      <c r="D34" s="964" t="s">
        <v>23</v>
      </c>
      <c r="E34" s="229" t="s">
        <v>543</v>
      </c>
      <c r="F34" s="55" t="s">
        <v>59</v>
      </c>
      <c r="G34" s="900">
        <v>1</v>
      </c>
      <c r="H34" s="964" t="s">
        <v>692</v>
      </c>
      <c r="I34" s="503">
        <v>6.25E-2</v>
      </c>
      <c r="J34" s="963">
        <v>1</v>
      </c>
      <c r="K34" s="963" t="s">
        <v>481</v>
      </c>
      <c r="L34" s="963" t="s">
        <v>693</v>
      </c>
      <c r="M34" s="447" t="s">
        <v>694</v>
      </c>
      <c r="N34" s="42">
        <v>1</v>
      </c>
      <c r="O34" s="224" t="s">
        <v>954</v>
      </c>
      <c r="P34" s="445">
        <v>0.111</v>
      </c>
      <c r="Q34" s="437">
        <v>43469</v>
      </c>
      <c r="R34" s="438">
        <v>43524</v>
      </c>
      <c r="S34" s="441" t="s">
        <v>955</v>
      </c>
      <c r="T34" s="81">
        <v>0.7</v>
      </c>
      <c r="U34" s="517" t="s">
        <v>956</v>
      </c>
      <c r="V34" s="81">
        <f t="shared" si="0"/>
        <v>7.7699999999999991E-2</v>
      </c>
      <c r="W34" s="445">
        <f t="shared" si="2"/>
        <v>5.4389999999999994E-2</v>
      </c>
      <c r="X34" s="513">
        <f t="shared" si="1"/>
        <v>4.8562499999999995E-3</v>
      </c>
    </row>
    <row r="35" spans="2:29" ht="95.1" customHeight="1" x14ac:dyDescent="0.25">
      <c r="B35" s="966"/>
      <c r="C35" s="966"/>
      <c r="D35" s="964"/>
      <c r="E35" s="229" t="s">
        <v>543</v>
      </c>
      <c r="F35" s="55" t="s">
        <v>59</v>
      </c>
      <c r="G35" s="900"/>
      <c r="H35" s="964"/>
      <c r="I35" s="503">
        <v>6.25E-2</v>
      </c>
      <c r="J35" s="963"/>
      <c r="K35" s="963"/>
      <c r="L35" s="963"/>
      <c r="M35" s="447" t="s">
        <v>694</v>
      </c>
      <c r="N35" s="42">
        <v>2</v>
      </c>
      <c r="O35" s="224" t="s">
        <v>957</v>
      </c>
      <c r="P35" s="445">
        <v>0.111</v>
      </c>
      <c r="Q35" s="437">
        <v>43525</v>
      </c>
      <c r="R35" s="438">
        <v>43555</v>
      </c>
      <c r="S35" s="441" t="s">
        <v>955</v>
      </c>
      <c r="T35" s="81">
        <v>1</v>
      </c>
      <c r="U35" s="517" t="s">
        <v>1213</v>
      </c>
      <c r="V35" s="81">
        <f t="shared" si="0"/>
        <v>0.111</v>
      </c>
      <c r="W35" s="445">
        <f t="shared" si="2"/>
        <v>0.111</v>
      </c>
      <c r="X35" s="513">
        <f t="shared" si="1"/>
        <v>6.9375000000000001E-3</v>
      </c>
    </row>
    <row r="36" spans="2:29" ht="95.1" customHeight="1" x14ac:dyDescent="0.25">
      <c r="B36" s="966"/>
      <c r="C36" s="966"/>
      <c r="D36" s="964"/>
      <c r="E36" s="229" t="s">
        <v>543</v>
      </c>
      <c r="F36" s="55" t="s">
        <v>59</v>
      </c>
      <c r="G36" s="900"/>
      <c r="H36" s="964"/>
      <c r="I36" s="503">
        <v>6.25E-2</v>
      </c>
      <c r="J36" s="963"/>
      <c r="K36" s="963"/>
      <c r="L36" s="963"/>
      <c r="M36" s="447" t="s">
        <v>694</v>
      </c>
      <c r="N36" s="42">
        <v>3</v>
      </c>
      <c r="O36" s="335" t="s">
        <v>958</v>
      </c>
      <c r="P36" s="445">
        <v>0.111</v>
      </c>
      <c r="Q36" s="437">
        <v>43556</v>
      </c>
      <c r="R36" s="438">
        <v>43585</v>
      </c>
      <c r="S36" s="441" t="s">
        <v>955</v>
      </c>
      <c r="T36" s="439">
        <v>0.9</v>
      </c>
      <c r="U36" s="516" t="s">
        <v>1214</v>
      </c>
      <c r="V36" s="81">
        <f t="shared" si="0"/>
        <v>9.9900000000000003E-2</v>
      </c>
      <c r="W36" s="445">
        <f t="shared" si="2"/>
        <v>8.9910000000000004E-2</v>
      </c>
      <c r="X36" s="513">
        <f t="shared" si="1"/>
        <v>6.2437500000000002E-3</v>
      </c>
    </row>
    <row r="37" spans="2:29" ht="95.1" customHeight="1" x14ac:dyDescent="0.25">
      <c r="B37" s="966"/>
      <c r="C37" s="966"/>
      <c r="D37" s="964"/>
      <c r="E37" s="229" t="s">
        <v>543</v>
      </c>
      <c r="F37" s="55" t="s">
        <v>59</v>
      </c>
      <c r="G37" s="900"/>
      <c r="H37" s="964"/>
      <c r="I37" s="503">
        <v>6.25E-2</v>
      </c>
      <c r="J37" s="963"/>
      <c r="K37" s="963"/>
      <c r="L37" s="963"/>
      <c r="M37" s="447" t="s">
        <v>694</v>
      </c>
      <c r="N37" s="42">
        <v>4</v>
      </c>
      <c r="O37" s="335" t="s">
        <v>959</v>
      </c>
      <c r="P37" s="445">
        <v>0.111</v>
      </c>
      <c r="Q37" s="437">
        <v>43497</v>
      </c>
      <c r="R37" s="438">
        <v>43616</v>
      </c>
      <c r="S37" s="441" t="s">
        <v>955</v>
      </c>
      <c r="T37" s="291"/>
      <c r="U37" s="518"/>
      <c r="V37" s="81">
        <f t="shared" si="0"/>
        <v>0</v>
      </c>
      <c r="W37" s="445">
        <f t="shared" si="2"/>
        <v>0</v>
      </c>
      <c r="X37" s="513">
        <f t="shared" si="1"/>
        <v>0</v>
      </c>
    </row>
    <row r="38" spans="2:29" ht="95.1" customHeight="1" x14ac:dyDescent="0.25">
      <c r="B38" s="966"/>
      <c r="C38" s="966"/>
      <c r="D38" s="964"/>
      <c r="E38" s="229" t="s">
        <v>543</v>
      </c>
      <c r="F38" s="55" t="s">
        <v>59</v>
      </c>
      <c r="G38" s="900"/>
      <c r="H38" s="964"/>
      <c r="I38" s="503">
        <v>6.25E-2</v>
      </c>
      <c r="J38" s="963"/>
      <c r="K38" s="963"/>
      <c r="L38" s="963"/>
      <c r="M38" s="447" t="s">
        <v>694</v>
      </c>
      <c r="N38" s="42">
        <v>5</v>
      </c>
      <c r="O38" s="335" t="s">
        <v>960</v>
      </c>
      <c r="P38" s="445">
        <v>0.111</v>
      </c>
      <c r="Q38" s="437">
        <v>43497</v>
      </c>
      <c r="R38" s="438">
        <v>43617</v>
      </c>
      <c r="S38" s="441" t="s">
        <v>955</v>
      </c>
      <c r="T38" s="291"/>
      <c r="U38" s="518"/>
      <c r="V38" s="81">
        <f t="shared" si="0"/>
        <v>0</v>
      </c>
      <c r="W38" s="445">
        <f t="shared" si="2"/>
        <v>0</v>
      </c>
      <c r="X38" s="513">
        <f t="shared" si="1"/>
        <v>0</v>
      </c>
    </row>
    <row r="39" spans="2:29" ht="95.1" customHeight="1" x14ac:dyDescent="0.25">
      <c r="B39" s="966"/>
      <c r="C39" s="966"/>
      <c r="D39" s="964"/>
      <c r="E39" s="229" t="s">
        <v>543</v>
      </c>
      <c r="F39" s="55" t="s">
        <v>59</v>
      </c>
      <c r="G39" s="900"/>
      <c r="H39" s="964"/>
      <c r="I39" s="503">
        <v>6.25E-2</v>
      </c>
      <c r="J39" s="963"/>
      <c r="K39" s="963"/>
      <c r="L39" s="963"/>
      <c r="M39" s="447" t="s">
        <v>694</v>
      </c>
      <c r="N39" s="42">
        <v>6</v>
      </c>
      <c r="O39" s="335" t="s">
        <v>961</v>
      </c>
      <c r="P39" s="445">
        <v>0.111</v>
      </c>
      <c r="Q39" s="437">
        <v>43497</v>
      </c>
      <c r="R39" s="438">
        <v>43830</v>
      </c>
      <c r="S39" s="441" t="s">
        <v>955</v>
      </c>
      <c r="T39" s="439">
        <v>0</v>
      </c>
      <c r="U39" s="517" t="s">
        <v>1208</v>
      </c>
      <c r="V39" s="81">
        <f t="shared" si="0"/>
        <v>0</v>
      </c>
      <c r="W39" s="445">
        <f t="shared" si="2"/>
        <v>0</v>
      </c>
      <c r="X39" s="513">
        <f t="shared" si="1"/>
        <v>0</v>
      </c>
    </row>
    <row r="40" spans="2:29" ht="95.1" customHeight="1" x14ac:dyDescent="0.25">
      <c r="B40" s="966"/>
      <c r="C40" s="966"/>
      <c r="D40" s="964"/>
      <c r="E40" s="229" t="s">
        <v>543</v>
      </c>
      <c r="F40" s="55" t="s">
        <v>59</v>
      </c>
      <c r="G40" s="900"/>
      <c r="H40" s="964"/>
      <c r="I40" s="503">
        <v>6.25E-2</v>
      </c>
      <c r="J40" s="963"/>
      <c r="K40" s="963"/>
      <c r="L40" s="963"/>
      <c r="M40" s="447" t="s">
        <v>694</v>
      </c>
      <c r="N40" s="42">
        <v>7</v>
      </c>
      <c r="O40" s="335" t="s">
        <v>962</v>
      </c>
      <c r="P40" s="445">
        <v>0.111</v>
      </c>
      <c r="Q40" s="437">
        <v>43497</v>
      </c>
      <c r="R40" s="438">
        <v>43646</v>
      </c>
      <c r="S40" s="441" t="s">
        <v>955</v>
      </c>
      <c r="T40" s="439">
        <v>1</v>
      </c>
      <c r="U40" s="517" t="s">
        <v>963</v>
      </c>
      <c r="V40" s="81">
        <f t="shared" si="0"/>
        <v>0.111</v>
      </c>
      <c r="W40" s="445">
        <f t="shared" si="2"/>
        <v>0.111</v>
      </c>
      <c r="X40" s="513">
        <f t="shared" si="1"/>
        <v>6.9375000000000001E-3</v>
      </c>
    </row>
    <row r="41" spans="2:29" ht="95.1" customHeight="1" x14ac:dyDescent="0.25">
      <c r="B41" s="966"/>
      <c r="C41" s="966"/>
      <c r="D41" s="964"/>
      <c r="E41" s="229" t="s">
        <v>543</v>
      </c>
      <c r="F41" s="55" t="s">
        <v>59</v>
      </c>
      <c r="G41" s="900"/>
      <c r="H41" s="964"/>
      <c r="I41" s="503">
        <v>6.25E-2</v>
      </c>
      <c r="J41" s="963"/>
      <c r="K41" s="963"/>
      <c r="L41" s="963"/>
      <c r="M41" s="447" t="s">
        <v>694</v>
      </c>
      <c r="N41" s="42">
        <v>8</v>
      </c>
      <c r="O41" s="224" t="s">
        <v>964</v>
      </c>
      <c r="P41" s="445">
        <v>0.111</v>
      </c>
      <c r="Q41" s="437">
        <v>43497</v>
      </c>
      <c r="R41" s="438">
        <v>43830</v>
      </c>
      <c r="S41" s="441" t="s">
        <v>955</v>
      </c>
      <c r="T41" s="291"/>
      <c r="U41" s="518"/>
      <c r="V41" s="81">
        <f t="shared" si="0"/>
        <v>0</v>
      </c>
      <c r="W41" s="445">
        <f t="shared" si="2"/>
        <v>0</v>
      </c>
      <c r="X41" s="513">
        <f t="shared" si="1"/>
        <v>0</v>
      </c>
    </row>
    <row r="42" spans="2:29" ht="95.1" customHeight="1" x14ac:dyDescent="0.25">
      <c r="B42" s="966"/>
      <c r="C42" s="966"/>
      <c r="D42" s="964"/>
      <c r="E42" s="229" t="s">
        <v>543</v>
      </c>
      <c r="F42" s="55" t="s">
        <v>59</v>
      </c>
      <c r="G42" s="900"/>
      <c r="H42" s="964"/>
      <c r="I42" s="503">
        <v>6.25E-2</v>
      </c>
      <c r="J42" s="963"/>
      <c r="K42" s="963"/>
      <c r="L42" s="963"/>
      <c r="M42" s="447" t="s">
        <v>694</v>
      </c>
      <c r="N42" s="42">
        <v>9</v>
      </c>
      <c r="O42" s="335" t="s">
        <v>965</v>
      </c>
      <c r="P42" s="445">
        <v>0.111</v>
      </c>
      <c r="Q42" s="437">
        <v>43497</v>
      </c>
      <c r="R42" s="438">
        <v>43646</v>
      </c>
      <c r="S42" s="441" t="s">
        <v>955</v>
      </c>
      <c r="T42" s="291"/>
      <c r="U42" s="518"/>
      <c r="V42" s="81">
        <f t="shared" si="0"/>
        <v>0</v>
      </c>
      <c r="W42" s="445">
        <f t="shared" si="2"/>
        <v>0</v>
      </c>
      <c r="X42" s="513">
        <f t="shared" si="1"/>
        <v>0</v>
      </c>
    </row>
    <row r="43" spans="2:29" ht="95.1" customHeight="1" x14ac:dyDescent="0.25">
      <c r="B43" s="966" t="s">
        <v>388</v>
      </c>
      <c r="C43" s="966" t="s">
        <v>389</v>
      </c>
      <c r="D43" s="964" t="s">
        <v>23</v>
      </c>
      <c r="E43" s="229" t="s">
        <v>543</v>
      </c>
      <c r="F43" s="55" t="s">
        <v>59</v>
      </c>
      <c r="G43" s="900">
        <v>2</v>
      </c>
      <c r="H43" s="964" t="s">
        <v>695</v>
      </c>
      <c r="I43" s="503">
        <v>6.25E-2</v>
      </c>
      <c r="J43" s="961">
        <v>12</v>
      </c>
      <c r="K43" s="963" t="s">
        <v>696</v>
      </c>
      <c r="L43" s="963" t="s">
        <v>697</v>
      </c>
      <c r="M43" s="447" t="s">
        <v>694</v>
      </c>
      <c r="N43" s="42">
        <v>1</v>
      </c>
      <c r="O43" s="335" t="s">
        <v>966</v>
      </c>
      <c r="P43" s="445">
        <v>0.5</v>
      </c>
      <c r="Q43" s="437">
        <v>43500</v>
      </c>
      <c r="R43" s="438">
        <v>43555</v>
      </c>
      <c r="S43" s="441" t="s">
        <v>955</v>
      </c>
      <c r="T43" s="439">
        <v>0.2</v>
      </c>
      <c r="U43" s="517" t="s">
        <v>1215</v>
      </c>
      <c r="V43" s="81">
        <f t="shared" si="0"/>
        <v>0.1</v>
      </c>
      <c r="W43" s="445">
        <f t="shared" si="2"/>
        <v>2.0000000000000004E-2</v>
      </c>
      <c r="X43" s="513">
        <f t="shared" si="1"/>
        <v>6.2500000000000003E-3</v>
      </c>
    </row>
    <row r="44" spans="2:29" ht="95.1" customHeight="1" x14ac:dyDescent="0.25">
      <c r="B44" s="966"/>
      <c r="C44" s="966"/>
      <c r="D44" s="964"/>
      <c r="E44" s="229" t="s">
        <v>543</v>
      </c>
      <c r="F44" s="55" t="s">
        <v>59</v>
      </c>
      <c r="G44" s="900"/>
      <c r="H44" s="964"/>
      <c r="I44" s="503">
        <v>6.25E-2</v>
      </c>
      <c r="J44" s="961"/>
      <c r="K44" s="963"/>
      <c r="L44" s="963"/>
      <c r="M44" s="447" t="s">
        <v>694</v>
      </c>
      <c r="N44" s="42">
        <v>2</v>
      </c>
      <c r="O44" s="335" t="s">
        <v>967</v>
      </c>
      <c r="P44" s="445">
        <v>0.5</v>
      </c>
      <c r="Q44" s="437">
        <v>43556</v>
      </c>
      <c r="R44" s="438">
        <v>43646</v>
      </c>
      <c r="S44" s="441" t="s">
        <v>955</v>
      </c>
      <c r="T44" s="439">
        <v>0.2</v>
      </c>
      <c r="U44" s="517" t="s">
        <v>1216</v>
      </c>
      <c r="V44" s="81">
        <f t="shared" si="0"/>
        <v>0.1</v>
      </c>
      <c r="W44" s="445">
        <f t="shared" si="2"/>
        <v>2.0000000000000004E-2</v>
      </c>
      <c r="X44" s="513">
        <f t="shared" si="1"/>
        <v>6.2500000000000003E-3</v>
      </c>
    </row>
    <row r="45" spans="2:29" ht="95.1" customHeight="1" x14ac:dyDescent="0.25">
      <c r="B45" s="966" t="s">
        <v>388</v>
      </c>
      <c r="C45" s="966" t="s">
        <v>389</v>
      </c>
      <c r="D45" s="964" t="s">
        <v>23</v>
      </c>
      <c r="E45" s="229" t="s">
        <v>543</v>
      </c>
      <c r="F45" s="55" t="s">
        <v>59</v>
      </c>
      <c r="G45" s="900">
        <v>3</v>
      </c>
      <c r="H45" s="964" t="s">
        <v>968</v>
      </c>
      <c r="I45" s="503">
        <v>6.25E-2</v>
      </c>
      <c r="J45" s="961">
        <v>15</v>
      </c>
      <c r="K45" s="962" t="s">
        <v>969</v>
      </c>
      <c r="L45" s="962" t="s">
        <v>700</v>
      </c>
      <c r="M45" s="442" t="s">
        <v>694</v>
      </c>
      <c r="N45" s="42">
        <v>1</v>
      </c>
      <c r="O45" s="335" t="s">
        <v>970</v>
      </c>
      <c r="P45" s="445">
        <v>0.5</v>
      </c>
      <c r="Q45" s="437">
        <v>43500</v>
      </c>
      <c r="R45" s="438">
        <v>43555</v>
      </c>
      <c r="S45" s="441" t="s">
        <v>955</v>
      </c>
      <c r="T45" s="443">
        <v>0.2</v>
      </c>
      <c r="U45" s="517" t="s">
        <v>1217</v>
      </c>
      <c r="V45" s="81">
        <f t="shared" si="0"/>
        <v>0.1</v>
      </c>
      <c r="W45" s="445">
        <f t="shared" si="2"/>
        <v>2.0000000000000004E-2</v>
      </c>
      <c r="X45" s="513">
        <f t="shared" si="1"/>
        <v>6.2500000000000003E-3</v>
      </c>
    </row>
    <row r="46" spans="2:29" ht="95.1" customHeight="1" x14ac:dyDescent="0.25">
      <c r="B46" s="966"/>
      <c r="C46" s="966"/>
      <c r="D46" s="964"/>
      <c r="E46" s="229" t="s">
        <v>543</v>
      </c>
      <c r="F46" s="55" t="s">
        <v>59</v>
      </c>
      <c r="G46" s="900"/>
      <c r="H46" s="964"/>
      <c r="I46" s="503">
        <v>6.25E-2</v>
      </c>
      <c r="J46" s="961"/>
      <c r="K46" s="962"/>
      <c r="L46" s="962"/>
      <c r="M46" s="442" t="s">
        <v>694</v>
      </c>
      <c r="N46" s="42">
        <v>2</v>
      </c>
      <c r="O46" s="335" t="s">
        <v>971</v>
      </c>
      <c r="P46" s="445">
        <v>0.5</v>
      </c>
      <c r="Q46" s="437">
        <v>43556</v>
      </c>
      <c r="R46" s="438">
        <v>43646</v>
      </c>
      <c r="S46" s="441" t="s">
        <v>955</v>
      </c>
      <c r="T46" s="443">
        <v>0.2</v>
      </c>
      <c r="U46" s="517" t="s">
        <v>1218</v>
      </c>
      <c r="V46" s="81">
        <f t="shared" si="0"/>
        <v>0.1</v>
      </c>
      <c r="W46" s="445">
        <f t="shared" si="2"/>
        <v>2.0000000000000004E-2</v>
      </c>
      <c r="X46" s="513">
        <f t="shared" si="1"/>
        <v>6.2500000000000003E-3</v>
      </c>
    </row>
    <row r="47" spans="2:29" ht="95.1" customHeight="1" x14ac:dyDescent="0.25">
      <c r="B47" s="966" t="s">
        <v>388</v>
      </c>
      <c r="C47" s="966" t="s">
        <v>701</v>
      </c>
      <c r="D47" s="964" t="s">
        <v>23</v>
      </c>
      <c r="E47" s="229" t="s">
        <v>534</v>
      </c>
      <c r="F47" s="55" t="s">
        <v>59</v>
      </c>
      <c r="G47" s="900">
        <v>4</v>
      </c>
      <c r="H47" s="903" t="s">
        <v>702</v>
      </c>
      <c r="I47" s="503">
        <v>6.25E-2</v>
      </c>
      <c r="J47" s="961">
        <v>100</v>
      </c>
      <c r="K47" s="963" t="s">
        <v>184</v>
      </c>
      <c r="L47" s="963" t="s">
        <v>62</v>
      </c>
      <c r="M47" s="447" t="s">
        <v>293</v>
      </c>
      <c r="N47" s="42">
        <v>1</v>
      </c>
      <c r="O47" s="224" t="s">
        <v>972</v>
      </c>
      <c r="P47" s="445">
        <v>0.3</v>
      </c>
      <c r="Q47" s="438">
        <v>43466</v>
      </c>
      <c r="R47" s="438">
        <v>43646</v>
      </c>
      <c r="S47" s="15" t="s">
        <v>64</v>
      </c>
      <c r="T47" s="81">
        <v>0.5</v>
      </c>
      <c r="U47" s="517" t="s">
        <v>1219</v>
      </c>
      <c r="V47" s="81">
        <f t="shared" si="0"/>
        <v>0.15</v>
      </c>
      <c r="W47" s="445">
        <f t="shared" si="2"/>
        <v>7.4999999999999997E-2</v>
      </c>
      <c r="X47" s="513">
        <f t="shared" si="1"/>
        <v>9.3749999999999997E-3</v>
      </c>
    </row>
    <row r="48" spans="2:29" ht="95.1" customHeight="1" x14ac:dyDescent="0.25">
      <c r="B48" s="966"/>
      <c r="C48" s="966"/>
      <c r="D48" s="964"/>
      <c r="E48" s="229" t="s">
        <v>534</v>
      </c>
      <c r="F48" s="55" t="s">
        <v>59</v>
      </c>
      <c r="G48" s="900"/>
      <c r="H48" s="903"/>
      <c r="I48" s="503">
        <v>6.25E-2</v>
      </c>
      <c r="J48" s="961"/>
      <c r="K48" s="963"/>
      <c r="L48" s="963"/>
      <c r="M48" s="447" t="s">
        <v>293</v>
      </c>
      <c r="N48" s="42">
        <v>2</v>
      </c>
      <c r="O48" s="224" t="s">
        <v>973</v>
      </c>
      <c r="P48" s="445">
        <v>0.3</v>
      </c>
      <c r="Q48" s="438">
        <v>43646</v>
      </c>
      <c r="R48" s="438">
        <v>43738</v>
      </c>
      <c r="S48" s="444"/>
      <c r="T48" s="291"/>
      <c r="U48" s="518"/>
      <c r="V48" s="81">
        <f t="shared" si="0"/>
        <v>0</v>
      </c>
      <c r="W48" s="445">
        <f t="shared" si="2"/>
        <v>0</v>
      </c>
      <c r="X48" s="513">
        <f t="shared" si="1"/>
        <v>0</v>
      </c>
    </row>
    <row r="49" spans="1:221" ht="95.1" customHeight="1" x14ac:dyDescent="0.25">
      <c r="B49" s="966"/>
      <c r="C49" s="966"/>
      <c r="D49" s="964"/>
      <c r="E49" s="229" t="s">
        <v>534</v>
      </c>
      <c r="F49" s="55" t="s">
        <v>59</v>
      </c>
      <c r="G49" s="900"/>
      <c r="H49" s="903"/>
      <c r="I49" s="503">
        <v>6.25E-2</v>
      </c>
      <c r="J49" s="961"/>
      <c r="K49" s="963"/>
      <c r="L49" s="963"/>
      <c r="M49" s="447" t="s">
        <v>293</v>
      </c>
      <c r="N49" s="42">
        <v>3</v>
      </c>
      <c r="O49" s="224" t="s">
        <v>974</v>
      </c>
      <c r="P49" s="445">
        <v>0.4</v>
      </c>
      <c r="Q49" s="438">
        <v>43738</v>
      </c>
      <c r="R49" s="438">
        <v>43799</v>
      </c>
      <c r="S49" s="444"/>
      <c r="T49" s="291"/>
      <c r="U49" s="518"/>
      <c r="V49" s="81">
        <f t="shared" si="0"/>
        <v>0</v>
      </c>
      <c r="W49" s="445">
        <f t="shared" si="2"/>
        <v>0</v>
      </c>
      <c r="X49" s="513">
        <f t="shared" si="1"/>
        <v>0</v>
      </c>
    </row>
    <row r="50" spans="1:221" s="291" customFormat="1" ht="95.1" customHeight="1" x14ac:dyDescent="0.25">
      <c r="A50" s="286"/>
      <c r="B50" s="966" t="s">
        <v>388</v>
      </c>
      <c r="C50" s="966" t="s">
        <v>701</v>
      </c>
      <c r="D50" s="964" t="s">
        <v>23</v>
      </c>
      <c r="E50" s="229" t="s">
        <v>534</v>
      </c>
      <c r="F50" s="55" t="s">
        <v>59</v>
      </c>
      <c r="G50" s="900">
        <v>5</v>
      </c>
      <c r="H50" s="903" t="s">
        <v>703</v>
      </c>
      <c r="I50" s="503">
        <v>6.25E-2</v>
      </c>
      <c r="J50" s="961">
        <v>100</v>
      </c>
      <c r="K50" s="963" t="s">
        <v>184</v>
      </c>
      <c r="L50" s="963" t="s">
        <v>704</v>
      </c>
      <c r="M50" s="447" t="s">
        <v>293</v>
      </c>
      <c r="N50" s="42">
        <v>1</v>
      </c>
      <c r="O50" s="224" t="s">
        <v>975</v>
      </c>
      <c r="P50" s="445">
        <v>0.25</v>
      </c>
      <c r="Q50" s="438">
        <v>43466</v>
      </c>
      <c r="R50" s="438">
        <v>43646</v>
      </c>
      <c r="S50" s="444" t="s">
        <v>976</v>
      </c>
      <c r="T50" s="439">
        <v>1</v>
      </c>
      <c r="U50" s="517" t="s">
        <v>1220</v>
      </c>
      <c r="V50" s="81">
        <f t="shared" si="0"/>
        <v>0.25</v>
      </c>
      <c r="W50" s="445">
        <f t="shared" si="2"/>
        <v>0.25</v>
      </c>
      <c r="X50" s="513">
        <f t="shared" si="1"/>
        <v>1.5625E-2</v>
      </c>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73"/>
      <c r="BE50" s="673"/>
      <c r="BF50" s="673"/>
      <c r="BG50" s="673"/>
      <c r="BH50" s="673"/>
      <c r="BI50" s="673"/>
      <c r="BJ50" s="673"/>
      <c r="BK50" s="673"/>
      <c r="BL50" s="673"/>
      <c r="BM50" s="673"/>
      <c r="BN50" s="673"/>
      <c r="BO50" s="673"/>
      <c r="BP50" s="673"/>
      <c r="BQ50" s="673"/>
      <c r="BR50" s="673"/>
      <c r="BS50" s="673"/>
      <c r="BT50" s="673"/>
      <c r="BU50" s="673"/>
      <c r="BV50" s="673"/>
      <c r="BW50" s="673"/>
      <c r="BX50" s="673"/>
      <c r="BY50" s="673"/>
      <c r="BZ50" s="673"/>
      <c r="CA50" s="673"/>
      <c r="CB50" s="673"/>
      <c r="CC50" s="673"/>
      <c r="CD50" s="673"/>
      <c r="CE50" s="673"/>
      <c r="CF50" s="673"/>
      <c r="CG50" s="673"/>
      <c r="CH50" s="673"/>
      <c r="CI50" s="673"/>
      <c r="CJ50" s="673"/>
      <c r="CK50" s="673"/>
      <c r="CL50" s="673"/>
      <c r="CM50" s="673"/>
      <c r="CN50" s="673"/>
      <c r="CO50" s="673"/>
      <c r="CP50" s="673"/>
      <c r="CQ50" s="673"/>
      <c r="CR50" s="673"/>
      <c r="CS50" s="673"/>
      <c r="CT50" s="673"/>
      <c r="CU50" s="673"/>
      <c r="CV50" s="673"/>
      <c r="CW50" s="673"/>
      <c r="CX50" s="673"/>
      <c r="CY50" s="673"/>
      <c r="CZ50" s="673"/>
      <c r="DA50" s="673"/>
      <c r="DB50" s="673"/>
      <c r="DC50" s="673"/>
      <c r="DD50" s="673"/>
      <c r="DE50" s="673"/>
      <c r="DF50" s="673"/>
      <c r="DG50" s="673"/>
      <c r="DH50" s="673"/>
      <c r="DI50" s="673"/>
      <c r="DJ50" s="673"/>
      <c r="DK50" s="673"/>
      <c r="DL50" s="673"/>
      <c r="DM50" s="673"/>
      <c r="DN50" s="673"/>
      <c r="DO50" s="673"/>
      <c r="DP50" s="673"/>
      <c r="DQ50" s="673"/>
      <c r="DR50" s="673"/>
      <c r="DS50" s="673"/>
      <c r="DT50" s="673"/>
      <c r="DU50" s="673"/>
      <c r="DV50" s="673"/>
      <c r="DW50" s="673"/>
      <c r="DX50" s="673"/>
      <c r="DY50" s="673"/>
      <c r="DZ50" s="673"/>
      <c r="EA50" s="673"/>
      <c r="EB50" s="673"/>
      <c r="EC50" s="673"/>
      <c r="ED50" s="673"/>
      <c r="EE50" s="673"/>
      <c r="EF50" s="673"/>
      <c r="EG50" s="673"/>
      <c r="EH50" s="673"/>
      <c r="EI50" s="673"/>
      <c r="EJ50" s="673"/>
      <c r="EK50" s="673"/>
      <c r="EL50" s="673"/>
      <c r="EM50" s="673"/>
      <c r="EN50" s="673"/>
      <c r="EO50" s="673"/>
      <c r="EP50" s="673"/>
      <c r="EQ50" s="673"/>
      <c r="ER50" s="673"/>
      <c r="ES50" s="673"/>
      <c r="ET50" s="673"/>
      <c r="EU50" s="673"/>
      <c r="EV50" s="673"/>
      <c r="EW50" s="673"/>
      <c r="EX50" s="673"/>
      <c r="EY50" s="673"/>
      <c r="EZ50" s="673"/>
      <c r="FA50" s="673"/>
      <c r="FB50" s="673"/>
      <c r="FC50" s="673"/>
      <c r="FD50" s="673"/>
      <c r="FE50" s="673"/>
      <c r="FF50" s="673"/>
      <c r="FG50" s="673"/>
      <c r="FH50" s="673"/>
      <c r="FI50" s="673"/>
      <c r="FJ50" s="673"/>
      <c r="FK50" s="673"/>
      <c r="FL50" s="673"/>
      <c r="FM50" s="673"/>
      <c r="FN50" s="673"/>
      <c r="FO50" s="673"/>
      <c r="FP50" s="673"/>
      <c r="FQ50" s="673"/>
      <c r="FR50" s="673"/>
      <c r="FS50" s="673"/>
      <c r="FT50" s="673"/>
      <c r="FU50" s="673"/>
      <c r="FV50" s="673"/>
      <c r="FW50" s="673"/>
      <c r="FX50" s="673"/>
      <c r="FY50" s="673"/>
      <c r="FZ50" s="673"/>
      <c r="GA50" s="673"/>
      <c r="GB50" s="673"/>
      <c r="GC50" s="673"/>
      <c r="GD50" s="673"/>
      <c r="GE50" s="673"/>
      <c r="GF50" s="673"/>
      <c r="GG50" s="673"/>
      <c r="GH50" s="673"/>
      <c r="GI50" s="673"/>
      <c r="GJ50" s="673"/>
      <c r="GK50" s="673"/>
      <c r="GL50" s="673"/>
      <c r="GM50" s="673"/>
      <c r="GN50" s="673"/>
      <c r="GO50" s="673"/>
      <c r="GP50" s="673"/>
      <c r="GQ50" s="673"/>
      <c r="GR50" s="673"/>
      <c r="GS50" s="673"/>
      <c r="GT50" s="673"/>
      <c r="GU50" s="673"/>
      <c r="GV50" s="673"/>
      <c r="GW50" s="673"/>
      <c r="GX50" s="673"/>
      <c r="GY50" s="673"/>
      <c r="GZ50" s="673"/>
      <c r="HA50" s="673"/>
      <c r="HB50" s="673"/>
      <c r="HC50" s="673"/>
      <c r="HD50" s="673"/>
      <c r="HE50" s="673"/>
      <c r="HF50" s="673"/>
      <c r="HG50" s="673"/>
      <c r="HH50" s="673"/>
      <c r="HI50" s="673"/>
      <c r="HJ50" s="673"/>
      <c r="HK50" s="673"/>
      <c r="HL50" s="673"/>
      <c r="HM50" s="673"/>
    </row>
    <row r="51" spans="1:221" ht="95.1" customHeight="1" x14ac:dyDescent="0.25">
      <c r="B51" s="966"/>
      <c r="C51" s="966"/>
      <c r="D51" s="964"/>
      <c r="E51" s="229" t="s">
        <v>534</v>
      </c>
      <c r="F51" s="55" t="s">
        <v>59</v>
      </c>
      <c r="G51" s="900"/>
      <c r="H51" s="903"/>
      <c r="I51" s="503">
        <v>6.25E-2</v>
      </c>
      <c r="J51" s="961"/>
      <c r="K51" s="963"/>
      <c r="L51" s="963"/>
      <c r="M51" s="447" t="s">
        <v>293</v>
      </c>
      <c r="N51" s="42">
        <v>2</v>
      </c>
      <c r="O51" s="224" t="s">
        <v>977</v>
      </c>
      <c r="P51" s="445">
        <v>0.25</v>
      </c>
      <c r="Q51" s="438">
        <v>43646</v>
      </c>
      <c r="R51" s="438">
        <v>43738</v>
      </c>
      <c r="S51" s="444" t="s">
        <v>976</v>
      </c>
      <c r="T51" s="291"/>
      <c r="U51" s="518"/>
      <c r="V51" s="81">
        <f t="shared" si="0"/>
        <v>0</v>
      </c>
      <c r="W51" s="445">
        <f t="shared" si="2"/>
        <v>0</v>
      </c>
      <c r="X51" s="513">
        <f t="shared" si="1"/>
        <v>0</v>
      </c>
    </row>
    <row r="52" spans="1:221" ht="95.1" customHeight="1" x14ac:dyDescent="0.25">
      <c r="B52" s="966"/>
      <c r="C52" s="966"/>
      <c r="D52" s="964"/>
      <c r="E52" s="229" t="s">
        <v>534</v>
      </c>
      <c r="F52" s="55" t="s">
        <v>59</v>
      </c>
      <c r="G52" s="900"/>
      <c r="H52" s="903"/>
      <c r="I52" s="503">
        <v>6.25E-2</v>
      </c>
      <c r="J52" s="961"/>
      <c r="K52" s="963"/>
      <c r="L52" s="963"/>
      <c r="M52" s="447" t="s">
        <v>293</v>
      </c>
      <c r="N52" s="42">
        <v>3</v>
      </c>
      <c r="O52" s="224" t="s">
        <v>978</v>
      </c>
      <c r="P52" s="445">
        <v>0.25</v>
      </c>
      <c r="Q52" s="438">
        <v>43738</v>
      </c>
      <c r="R52" s="438">
        <v>43768</v>
      </c>
      <c r="S52" s="444" t="s">
        <v>976</v>
      </c>
      <c r="T52" s="291"/>
      <c r="U52" s="518"/>
      <c r="V52" s="81">
        <f t="shared" si="0"/>
        <v>0</v>
      </c>
      <c r="W52" s="445">
        <f t="shared" si="2"/>
        <v>0</v>
      </c>
      <c r="X52" s="513">
        <f t="shared" si="1"/>
        <v>0</v>
      </c>
    </row>
    <row r="53" spans="1:221" ht="95.1" customHeight="1" x14ac:dyDescent="0.25">
      <c r="B53" s="966"/>
      <c r="C53" s="966"/>
      <c r="D53" s="964"/>
      <c r="E53" s="229" t="s">
        <v>534</v>
      </c>
      <c r="F53" s="55" t="s">
        <v>59</v>
      </c>
      <c r="G53" s="900"/>
      <c r="H53" s="903"/>
      <c r="I53" s="503">
        <v>6.25E-2</v>
      </c>
      <c r="J53" s="961"/>
      <c r="K53" s="963"/>
      <c r="L53" s="963"/>
      <c r="M53" s="447" t="s">
        <v>293</v>
      </c>
      <c r="N53" s="42">
        <v>4</v>
      </c>
      <c r="O53" s="224" t="s">
        <v>979</v>
      </c>
      <c r="P53" s="445">
        <v>0.25</v>
      </c>
      <c r="Q53" s="438">
        <v>43768</v>
      </c>
      <c r="R53" s="438">
        <v>43829</v>
      </c>
      <c r="S53" s="444" t="s">
        <v>976</v>
      </c>
      <c r="T53" s="291"/>
      <c r="U53" s="518"/>
      <c r="V53" s="81">
        <f t="shared" si="0"/>
        <v>0</v>
      </c>
      <c r="W53" s="445">
        <f t="shared" si="2"/>
        <v>0</v>
      </c>
      <c r="X53" s="513">
        <f t="shared" si="1"/>
        <v>0</v>
      </c>
    </row>
    <row r="54" spans="1:221" ht="95.1" customHeight="1" x14ac:dyDescent="0.25">
      <c r="B54" s="966" t="s">
        <v>388</v>
      </c>
      <c r="C54" s="966" t="s">
        <v>701</v>
      </c>
      <c r="D54" s="964" t="s">
        <v>23</v>
      </c>
      <c r="E54" s="229" t="s">
        <v>534</v>
      </c>
      <c r="F54" s="55" t="s">
        <v>59</v>
      </c>
      <c r="G54" s="900">
        <v>6</v>
      </c>
      <c r="H54" s="903" t="s">
        <v>705</v>
      </c>
      <c r="I54" s="503">
        <v>6.25E-2</v>
      </c>
      <c r="J54" s="961">
        <v>100</v>
      </c>
      <c r="K54" s="963" t="s">
        <v>184</v>
      </c>
      <c r="L54" s="963" t="s">
        <v>706</v>
      </c>
      <c r="M54" s="447" t="s">
        <v>293</v>
      </c>
      <c r="N54" s="42">
        <v>1</v>
      </c>
      <c r="O54" s="224" t="s">
        <v>980</v>
      </c>
      <c r="P54" s="445">
        <v>0.33</v>
      </c>
      <c r="Q54" s="438">
        <v>43466</v>
      </c>
      <c r="R54" s="438">
        <v>43646</v>
      </c>
      <c r="S54" s="444" t="s">
        <v>976</v>
      </c>
      <c r="T54" s="439">
        <v>1</v>
      </c>
      <c r="U54" s="517" t="s">
        <v>1221</v>
      </c>
      <c r="V54" s="81">
        <f t="shared" si="0"/>
        <v>0.33</v>
      </c>
      <c r="W54" s="445">
        <f t="shared" si="2"/>
        <v>0.33</v>
      </c>
      <c r="X54" s="513">
        <f t="shared" si="1"/>
        <v>2.0625000000000001E-2</v>
      </c>
    </row>
    <row r="55" spans="1:221" ht="95.1" customHeight="1" x14ac:dyDescent="0.25">
      <c r="B55" s="966"/>
      <c r="C55" s="966"/>
      <c r="D55" s="964"/>
      <c r="E55" s="229" t="s">
        <v>534</v>
      </c>
      <c r="F55" s="55" t="s">
        <v>59</v>
      </c>
      <c r="G55" s="900"/>
      <c r="H55" s="903"/>
      <c r="I55" s="503">
        <v>6.25E-2</v>
      </c>
      <c r="J55" s="961"/>
      <c r="K55" s="963"/>
      <c r="L55" s="963"/>
      <c r="M55" s="447" t="s">
        <v>293</v>
      </c>
      <c r="N55" s="42">
        <v>2</v>
      </c>
      <c r="O55" s="224" t="s">
        <v>981</v>
      </c>
      <c r="P55" s="445">
        <v>0.33</v>
      </c>
      <c r="Q55" s="438">
        <v>43646</v>
      </c>
      <c r="R55" s="438">
        <v>43768</v>
      </c>
      <c r="S55" s="444" t="s">
        <v>976</v>
      </c>
      <c r="T55" s="291"/>
      <c r="U55" s="518"/>
      <c r="V55" s="81">
        <f t="shared" si="0"/>
        <v>0</v>
      </c>
      <c r="W55" s="445">
        <f t="shared" si="2"/>
        <v>0</v>
      </c>
      <c r="X55" s="513">
        <f t="shared" si="1"/>
        <v>0</v>
      </c>
    </row>
    <row r="56" spans="1:221" ht="95.1" customHeight="1" x14ac:dyDescent="0.25">
      <c r="B56" s="966"/>
      <c r="C56" s="966"/>
      <c r="D56" s="964"/>
      <c r="E56" s="229" t="s">
        <v>534</v>
      </c>
      <c r="F56" s="55" t="s">
        <v>59</v>
      </c>
      <c r="G56" s="900"/>
      <c r="H56" s="903"/>
      <c r="I56" s="503">
        <v>6.25E-2</v>
      </c>
      <c r="J56" s="961"/>
      <c r="K56" s="963"/>
      <c r="L56" s="963"/>
      <c r="M56" s="447" t="s">
        <v>293</v>
      </c>
      <c r="N56" s="42">
        <v>3</v>
      </c>
      <c r="O56" s="224" t="s">
        <v>982</v>
      </c>
      <c r="P56" s="445">
        <v>0.33</v>
      </c>
      <c r="Q56" s="438">
        <v>43768</v>
      </c>
      <c r="R56" s="438">
        <v>43829</v>
      </c>
      <c r="S56" s="444" t="s">
        <v>976</v>
      </c>
      <c r="T56" s="291"/>
      <c r="U56" s="518"/>
      <c r="V56" s="81">
        <f t="shared" si="0"/>
        <v>0</v>
      </c>
      <c r="W56" s="445">
        <f t="shared" si="2"/>
        <v>0</v>
      </c>
      <c r="X56" s="513">
        <f t="shared" si="1"/>
        <v>0</v>
      </c>
    </row>
    <row r="57" spans="1:221" ht="95.1" customHeight="1" x14ac:dyDescent="0.25">
      <c r="B57" s="354" t="s">
        <v>388</v>
      </c>
      <c r="C57" s="354" t="s">
        <v>701</v>
      </c>
      <c r="D57" s="55" t="s">
        <v>23</v>
      </c>
      <c r="E57" s="229" t="s">
        <v>534</v>
      </c>
      <c r="F57" s="55" t="s">
        <v>59</v>
      </c>
      <c r="G57" s="337">
        <v>7</v>
      </c>
      <c r="H57" s="16" t="s">
        <v>707</v>
      </c>
      <c r="I57" s="365">
        <v>6.25E-2</v>
      </c>
      <c r="J57" s="359">
        <v>100</v>
      </c>
      <c r="K57" s="441" t="s">
        <v>184</v>
      </c>
      <c r="L57" s="441" t="s">
        <v>294</v>
      </c>
      <c r="M57" s="441" t="s">
        <v>293</v>
      </c>
      <c r="N57" s="42">
        <v>1</v>
      </c>
      <c r="O57" s="335" t="s">
        <v>66</v>
      </c>
      <c r="P57" s="445">
        <v>1</v>
      </c>
      <c r="Q57" s="437">
        <v>43495</v>
      </c>
      <c r="R57" s="438">
        <v>43585</v>
      </c>
      <c r="S57" s="15" t="s">
        <v>983</v>
      </c>
      <c r="T57" s="81">
        <v>0.5</v>
      </c>
      <c r="U57" s="515" t="s">
        <v>734</v>
      </c>
      <c r="V57" s="81">
        <f t="shared" si="0"/>
        <v>0.5</v>
      </c>
      <c r="W57" s="445">
        <f t="shared" si="2"/>
        <v>0.25</v>
      </c>
      <c r="X57" s="513">
        <f t="shared" si="1"/>
        <v>3.125E-2</v>
      </c>
    </row>
    <row r="58" spans="1:221" ht="95.1" customHeight="1" x14ac:dyDescent="0.25">
      <c r="B58" s="354" t="s">
        <v>388</v>
      </c>
      <c r="C58" s="354" t="s">
        <v>701</v>
      </c>
      <c r="D58" s="55" t="s">
        <v>23</v>
      </c>
      <c r="E58" s="229" t="s">
        <v>534</v>
      </c>
      <c r="F58" s="55" t="s">
        <v>59</v>
      </c>
      <c r="G58" s="337">
        <v>8</v>
      </c>
      <c r="H58" s="338" t="s">
        <v>708</v>
      </c>
      <c r="I58" s="365">
        <v>6.25E-2</v>
      </c>
      <c r="J58" s="359">
        <v>100</v>
      </c>
      <c r="K58" s="441" t="s">
        <v>184</v>
      </c>
      <c r="L58" s="441" t="s">
        <v>72</v>
      </c>
      <c r="M58" s="441" t="s">
        <v>293</v>
      </c>
      <c r="N58" s="42">
        <v>1</v>
      </c>
      <c r="O58" s="224" t="s">
        <v>66</v>
      </c>
      <c r="P58" s="445">
        <v>1</v>
      </c>
      <c r="Q58" s="437">
        <v>43466</v>
      </c>
      <c r="R58" s="457">
        <v>43554</v>
      </c>
      <c r="S58" s="15" t="s">
        <v>74</v>
      </c>
      <c r="T58" s="81">
        <v>1</v>
      </c>
      <c r="U58" s="515" t="s">
        <v>736</v>
      </c>
      <c r="V58" s="81">
        <f t="shared" si="0"/>
        <v>1</v>
      </c>
      <c r="W58" s="445">
        <f t="shared" si="2"/>
        <v>1</v>
      </c>
      <c r="X58" s="513">
        <f t="shared" si="1"/>
        <v>6.25E-2</v>
      </c>
    </row>
    <row r="59" spans="1:221" ht="95.1" customHeight="1" x14ac:dyDescent="0.25">
      <c r="B59" s="354" t="s">
        <v>388</v>
      </c>
      <c r="C59" s="354" t="s">
        <v>701</v>
      </c>
      <c r="D59" s="55" t="s">
        <v>23</v>
      </c>
      <c r="E59" s="229" t="s">
        <v>534</v>
      </c>
      <c r="F59" s="55" t="s">
        <v>59</v>
      </c>
      <c r="G59" s="337">
        <v>9</v>
      </c>
      <c r="H59" s="16" t="s">
        <v>709</v>
      </c>
      <c r="I59" s="365">
        <v>6.25E-2</v>
      </c>
      <c r="J59" s="359">
        <v>100</v>
      </c>
      <c r="K59" s="441" t="s">
        <v>184</v>
      </c>
      <c r="L59" s="441" t="s">
        <v>81</v>
      </c>
      <c r="M59" s="441" t="s">
        <v>293</v>
      </c>
      <c r="N59" s="42">
        <v>1</v>
      </c>
      <c r="O59" s="335" t="s">
        <v>984</v>
      </c>
      <c r="P59" s="445">
        <v>1</v>
      </c>
      <c r="Q59" s="437">
        <v>43466</v>
      </c>
      <c r="R59" s="438">
        <v>43554</v>
      </c>
      <c r="S59" s="15" t="s">
        <v>74</v>
      </c>
      <c r="T59" s="81">
        <v>1</v>
      </c>
      <c r="U59" s="519" t="s">
        <v>738</v>
      </c>
      <c r="V59" s="81">
        <f t="shared" si="0"/>
        <v>1</v>
      </c>
      <c r="W59" s="445">
        <f t="shared" si="2"/>
        <v>1</v>
      </c>
      <c r="X59" s="513">
        <f t="shared" si="1"/>
        <v>6.25E-2</v>
      </c>
    </row>
    <row r="60" spans="1:221" ht="95.1" customHeight="1" x14ac:dyDescent="0.25">
      <c r="B60" s="58" t="s">
        <v>388</v>
      </c>
      <c r="C60" s="58" t="s">
        <v>389</v>
      </c>
      <c r="D60" s="55" t="s">
        <v>23</v>
      </c>
      <c r="E60" s="229" t="s">
        <v>535</v>
      </c>
      <c r="F60" s="56" t="s">
        <v>59</v>
      </c>
      <c r="G60" s="337">
        <v>10</v>
      </c>
      <c r="H60" s="340" t="s">
        <v>298</v>
      </c>
      <c r="I60" s="336">
        <v>6.25E-2</v>
      </c>
      <c r="J60" s="339">
        <v>2</v>
      </c>
      <c r="K60" s="334" t="s">
        <v>91</v>
      </c>
      <c r="L60" s="334" t="s">
        <v>299</v>
      </c>
      <c r="M60" s="447" t="s">
        <v>293</v>
      </c>
      <c r="N60" s="42">
        <v>1</v>
      </c>
      <c r="O60" s="335" t="s">
        <v>527</v>
      </c>
      <c r="P60" s="445">
        <v>0.5</v>
      </c>
      <c r="Q60" s="438">
        <v>43466</v>
      </c>
      <c r="R60" s="438">
        <v>43646</v>
      </c>
      <c r="S60" s="15" t="s">
        <v>985</v>
      </c>
      <c r="T60" s="81">
        <v>0.5</v>
      </c>
      <c r="U60" s="517" t="s">
        <v>740</v>
      </c>
      <c r="V60" s="81">
        <f t="shared" si="0"/>
        <v>0.25</v>
      </c>
      <c r="W60" s="445">
        <f t="shared" si="2"/>
        <v>0.125</v>
      </c>
      <c r="X60" s="513">
        <f t="shared" si="1"/>
        <v>1.5625E-2</v>
      </c>
    </row>
    <row r="61" spans="1:221" ht="95.1" customHeight="1" x14ac:dyDescent="0.25">
      <c r="B61" s="966" t="s">
        <v>388</v>
      </c>
      <c r="C61" s="966" t="s">
        <v>390</v>
      </c>
      <c r="D61" s="964" t="s">
        <v>23</v>
      </c>
      <c r="E61" s="229" t="s">
        <v>534</v>
      </c>
      <c r="F61" s="55" t="s">
        <v>59</v>
      </c>
      <c r="G61" s="900">
        <v>11</v>
      </c>
      <c r="H61" s="903" t="s">
        <v>711</v>
      </c>
      <c r="I61" s="503">
        <v>6.25E-2</v>
      </c>
      <c r="J61" s="961">
        <v>100</v>
      </c>
      <c r="K61" s="963" t="s">
        <v>184</v>
      </c>
      <c r="L61" s="963" t="s">
        <v>712</v>
      </c>
      <c r="M61" s="447" t="s">
        <v>293</v>
      </c>
      <c r="N61" s="42">
        <v>1</v>
      </c>
      <c r="O61" s="436" t="s">
        <v>986</v>
      </c>
      <c r="P61" s="445">
        <v>0.25</v>
      </c>
      <c r="Q61" s="438">
        <v>43466</v>
      </c>
      <c r="R61" s="438">
        <v>43646</v>
      </c>
      <c r="S61" s="15" t="s">
        <v>987</v>
      </c>
      <c r="T61" s="81">
        <v>0.5</v>
      </c>
      <c r="U61" s="517" t="s">
        <v>742</v>
      </c>
      <c r="V61" s="81">
        <f t="shared" si="0"/>
        <v>0.125</v>
      </c>
      <c r="W61" s="445">
        <f t="shared" si="2"/>
        <v>6.25E-2</v>
      </c>
      <c r="X61" s="513">
        <f t="shared" si="1"/>
        <v>7.8125E-3</v>
      </c>
    </row>
    <row r="62" spans="1:221" ht="95.1" customHeight="1" x14ac:dyDescent="0.25">
      <c r="B62" s="966"/>
      <c r="C62" s="966"/>
      <c r="D62" s="964"/>
      <c r="E62" s="229" t="s">
        <v>534</v>
      </c>
      <c r="F62" s="55" t="s">
        <v>59</v>
      </c>
      <c r="G62" s="900"/>
      <c r="H62" s="903"/>
      <c r="I62" s="503">
        <v>6.25E-2</v>
      </c>
      <c r="J62" s="961"/>
      <c r="K62" s="963"/>
      <c r="L62" s="963"/>
      <c r="M62" s="447" t="s">
        <v>293</v>
      </c>
      <c r="N62" s="42">
        <v>2</v>
      </c>
      <c r="O62" s="55" t="s">
        <v>988</v>
      </c>
      <c r="P62" s="445">
        <v>0.25</v>
      </c>
      <c r="Q62" s="438">
        <v>43466</v>
      </c>
      <c r="R62" s="438">
        <v>43646</v>
      </c>
      <c r="S62" s="444" t="s">
        <v>68</v>
      </c>
      <c r="T62" s="291"/>
      <c r="U62" s="518"/>
      <c r="V62" s="81">
        <f t="shared" si="0"/>
        <v>0</v>
      </c>
      <c r="W62" s="445">
        <f t="shared" si="2"/>
        <v>0</v>
      </c>
      <c r="X62" s="513">
        <f t="shared" si="1"/>
        <v>0</v>
      </c>
    </row>
    <row r="63" spans="1:221" ht="95.1" customHeight="1" x14ac:dyDescent="0.25">
      <c r="B63" s="966"/>
      <c r="C63" s="966"/>
      <c r="D63" s="964"/>
      <c r="E63" s="229" t="s">
        <v>534</v>
      </c>
      <c r="F63" s="55" t="s">
        <v>59</v>
      </c>
      <c r="G63" s="900"/>
      <c r="H63" s="903"/>
      <c r="I63" s="503">
        <v>6.25E-2</v>
      </c>
      <c r="J63" s="961"/>
      <c r="K63" s="963"/>
      <c r="L63" s="963"/>
      <c r="M63" s="447" t="s">
        <v>293</v>
      </c>
      <c r="N63" s="42">
        <v>3</v>
      </c>
      <c r="O63" s="55" t="s">
        <v>989</v>
      </c>
      <c r="P63" s="445">
        <v>0.25</v>
      </c>
      <c r="Q63" s="438">
        <v>43466</v>
      </c>
      <c r="R63" s="438">
        <v>43738</v>
      </c>
      <c r="S63" s="444" t="s">
        <v>68</v>
      </c>
      <c r="T63" s="291"/>
      <c r="U63" s="518"/>
      <c r="V63" s="81">
        <f t="shared" si="0"/>
        <v>0</v>
      </c>
      <c r="W63" s="445">
        <f t="shared" si="2"/>
        <v>0</v>
      </c>
      <c r="X63" s="513">
        <f t="shared" si="1"/>
        <v>0</v>
      </c>
    </row>
    <row r="64" spans="1:221" ht="95.1" customHeight="1" x14ac:dyDescent="0.25">
      <c r="B64" s="966"/>
      <c r="C64" s="966"/>
      <c r="D64" s="964"/>
      <c r="E64" s="229" t="s">
        <v>534</v>
      </c>
      <c r="F64" s="55" t="s">
        <v>59</v>
      </c>
      <c r="G64" s="900"/>
      <c r="H64" s="903"/>
      <c r="I64" s="503">
        <v>6.25E-2</v>
      </c>
      <c r="J64" s="961"/>
      <c r="K64" s="963"/>
      <c r="L64" s="963"/>
      <c r="M64" s="447" t="s">
        <v>293</v>
      </c>
      <c r="N64" s="42">
        <v>4</v>
      </c>
      <c r="O64" s="55" t="s">
        <v>990</v>
      </c>
      <c r="P64" s="445">
        <v>0.25</v>
      </c>
      <c r="Q64" s="438">
        <v>43556</v>
      </c>
      <c r="R64" s="438">
        <v>43829</v>
      </c>
      <c r="S64" s="444" t="s">
        <v>68</v>
      </c>
      <c r="T64" s="291"/>
      <c r="U64" s="518"/>
      <c r="V64" s="81">
        <f t="shared" si="0"/>
        <v>0</v>
      </c>
      <c r="W64" s="445">
        <f t="shared" si="2"/>
        <v>0</v>
      </c>
      <c r="X64" s="513">
        <f t="shared" si="1"/>
        <v>0</v>
      </c>
    </row>
    <row r="65" spans="2:24" ht="95.1" customHeight="1" x14ac:dyDescent="0.25">
      <c r="B65" s="354" t="s">
        <v>388</v>
      </c>
      <c r="C65" s="354" t="s">
        <v>389</v>
      </c>
      <c r="D65" s="16" t="s">
        <v>23</v>
      </c>
      <c r="E65" s="229" t="s">
        <v>535</v>
      </c>
      <c r="F65" s="55" t="s">
        <v>59</v>
      </c>
      <c r="G65" s="337">
        <v>12</v>
      </c>
      <c r="H65" s="16" t="s">
        <v>713</v>
      </c>
      <c r="I65" s="365">
        <v>6.25E-2</v>
      </c>
      <c r="J65" s="359">
        <v>100</v>
      </c>
      <c r="K65" s="441" t="s">
        <v>284</v>
      </c>
      <c r="L65" s="441" t="s">
        <v>714</v>
      </c>
      <c r="M65" s="447" t="s">
        <v>715</v>
      </c>
      <c r="N65" s="42">
        <v>1</v>
      </c>
      <c r="O65" s="335" t="s">
        <v>991</v>
      </c>
      <c r="P65" s="445">
        <v>0.45</v>
      </c>
      <c r="Q65" s="437">
        <v>43466</v>
      </c>
      <c r="R65" s="438">
        <v>43585</v>
      </c>
      <c r="S65" s="444" t="s">
        <v>992</v>
      </c>
      <c r="T65" s="15">
        <v>0.7</v>
      </c>
      <c r="U65" s="517" t="s">
        <v>1209</v>
      </c>
      <c r="V65" s="81">
        <f t="shared" si="0"/>
        <v>0.315</v>
      </c>
      <c r="W65" s="445">
        <f t="shared" si="2"/>
        <v>0.22049999999999997</v>
      </c>
      <c r="X65" s="513">
        <f t="shared" si="1"/>
        <v>1.96875E-2</v>
      </c>
    </row>
    <row r="66" spans="2:24" ht="95.1" customHeight="1" x14ac:dyDescent="0.25">
      <c r="B66" s="354" t="s">
        <v>388</v>
      </c>
      <c r="C66" s="354" t="s">
        <v>389</v>
      </c>
      <c r="D66" s="16" t="s">
        <v>23</v>
      </c>
      <c r="E66" s="229" t="s">
        <v>535</v>
      </c>
      <c r="F66" s="55" t="s">
        <v>59</v>
      </c>
      <c r="G66" s="337">
        <v>13</v>
      </c>
      <c r="H66" s="16" t="s">
        <v>716</v>
      </c>
      <c r="I66" s="365">
        <v>6.25E-2</v>
      </c>
      <c r="J66" s="359">
        <v>100</v>
      </c>
      <c r="K66" s="441" t="s">
        <v>284</v>
      </c>
      <c r="L66" s="441" t="s">
        <v>993</v>
      </c>
      <c r="M66" s="447" t="s">
        <v>715</v>
      </c>
      <c r="N66" s="42">
        <v>1</v>
      </c>
      <c r="O66" s="335" t="s">
        <v>991</v>
      </c>
      <c r="P66" s="445">
        <v>0.45</v>
      </c>
      <c r="Q66" s="437">
        <v>43466</v>
      </c>
      <c r="R66" s="438">
        <v>43585</v>
      </c>
      <c r="S66" s="444" t="s">
        <v>992</v>
      </c>
      <c r="T66" s="15">
        <v>0.9</v>
      </c>
      <c r="U66" s="517" t="s">
        <v>746</v>
      </c>
      <c r="V66" s="81">
        <f t="shared" si="0"/>
        <v>0.40500000000000003</v>
      </c>
      <c r="W66" s="445">
        <f t="shared" si="2"/>
        <v>0.36450000000000005</v>
      </c>
      <c r="X66" s="513">
        <f t="shared" si="1"/>
        <v>2.5312500000000002E-2</v>
      </c>
    </row>
    <row r="67" spans="2:24" ht="95.1" customHeight="1" x14ac:dyDescent="0.25">
      <c r="B67" s="966" t="s">
        <v>388</v>
      </c>
      <c r="C67" s="966" t="s">
        <v>389</v>
      </c>
      <c r="D67" s="964" t="s">
        <v>23</v>
      </c>
      <c r="E67" s="229" t="s">
        <v>535</v>
      </c>
      <c r="F67" s="55" t="s">
        <v>59</v>
      </c>
      <c r="G67" s="900">
        <v>14</v>
      </c>
      <c r="H67" s="964" t="s">
        <v>718</v>
      </c>
      <c r="I67" s="503">
        <v>6.25E-2</v>
      </c>
      <c r="J67" s="961">
        <v>4</v>
      </c>
      <c r="K67" s="963" t="s">
        <v>719</v>
      </c>
      <c r="L67" s="963" t="s">
        <v>720</v>
      </c>
      <c r="M67" s="447" t="s">
        <v>715</v>
      </c>
      <c r="N67" s="42">
        <v>1</v>
      </c>
      <c r="O67" s="335" t="s">
        <v>994</v>
      </c>
      <c r="P67" s="445">
        <v>0.25</v>
      </c>
      <c r="Q67" s="437">
        <v>43466</v>
      </c>
      <c r="R67" s="438">
        <v>43615</v>
      </c>
      <c r="S67" s="965" t="s">
        <v>992</v>
      </c>
      <c r="T67" s="439">
        <v>0.4</v>
      </c>
      <c r="U67" s="517" t="s">
        <v>747</v>
      </c>
      <c r="V67" s="81">
        <f t="shared" si="0"/>
        <v>0.1</v>
      </c>
      <c r="W67" s="445">
        <f t="shared" si="2"/>
        <v>4.0000000000000008E-2</v>
      </c>
      <c r="X67" s="513">
        <f t="shared" si="1"/>
        <v>6.2500000000000003E-3</v>
      </c>
    </row>
    <row r="68" spans="2:24" ht="95.1" customHeight="1" x14ac:dyDescent="0.25">
      <c r="B68" s="966"/>
      <c r="C68" s="966"/>
      <c r="D68" s="964"/>
      <c r="E68" s="229" t="s">
        <v>535</v>
      </c>
      <c r="F68" s="55" t="s">
        <v>59</v>
      </c>
      <c r="G68" s="900"/>
      <c r="H68" s="964"/>
      <c r="I68" s="503">
        <v>6.25E-2</v>
      </c>
      <c r="J68" s="961">
        <v>4</v>
      </c>
      <c r="K68" s="963" t="s">
        <v>719</v>
      </c>
      <c r="L68" s="963"/>
      <c r="M68" s="447" t="s">
        <v>715</v>
      </c>
      <c r="N68" s="42">
        <v>2</v>
      </c>
      <c r="O68" s="335" t="s">
        <v>995</v>
      </c>
      <c r="P68" s="445">
        <v>0.25</v>
      </c>
      <c r="Q68" s="437">
        <v>43617</v>
      </c>
      <c r="R68" s="438">
        <v>43707</v>
      </c>
      <c r="S68" s="965"/>
      <c r="T68" s="82"/>
      <c r="U68" s="518"/>
      <c r="V68" s="81">
        <f t="shared" si="0"/>
        <v>0</v>
      </c>
      <c r="W68" s="445">
        <f t="shared" si="2"/>
        <v>0</v>
      </c>
      <c r="X68" s="513">
        <f t="shared" si="1"/>
        <v>0</v>
      </c>
    </row>
    <row r="69" spans="2:24" ht="95.1" customHeight="1" x14ac:dyDescent="0.25">
      <c r="B69" s="966" t="s">
        <v>388</v>
      </c>
      <c r="C69" s="966" t="s">
        <v>389</v>
      </c>
      <c r="D69" s="964" t="s">
        <v>23</v>
      </c>
      <c r="E69" s="229" t="s">
        <v>535</v>
      </c>
      <c r="F69" s="55" t="s">
        <v>59</v>
      </c>
      <c r="G69" s="900">
        <v>15</v>
      </c>
      <c r="H69" s="964" t="s">
        <v>721</v>
      </c>
      <c r="I69" s="503">
        <v>6.25E-2</v>
      </c>
      <c r="J69" s="961">
        <v>100</v>
      </c>
      <c r="K69" s="963" t="s">
        <v>284</v>
      </c>
      <c r="L69" s="963" t="s">
        <v>722</v>
      </c>
      <c r="M69" s="447" t="s">
        <v>715</v>
      </c>
      <c r="N69" s="42">
        <v>1</v>
      </c>
      <c r="O69" s="335" t="s">
        <v>996</v>
      </c>
      <c r="P69" s="445">
        <v>0.25</v>
      </c>
      <c r="Q69" s="437">
        <v>43466</v>
      </c>
      <c r="R69" s="438">
        <v>43554</v>
      </c>
      <c r="S69" s="965" t="s">
        <v>992</v>
      </c>
      <c r="T69" s="439">
        <v>1</v>
      </c>
      <c r="U69" s="517" t="s">
        <v>748</v>
      </c>
      <c r="V69" s="81">
        <f t="shared" si="0"/>
        <v>0.25</v>
      </c>
      <c r="W69" s="445">
        <f t="shared" si="2"/>
        <v>0.25</v>
      </c>
      <c r="X69" s="513">
        <f t="shared" si="1"/>
        <v>1.5625E-2</v>
      </c>
    </row>
    <row r="70" spans="2:24" ht="95.1" customHeight="1" x14ac:dyDescent="0.25">
      <c r="B70" s="966"/>
      <c r="C70" s="966"/>
      <c r="D70" s="964"/>
      <c r="E70" s="229" t="s">
        <v>535</v>
      </c>
      <c r="F70" s="55" t="s">
        <v>59</v>
      </c>
      <c r="G70" s="900"/>
      <c r="H70" s="964"/>
      <c r="I70" s="503">
        <v>6.25E-2</v>
      </c>
      <c r="J70" s="961">
        <v>4</v>
      </c>
      <c r="K70" s="963" t="s">
        <v>719</v>
      </c>
      <c r="L70" s="963"/>
      <c r="M70" s="447" t="s">
        <v>715</v>
      </c>
      <c r="N70" s="42">
        <v>2</v>
      </c>
      <c r="O70" s="335" t="s">
        <v>997</v>
      </c>
      <c r="P70" s="445">
        <v>0.35</v>
      </c>
      <c r="Q70" s="437">
        <v>43556</v>
      </c>
      <c r="R70" s="438">
        <v>43615</v>
      </c>
      <c r="S70" s="965"/>
      <c r="T70" s="439">
        <v>0</v>
      </c>
      <c r="U70" s="518"/>
      <c r="V70" s="81">
        <f t="shared" ref="V70:V133" si="3">T70*P70</f>
        <v>0</v>
      </c>
      <c r="W70" s="445">
        <f t="shared" si="2"/>
        <v>0</v>
      </c>
      <c r="X70" s="513">
        <f t="shared" ref="X70:X133" si="4">V70*I70</f>
        <v>0</v>
      </c>
    </row>
    <row r="71" spans="2:24" ht="95.1" customHeight="1" x14ac:dyDescent="0.25">
      <c r="B71" s="966"/>
      <c r="C71" s="966"/>
      <c r="D71" s="964"/>
      <c r="E71" s="229" t="s">
        <v>535</v>
      </c>
      <c r="F71" s="55" t="s">
        <v>59</v>
      </c>
      <c r="G71" s="900"/>
      <c r="H71" s="964"/>
      <c r="I71" s="503">
        <v>6.25E-2</v>
      </c>
      <c r="J71" s="961">
        <v>4</v>
      </c>
      <c r="K71" s="963" t="s">
        <v>719</v>
      </c>
      <c r="L71" s="963"/>
      <c r="M71" s="447" t="s">
        <v>715</v>
      </c>
      <c r="N71" s="42">
        <v>3</v>
      </c>
      <c r="O71" s="335" t="s">
        <v>998</v>
      </c>
      <c r="P71" s="445">
        <v>0.25</v>
      </c>
      <c r="Q71" s="437">
        <v>43617</v>
      </c>
      <c r="R71" s="438">
        <v>43646</v>
      </c>
      <c r="S71" s="965"/>
      <c r="T71" s="439">
        <v>0</v>
      </c>
      <c r="U71" s="518"/>
      <c r="V71" s="81">
        <f t="shared" si="3"/>
        <v>0</v>
      </c>
      <c r="W71" s="445">
        <f t="shared" ref="W71:W134" si="5">V71*T71</f>
        <v>0</v>
      </c>
      <c r="X71" s="513">
        <f t="shared" si="4"/>
        <v>0</v>
      </c>
    </row>
    <row r="72" spans="2:24" ht="95.1" customHeight="1" x14ac:dyDescent="0.25">
      <c r="B72" s="966"/>
      <c r="C72" s="966"/>
      <c r="D72" s="964"/>
      <c r="E72" s="229" t="s">
        <v>535</v>
      </c>
      <c r="F72" s="55" t="s">
        <v>59</v>
      </c>
      <c r="G72" s="900"/>
      <c r="H72" s="964"/>
      <c r="I72" s="503">
        <v>6.25E-2</v>
      </c>
      <c r="J72" s="961"/>
      <c r="K72" s="963"/>
      <c r="L72" s="963"/>
      <c r="M72" s="447" t="s">
        <v>715</v>
      </c>
      <c r="N72" s="42">
        <v>4</v>
      </c>
      <c r="O72" s="335" t="s">
        <v>999</v>
      </c>
      <c r="P72" s="445">
        <v>0.15</v>
      </c>
      <c r="Q72" s="437">
        <v>43647</v>
      </c>
      <c r="R72" s="438">
        <v>43738</v>
      </c>
      <c r="S72" s="965"/>
      <c r="T72" s="439">
        <v>0</v>
      </c>
      <c r="U72" s="518"/>
      <c r="V72" s="81">
        <f t="shared" si="3"/>
        <v>0</v>
      </c>
      <c r="W72" s="445">
        <f t="shared" si="5"/>
        <v>0</v>
      </c>
      <c r="X72" s="513">
        <f t="shared" si="4"/>
        <v>0</v>
      </c>
    </row>
    <row r="73" spans="2:24" ht="95.1" customHeight="1" x14ac:dyDescent="0.25">
      <c r="B73" s="966" t="s">
        <v>388</v>
      </c>
      <c r="C73" s="966" t="s">
        <v>389</v>
      </c>
      <c r="D73" s="964" t="s">
        <v>23</v>
      </c>
      <c r="E73" s="229" t="s">
        <v>535</v>
      </c>
      <c r="F73" s="55" t="s">
        <v>59</v>
      </c>
      <c r="G73" s="900">
        <v>16</v>
      </c>
      <c r="H73" s="964" t="s">
        <v>723</v>
      </c>
      <c r="I73" s="503">
        <v>6.25E-2</v>
      </c>
      <c r="J73" s="961">
        <v>100</v>
      </c>
      <c r="K73" s="963" t="s">
        <v>184</v>
      </c>
      <c r="L73" s="963" t="s">
        <v>724</v>
      </c>
      <c r="M73" s="447" t="s">
        <v>725</v>
      </c>
      <c r="N73" s="42">
        <v>1</v>
      </c>
      <c r="O73" s="335" t="s">
        <v>1000</v>
      </c>
      <c r="P73" s="445">
        <v>0.25</v>
      </c>
      <c r="Q73" s="437">
        <v>43466</v>
      </c>
      <c r="R73" s="438">
        <v>43555</v>
      </c>
      <c r="S73" s="965" t="s">
        <v>992</v>
      </c>
      <c r="T73" s="439">
        <v>1</v>
      </c>
      <c r="U73" s="517" t="s">
        <v>1210</v>
      </c>
      <c r="V73" s="81">
        <f t="shared" si="3"/>
        <v>0.25</v>
      </c>
      <c r="W73" s="445">
        <f t="shared" si="5"/>
        <v>0.25</v>
      </c>
      <c r="X73" s="513">
        <f t="shared" si="4"/>
        <v>1.5625E-2</v>
      </c>
    </row>
    <row r="74" spans="2:24" ht="95.1" customHeight="1" x14ac:dyDescent="0.25">
      <c r="B74" s="966"/>
      <c r="C74" s="966"/>
      <c r="D74" s="964"/>
      <c r="E74" s="229" t="s">
        <v>535</v>
      </c>
      <c r="F74" s="55" t="s">
        <v>59</v>
      </c>
      <c r="G74" s="900"/>
      <c r="H74" s="964"/>
      <c r="I74" s="503">
        <v>6.25E-2</v>
      </c>
      <c r="J74" s="961"/>
      <c r="K74" s="963"/>
      <c r="L74" s="963"/>
      <c r="M74" s="447" t="s">
        <v>725</v>
      </c>
      <c r="N74" s="42">
        <v>2</v>
      </c>
      <c r="O74" s="335" t="s">
        <v>1001</v>
      </c>
      <c r="P74" s="445">
        <v>0.25</v>
      </c>
      <c r="Q74" s="437">
        <v>43556</v>
      </c>
      <c r="R74" s="438">
        <v>43646</v>
      </c>
      <c r="S74" s="965"/>
      <c r="T74" s="291"/>
      <c r="U74" s="518"/>
      <c r="V74" s="81">
        <f t="shared" si="3"/>
        <v>0</v>
      </c>
      <c r="W74" s="445">
        <f t="shared" si="5"/>
        <v>0</v>
      </c>
      <c r="X74" s="513">
        <f t="shared" si="4"/>
        <v>0</v>
      </c>
    </row>
    <row r="75" spans="2:24" ht="95.1" customHeight="1" x14ac:dyDescent="0.25">
      <c r="B75" s="966"/>
      <c r="C75" s="966"/>
      <c r="D75" s="964"/>
      <c r="E75" s="229" t="s">
        <v>535</v>
      </c>
      <c r="F75" s="55" t="s">
        <v>59</v>
      </c>
      <c r="G75" s="900"/>
      <c r="H75" s="964"/>
      <c r="I75" s="503">
        <v>6.25E-2</v>
      </c>
      <c r="J75" s="961"/>
      <c r="K75" s="963"/>
      <c r="L75" s="963"/>
      <c r="M75" s="447" t="s">
        <v>725</v>
      </c>
      <c r="N75" s="42">
        <v>3</v>
      </c>
      <c r="O75" s="335" t="s">
        <v>1002</v>
      </c>
      <c r="P75" s="445">
        <v>0.25</v>
      </c>
      <c r="Q75" s="437">
        <v>43647</v>
      </c>
      <c r="R75" s="438">
        <v>43738</v>
      </c>
      <c r="S75" s="965"/>
      <c r="T75" s="291"/>
      <c r="U75" s="518"/>
      <c r="V75" s="81">
        <f t="shared" si="3"/>
        <v>0</v>
      </c>
      <c r="W75" s="445">
        <f t="shared" si="5"/>
        <v>0</v>
      </c>
      <c r="X75" s="513">
        <f t="shared" si="4"/>
        <v>0</v>
      </c>
    </row>
    <row r="76" spans="2:24" ht="95.1" customHeight="1" x14ac:dyDescent="0.25">
      <c r="B76" s="966"/>
      <c r="C76" s="966"/>
      <c r="D76" s="964"/>
      <c r="E76" s="229" t="s">
        <v>535</v>
      </c>
      <c r="F76" s="55" t="s">
        <v>59</v>
      </c>
      <c r="G76" s="900"/>
      <c r="H76" s="964"/>
      <c r="I76" s="503">
        <v>6.25E-2</v>
      </c>
      <c r="J76" s="961"/>
      <c r="K76" s="963"/>
      <c r="L76" s="963"/>
      <c r="M76" s="447" t="s">
        <v>725</v>
      </c>
      <c r="N76" s="42">
        <v>4</v>
      </c>
      <c r="O76" s="335" t="s">
        <v>1003</v>
      </c>
      <c r="P76" s="445">
        <v>0.25</v>
      </c>
      <c r="Q76" s="437">
        <v>43739</v>
      </c>
      <c r="R76" s="438">
        <v>43830</v>
      </c>
      <c r="S76" s="965"/>
      <c r="T76" s="291"/>
      <c r="U76" s="518"/>
      <c r="V76" s="81">
        <f t="shared" si="3"/>
        <v>0</v>
      </c>
      <c r="W76" s="445">
        <f t="shared" si="5"/>
        <v>0</v>
      </c>
      <c r="X76" s="513">
        <f t="shared" si="4"/>
        <v>0</v>
      </c>
    </row>
    <row r="77" spans="2:24" ht="95.1" customHeight="1" x14ac:dyDescent="0.25">
      <c r="B77" s="966" t="s">
        <v>388</v>
      </c>
      <c r="C77" s="966" t="s">
        <v>389</v>
      </c>
      <c r="D77" s="964" t="s">
        <v>23</v>
      </c>
      <c r="E77" s="967" t="s">
        <v>536</v>
      </c>
      <c r="F77" s="55" t="s">
        <v>115</v>
      </c>
      <c r="G77" s="900">
        <v>1</v>
      </c>
      <c r="H77" s="964" t="s">
        <v>1004</v>
      </c>
      <c r="I77" s="500">
        <v>0.25</v>
      </c>
      <c r="J77" s="963">
        <v>1</v>
      </c>
      <c r="K77" s="963" t="s">
        <v>184</v>
      </c>
      <c r="L77" s="963" t="s">
        <v>750</v>
      </c>
      <c r="M77" s="447" t="s">
        <v>117</v>
      </c>
      <c r="N77" s="42">
        <v>1</v>
      </c>
      <c r="O77" s="335" t="s">
        <v>1005</v>
      </c>
      <c r="P77" s="445">
        <v>0.8</v>
      </c>
      <c r="Q77" s="438">
        <v>43466</v>
      </c>
      <c r="R77" s="438">
        <v>43554</v>
      </c>
      <c r="S77" s="82" t="s">
        <v>1006</v>
      </c>
      <c r="T77" s="448">
        <v>1</v>
      </c>
      <c r="U77" s="520" t="s">
        <v>1007</v>
      </c>
      <c r="V77" s="81">
        <f t="shared" si="3"/>
        <v>0.8</v>
      </c>
      <c r="W77" s="445">
        <f t="shared" si="5"/>
        <v>0.8</v>
      </c>
      <c r="X77" s="513">
        <f t="shared" si="4"/>
        <v>0.2</v>
      </c>
    </row>
    <row r="78" spans="2:24" ht="95.1" customHeight="1" x14ac:dyDescent="0.25">
      <c r="B78" s="966"/>
      <c r="C78" s="966"/>
      <c r="D78" s="964"/>
      <c r="E78" s="967"/>
      <c r="F78" s="55" t="s">
        <v>115</v>
      </c>
      <c r="G78" s="900"/>
      <c r="H78" s="964"/>
      <c r="I78" s="500">
        <v>0.25</v>
      </c>
      <c r="J78" s="963"/>
      <c r="K78" s="963"/>
      <c r="L78" s="963"/>
      <c r="M78" s="447" t="s">
        <v>117</v>
      </c>
      <c r="N78" s="42">
        <v>2</v>
      </c>
      <c r="O78" s="335" t="s">
        <v>1008</v>
      </c>
      <c r="P78" s="445">
        <v>0.2</v>
      </c>
      <c r="Q78" s="438">
        <v>43466</v>
      </c>
      <c r="R78" s="438">
        <v>43554</v>
      </c>
      <c r="S78" s="82" t="s">
        <v>1006</v>
      </c>
      <c r="T78" s="448">
        <v>1</v>
      </c>
      <c r="U78" s="520" t="s">
        <v>1009</v>
      </c>
      <c r="V78" s="81">
        <f t="shared" si="3"/>
        <v>0.2</v>
      </c>
      <c r="W78" s="445">
        <f t="shared" si="5"/>
        <v>0.2</v>
      </c>
      <c r="X78" s="513">
        <f t="shared" si="4"/>
        <v>0.05</v>
      </c>
    </row>
    <row r="79" spans="2:24" ht="95.1" customHeight="1" x14ac:dyDescent="0.25">
      <c r="B79" s="966" t="s">
        <v>388</v>
      </c>
      <c r="C79" s="966" t="s">
        <v>389</v>
      </c>
      <c r="D79" s="964" t="s">
        <v>23</v>
      </c>
      <c r="E79" s="967" t="s">
        <v>536</v>
      </c>
      <c r="F79" s="55" t="s">
        <v>115</v>
      </c>
      <c r="G79" s="900">
        <v>2</v>
      </c>
      <c r="H79" s="964" t="s">
        <v>751</v>
      </c>
      <c r="I79" s="500">
        <v>0.25</v>
      </c>
      <c r="J79" s="963">
        <v>1</v>
      </c>
      <c r="K79" s="963" t="s">
        <v>184</v>
      </c>
      <c r="L79" s="963" t="s">
        <v>752</v>
      </c>
      <c r="M79" s="447" t="s">
        <v>117</v>
      </c>
      <c r="N79" s="42">
        <v>1</v>
      </c>
      <c r="O79" s="335" t="s">
        <v>1010</v>
      </c>
      <c r="P79" s="445">
        <v>0.8</v>
      </c>
      <c r="Q79" s="438">
        <v>43525</v>
      </c>
      <c r="R79" s="438">
        <v>43646</v>
      </c>
      <c r="S79" s="82" t="s">
        <v>1006</v>
      </c>
      <c r="T79" s="448">
        <v>1</v>
      </c>
      <c r="U79" s="520" t="s">
        <v>1011</v>
      </c>
      <c r="V79" s="81">
        <f t="shared" si="3"/>
        <v>0.8</v>
      </c>
      <c r="W79" s="445">
        <f t="shared" si="5"/>
        <v>0.8</v>
      </c>
      <c r="X79" s="513">
        <f t="shared" si="4"/>
        <v>0.2</v>
      </c>
    </row>
    <row r="80" spans="2:24" ht="95.1" customHeight="1" x14ac:dyDescent="0.25">
      <c r="B80" s="966"/>
      <c r="C80" s="966"/>
      <c r="D80" s="964"/>
      <c r="E80" s="967"/>
      <c r="F80" s="55" t="s">
        <v>115</v>
      </c>
      <c r="G80" s="900"/>
      <c r="H80" s="964"/>
      <c r="I80" s="500">
        <v>0.25</v>
      </c>
      <c r="J80" s="963"/>
      <c r="K80" s="963"/>
      <c r="L80" s="963"/>
      <c r="M80" s="447" t="s">
        <v>117</v>
      </c>
      <c r="N80" s="42">
        <v>2</v>
      </c>
      <c r="O80" s="335" t="s">
        <v>1012</v>
      </c>
      <c r="P80" s="445">
        <v>0.2</v>
      </c>
      <c r="Q80" s="438">
        <v>43647</v>
      </c>
      <c r="R80" s="438">
        <v>43830</v>
      </c>
      <c r="S80" s="82" t="s">
        <v>1006</v>
      </c>
      <c r="T80" s="448">
        <v>1</v>
      </c>
      <c r="U80" s="520" t="s">
        <v>1013</v>
      </c>
      <c r="V80" s="81">
        <f t="shared" si="3"/>
        <v>0.2</v>
      </c>
      <c r="W80" s="445">
        <f t="shared" si="5"/>
        <v>0.2</v>
      </c>
      <c r="X80" s="513">
        <f t="shared" si="4"/>
        <v>0.05</v>
      </c>
    </row>
    <row r="81" spans="2:24" ht="95.1" customHeight="1" x14ac:dyDescent="0.25">
      <c r="B81" s="966" t="s">
        <v>388</v>
      </c>
      <c r="C81" s="966" t="s">
        <v>389</v>
      </c>
      <c r="D81" s="964" t="s">
        <v>23</v>
      </c>
      <c r="E81" s="967" t="s">
        <v>536</v>
      </c>
      <c r="F81" s="55" t="s">
        <v>115</v>
      </c>
      <c r="G81" s="900">
        <v>3</v>
      </c>
      <c r="H81" s="964" t="s">
        <v>753</v>
      </c>
      <c r="I81" s="500">
        <v>0.25</v>
      </c>
      <c r="J81" s="963">
        <v>1</v>
      </c>
      <c r="K81" s="963" t="s">
        <v>184</v>
      </c>
      <c r="L81" s="963" t="s">
        <v>754</v>
      </c>
      <c r="M81" s="447" t="s">
        <v>117</v>
      </c>
      <c r="N81" s="42">
        <v>1</v>
      </c>
      <c r="O81" s="335" t="s">
        <v>1014</v>
      </c>
      <c r="P81" s="445">
        <v>0.5</v>
      </c>
      <c r="Q81" s="438">
        <v>43556</v>
      </c>
      <c r="R81" s="438">
        <v>43738</v>
      </c>
      <c r="S81" s="291"/>
      <c r="T81" s="291"/>
      <c r="U81" s="518"/>
      <c r="V81" s="81">
        <f t="shared" si="3"/>
        <v>0</v>
      </c>
      <c r="W81" s="445">
        <f t="shared" si="5"/>
        <v>0</v>
      </c>
      <c r="X81" s="513">
        <f t="shared" si="4"/>
        <v>0</v>
      </c>
    </row>
    <row r="82" spans="2:24" ht="95.1" customHeight="1" x14ac:dyDescent="0.25">
      <c r="B82" s="966"/>
      <c r="C82" s="966"/>
      <c r="D82" s="964"/>
      <c r="E82" s="967"/>
      <c r="F82" s="55" t="s">
        <v>115</v>
      </c>
      <c r="G82" s="900"/>
      <c r="H82" s="964"/>
      <c r="I82" s="500">
        <v>0.25</v>
      </c>
      <c r="J82" s="963"/>
      <c r="K82" s="963"/>
      <c r="L82" s="963"/>
      <c r="M82" s="447" t="s">
        <v>117</v>
      </c>
      <c r="N82" s="42">
        <v>2</v>
      </c>
      <c r="O82" s="335" t="s">
        <v>1015</v>
      </c>
      <c r="P82" s="445">
        <v>0.5</v>
      </c>
      <c r="Q82" s="438">
        <v>43556</v>
      </c>
      <c r="R82" s="438">
        <v>43738</v>
      </c>
      <c r="S82" s="291"/>
      <c r="T82" s="291"/>
      <c r="U82" s="518"/>
      <c r="V82" s="81">
        <f t="shared" si="3"/>
        <v>0</v>
      </c>
      <c r="W82" s="445">
        <f t="shared" si="5"/>
        <v>0</v>
      </c>
      <c r="X82" s="513">
        <f t="shared" si="4"/>
        <v>0</v>
      </c>
    </row>
    <row r="83" spans="2:24" ht="95.1" customHeight="1" x14ac:dyDescent="0.25">
      <c r="B83" s="966" t="s">
        <v>388</v>
      </c>
      <c r="C83" s="966" t="s">
        <v>389</v>
      </c>
      <c r="D83" s="964" t="s">
        <v>23</v>
      </c>
      <c r="E83" s="967" t="s">
        <v>536</v>
      </c>
      <c r="F83" s="55" t="s">
        <v>115</v>
      </c>
      <c r="G83" s="900">
        <v>4</v>
      </c>
      <c r="H83" s="964" t="s">
        <v>1016</v>
      </c>
      <c r="I83" s="500">
        <v>0.25</v>
      </c>
      <c r="J83" s="963">
        <v>1</v>
      </c>
      <c r="K83" s="963" t="s">
        <v>184</v>
      </c>
      <c r="L83" s="963" t="s">
        <v>756</v>
      </c>
      <c r="M83" s="447" t="s">
        <v>117</v>
      </c>
      <c r="N83" s="42">
        <v>1</v>
      </c>
      <c r="O83" s="335" t="s">
        <v>1017</v>
      </c>
      <c r="P83" s="445">
        <v>0.7</v>
      </c>
      <c r="Q83" s="438">
        <v>43466</v>
      </c>
      <c r="R83" s="438">
        <v>43707</v>
      </c>
      <c r="S83" s="82" t="s">
        <v>1006</v>
      </c>
      <c r="T83" s="81">
        <v>0.43</v>
      </c>
      <c r="U83" s="520" t="s">
        <v>1018</v>
      </c>
      <c r="V83" s="81">
        <f t="shared" si="3"/>
        <v>0.30099999999999999</v>
      </c>
      <c r="W83" s="445">
        <f t="shared" si="5"/>
        <v>0.12942999999999999</v>
      </c>
      <c r="X83" s="513">
        <f t="shared" si="4"/>
        <v>7.5249999999999997E-2</v>
      </c>
    </row>
    <row r="84" spans="2:24" ht="95.1" customHeight="1" x14ac:dyDescent="0.25">
      <c r="B84" s="966"/>
      <c r="C84" s="966"/>
      <c r="D84" s="964"/>
      <c r="E84" s="967"/>
      <c r="F84" s="55" t="s">
        <v>115</v>
      </c>
      <c r="G84" s="900"/>
      <c r="H84" s="964"/>
      <c r="I84" s="500">
        <v>0.25</v>
      </c>
      <c r="J84" s="963"/>
      <c r="K84" s="963"/>
      <c r="L84" s="963"/>
      <c r="M84" s="447" t="s">
        <v>117</v>
      </c>
      <c r="N84" s="42">
        <v>2</v>
      </c>
      <c r="O84" s="335" t="s">
        <v>1019</v>
      </c>
      <c r="P84" s="445">
        <v>0.3</v>
      </c>
      <c r="Q84" s="438">
        <v>43709</v>
      </c>
      <c r="R84" s="438">
        <v>43830</v>
      </c>
      <c r="S84" s="291"/>
      <c r="T84" s="291"/>
      <c r="U84" s="518"/>
      <c r="V84" s="81">
        <f t="shared" si="3"/>
        <v>0</v>
      </c>
      <c r="W84" s="445">
        <f t="shared" si="5"/>
        <v>0</v>
      </c>
      <c r="X84" s="513">
        <f t="shared" si="4"/>
        <v>0</v>
      </c>
    </row>
    <row r="85" spans="2:24" ht="95.1" customHeight="1" x14ac:dyDescent="0.25">
      <c r="B85" s="966" t="s">
        <v>391</v>
      </c>
      <c r="C85" s="966" t="s">
        <v>392</v>
      </c>
      <c r="D85" s="966" t="s">
        <v>1020</v>
      </c>
      <c r="E85" s="966" t="s">
        <v>1021</v>
      </c>
      <c r="F85" s="55" t="s">
        <v>131</v>
      </c>
      <c r="G85" s="900">
        <v>1</v>
      </c>
      <c r="H85" s="55" t="s">
        <v>758</v>
      </c>
      <c r="I85" s="503">
        <v>6.25E-2</v>
      </c>
      <c r="J85" s="511">
        <v>100</v>
      </c>
      <c r="K85" s="963" t="s">
        <v>759</v>
      </c>
      <c r="L85" s="447" t="s">
        <v>760</v>
      </c>
      <c r="M85" s="447" t="s">
        <v>761</v>
      </c>
      <c r="N85" s="42">
        <v>1</v>
      </c>
      <c r="O85" s="335" t="s">
        <v>1022</v>
      </c>
      <c r="P85" s="445">
        <v>0.25</v>
      </c>
      <c r="Q85" s="437">
        <v>43480</v>
      </c>
      <c r="R85" s="438">
        <v>43554</v>
      </c>
      <c r="S85" s="291"/>
      <c r="T85" s="439">
        <v>1</v>
      </c>
      <c r="U85" s="521" t="s">
        <v>1202</v>
      </c>
      <c r="V85" s="81">
        <f t="shared" si="3"/>
        <v>0.25</v>
      </c>
      <c r="W85" s="445">
        <f t="shared" si="5"/>
        <v>0.25</v>
      </c>
      <c r="X85" s="513">
        <f t="shared" si="4"/>
        <v>1.5625E-2</v>
      </c>
    </row>
    <row r="86" spans="2:24" ht="95.1" customHeight="1" x14ac:dyDescent="0.25">
      <c r="B86" s="966"/>
      <c r="C86" s="966" t="s">
        <v>392</v>
      </c>
      <c r="D86" s="966" t="s">
        <v>1020</v>
      </c>
      <c r="E86" s="966" t="s">
        <v>1021</v>
      </c>
      <c r="F86" s="55" t="s">
        <v>131</v>
      </c>
      <c r="G86" s="900"/>
      <c r="H86" s="55" t="s">
        <v>758</v>
      </c>
      <c r="I86" s="503">
        <v>6.25E-2</v>
      </c>
      <c r="J86" s="511">
        <v>100</v>
      </c>
      <c r="K86" s="963"/>
      <c r="L86" s="447" t="s">
        <v>760</v>
      </c>
      <c r="M86" s="447" t="s">
        <v>761</v>
      </c>
      <c r="N86" s="42">
        <v>2</v>
      </c>
      <c r="O86" s="335" t="s">
        <v>1023</v>
      </c>
      <c r="P86" s="445">
        <v>0.25</v>
      </c>
      <c r="Q86" s="437">
        <v>43556</v>
      </c>
      <c r="R86" s="438">
        <v>43646</v>
      </c>
      <c r="S86" s="291"/>
      <c r="T86" s="291"/>
      <c r="U86" s="522"/>
      <c r="V86" s="81">
        <f t="shared" si="3"/>
        <v>0</v>
      </c>
      <c r="W86" s="445">
        <f t="shared" si="5"/>
        <v>0</v>
      </c>
      <c r="X86" s="513">
        <f t="shared" si="4"/>
        <v>0</v>
      </c>
    </row>
    <row r="87" spans="2:24" ht="95.1" customHeight="1" x14ac:dyDescent="0.25">
      <c r="B87" s="966"/>
      <c r="C87" s="966" t="s">
        <v>392</v>
      </c>
      <c r="D87" s="966" t="s">
        <v>1020</v>
      </c>
      <c r="E87" s="966" t="s">
        <v>1021</v>
      </c>
      <c r="F87" s="55" t="s">
        <v>131</v>
      </c>
      <c r="G87" s="900"/>
      <c r="H87" s="55" t="s">
        <v>758</v>
      </c>
      <c r="I87" s="503">
        <v>6.25E-2</v>
      </c>
      <c r="J87" s="511">
        <v>100</v>
      </c>
      <c r="K87" s="963"/>
      <c r="L87" s="447" t="s">
        <v>760</v>
      </c>
      <c r="M87" s="447" t="s">
        <v>761</v>
      </c>
      <c r="N87" s="42">
        <v>3</v>
      </c>
      <c r="O87" s="335" t="s">
        <v>1024</v>
      </c>
      <c r="P87" s="445">
        <v>0.25</v>
      </c>
      <c r="Q87" s="437">
        <v>43647</v>
      </c>
      <c r="R87" s="438">
        <v>43738</v>
      </c>
      <c r="S87" s="291"/>
      <c r="T87" s="291"/>
      <c r="U87" s="522"/>
      <c r="V87" s="81">
        <f t="shared" si="3"/>
        <v>0</v>
      </c>
      <c r="W87" s="445">
        <f t="shared" si="5"/>
        <v>0</v>
      </c>
      <c r="X87" s="513">
        <f t="shared" si="4"/>
        <v>0</v>
      </c>
    </row>
    <row r="88" spans="2:24" ht="95.1" customHeight="1" x14ac:dyDescent="0.25">
      <c r="B88" s="966"/>
      <c r="C88" s="966" t="s">
        <v>392</v>
      </c>
      <c r="D88" s="966" t="s">
        <v>1020</v>
      </c>
      <c r="E88" s="966" t="s">
        <v>1021</v>
      </c>
      <c r="F88" s="55" t="s">
        <v>131</v>
      </c>
      <c r="G88" s="900"/>
      <c r="H88" s="55" t="s">
        <v>758</v>
      </c>
      <c r="I88" s="503">
        <v>6.25E-2</v>
      </c>
      <c r="J88" s="511">
        <v>100</v>
      </c>
      <c r="K88" s="963"/>
      <c r="L88" s="447" t="s">
        <v>760</v>
      </c>
      <c r="M88" s="447" t="s">
        <v>761</v>
      </c>
      <c r="N88" s="42">
        <v>4</v>
      </c>
      <c r="O88" s="335" t="s">
        <v>1025</v>
      </c>
      <c r="P88" s="445">
        <v>0.25</v>
      </c>
      <c r="Q88" s="437">
        <v>43739</v>
      </c>
      <c r="R88" s="438">
        <v>43830</v>
      </c>
      <c r="S88" s="291"/>
      <c r="T88" s="291"/>
      <c r="U88" s="522"/>
      <c r="V88" s="81">
        <f t="shared" si="3"/>
        <v>0</v>
      </c>
      <c r="W88" s="445">
        <f t="shared" si="5"/>
        <v>0</v>
      </c>
      <c r="X88" s="513">
        <f t="shared" si="4"/>
        <v>0</v>
      </c>
    </row>
    <row r="89" spans="2:24" ht="95.1" customHeight="1" x14ac:dyDescent="0.25">
      <c r="B89" s="966" t="s">
        <v>391</v>
      </c>
      <c r="C89" s="966" t="s">
        <v>392</v>
      </c>
      <c r="D89" s="966" t="s">
        <v>142</v>
      </c>
      <c r="E89" s="966" t="s">
        <v>1021</v>
      </c>
      <c r="F89" s="55" t="s">
        <v>131</v>
      </c>
      <c r="G89" s="900">
        <v>2</v>
      </c>
      <c r="H89" s="55" t="s">
        <v>762</v>
      </c>
      <c r="I89" s="503">
        <v>6.25E-2</v>
      </c>
      <c r="J89" s="511">
        <v>100</v>
      </c>
      <c r="K89" s="963" t="s">
        <v>759</v>
      </c>
      <c r="L89" s="447" t="s">
        <v>763</v>
      </c>
      <c r="M89" s="447" t="s">
        <v>761</v>
      </c>
      <c r="N89" s="42">
        <v>1</v>
      </c>
      <c r="O89" s="335" t="s">
        <v>1026</v>
      </c>
      <c r="P89" s="445">
        <v>0.2</v>
      </c>
      <c r="Q89" s="437">
        <v>43480</v>
      </c>
      <c r="R89" s="438">
        <v>43554</v>
      </c>
      <c r="S89" s="291"/>
      <c r="T89" s="439">
        <v>1</v>
      </c>
      <c r="U89" s="521" t="s">
        <v>1203</v>
      </c>
      <c r="V89" s="81">
        <f t="shared" si="3"/>
        <v>0.2</v>
      </c>
      <c r="W89" s="445">
        <f t="shared" si="5"/>
        <v>0.2</v>
      </c>
      <c r="X89" s="513">
        <f t="shared" si="4"/>
        <v>1.2500000000000001E-2</v>
      </c>
    </row>
    <row r="90" spans="2:24" ht="95.1" customHeight="1" x14ac:dyDescent="0.25">
      <c r="B90" s="966"/>
      <c r="C90" s="966" t="s">
        <v>392</v>
      </c>
      <c r="D90" s="966"/>
      <c r="E90" s="966" t="s">
        <v>1021</v>
      </c>
      <c r="F90" s="55" t="s">
        <v>131</v>
      </c>
      <c r="G90" s="900"/>
      <c r="H90" s="55" t="s">
        <v>762</v>
      </c>
      <c r="I90" s="503">
        <v>6.25E-2</v>
      </c>
      <c r="J90" s="511">
        <v>100</v>
      </c>
      <c r="K90" s="963"/>
      <c r="L90" s="447" t="s">
        <v>763</v>
      </c>
      <c r="M90" s="447" t="s">
        <v>761</v>
      </c>
      <c r="N90" s="42">
        <v>2</v>
      </c>
      <c r="O90" s="335" t="s">
        <v>1027</v>
      </c>
      <c r="P90" s="445">
        <v>0.5</v>
      </c>
      <c r="Q90" s="437">
        <v>43556</v>
      </c>
      <c r="R90" s="438">
        <v>43768</v>
      </c>
      <c r="S90" s="291"/>
      <c r="T90" s="291"/>
      <c r="U90" s="522"/>
      <c r="V90" s="81">
        <f t="shared" si="3"/>
        <v>0</v>
      </c>
      <c r="W90" s="445">
        <f t="shared" si="5"/>
        <v>0</v>
      </c>
      <c r="X90" s="513">
        <f t="shared" si="4"/>
        <v>0</v>
      </c>
    </row>
    <row r="91" spans="2:24" ht="95.1" customHeight="1" x14ac:dyDescent="0.25">
      <c r="B91" s="966"/>
      <c r="C91" s="966" t="s">
        <v>392</v>
      </c>
      <c r="D91" s="966"/>
      <c r="E91" s="966" t="s">
        <v>1021</v>
      </c>
      <c r="F91" s="55" t="s">
        <v>131</v>
      </c>
      <c r="G91" s="900"/>
      <c r="H91" s="55" t="s">
        <v>762</v>
      </c>
      <c r="I91" s="503">
        <v>6.25E-2</v>
      </c>
      <c r="J91" s="511">
        <v>100</v>
      </c>
      <c r="K91" s="963"/>
      <c r="L91" s="447" t="s">
        <v>763</v>
      </c>
      <c r="M91" s="447" t="s">
        <v>761</v>
      </c>
      <c r="N91" s="42">
        <v>3</v>
      </c>
      <c r="O91" s="335" t="s">
        <v>1025</v>
      </c>
      <c r="P91" s="445">
        <v>0.3</v>
      </c>
      <c r="Q91" s="437">
        <v>43770</v>
      </c>
      <c r="R91" s="438">
        <v>43830</v>
      </c>
      <c r="S91" s="291"/>
      <c r="T91" s="291"/>
      <c r="U91" s="522"/>
      <c r="V91" s="81">
        <f t="shared" si="3"/>
        <v>0</v>
      </c>
      <c r="W91" s="445">
        <f t="shared" si="5"/>
        <v>0</v>
      </c>
      <c r="X91" s="513">
        <f t="shared" si="4"/>
        <v>0</v>
      </c>
    </row>
    <row r="92" spans="2:24" ht="95.1" customHeight="1" x14ac:dyDescent="0.25">
      <c r="B92" s="966" t="s">
        <v>391</v>
      </c>
      <c r="C92" s="966" t="s">
        <v>392</v>
      </c>
      <c r="D92" s="966" t="s">
        <v>142</v>
      </c>
      <c r="E92" s="966" t="s">
        <v>1021</v>
      </c>
      <c r="F92" s="55" t="s">
        <v>131</v>
      </c>
      <c r="G92" s="900">
        <v>3</v>
      </c>
      <c r="H92" s="55" t="s">
        <v>307</v>
      </c>
      <c r="I92" s="503">
        <v>6.25E-2</v>
      </c>
      <c r="J92" s="511">
        <v>100</v>
      </c>
      <c r="K92" s="963" t="s">
        <v>759</v>
      </c>
      <c r="L92" s="447" t="s">
        <v>308</v>
      </c>
      <c r="M92" s="447" t="s">
        <v>761</v>
      </c>
      <c r="N92" s="42">
        <v>1</v>
      </c>
      <c r="O92" s="449" t="s">
        <v>138</v>
      </c>
      <c r="P92" s="445">
        <v>0.33</v>
      </c>
      <c r="Q92" s="450">
        <v>43480</v>
      </c>
      <c r="R92" s="438">
        <v>43830</v>
      </c>
      <c r="S92" s="291"/>
      <c r="T92" s="666">
        <v>0.3</v>
      </c>
      <c r="U92" s="521" t="s">
        <v>1198</v>
      </c>
      <c r="V92" s="667">
        <f t="shared" si="3"/>
        <v>9.9000000000000005E-2</v>
      </c>
      <c r="W92" s="445">
        <f t="shared" si="5"/>
        <v>2.9700000000000001E-2</v>
      </c>
      <c r="X92" s="513">
        <f t="shared" si="4"/>
        <v>6.1875000000000003E-3</v>
      </c>
    </row>
    <row r="93" spans="2:24" ht="95.1" customHeight="1" x14ac:dyDescent="0.25">
      <c r="B93" s="966" t="s">
        <v>391</v>
      </c>
      <c r="C93" s="966" t="s">
        <v>392</v>
      </c>
      <c r="D93" s="966"/>
      <c r="E93" s="966" t="s">
        <v>1021</v>
      </c>
      <c r="F93" s="55" t="s">
        <v>131</v>
      </c>
      <c r="G93" s="900"/>
      <c r="H93" s="55" t="s">
        <v>307</v>
      </c>
      <c r="I93" s="503">
        <v>6.25E-2</v>
      </c>
      <c r="J93" s="511">
        <v>100</v>
      </c>
      <c r="K93" s="963"/>
      <c r="L93" s="447" t="s">
        <v>308</v>
      </c>
      <c r="M93" s="447" t="s">
        <v>761</v>
      </c>
      <c r="N93" s="42">
        <v>2</v>
      </c>
      <c r="O93" s="335" t="s">
        <v>140</v>
      </c>
      <c r="P93" s="445">
        <v>0.33</v>
      </c>
      <c r="Q93" s="450">
        <v>43480</v>
      </c>
      <c r="R93" s="438">
        <v>43830</v>
      </c>
      <c r="S93" s="291"/>
      <c r="T93" s="666">
        <v>0.3</v>
      </c>
      <c r="U93" s="669" t="s">
        <v>1199</v>
      </c>
      <c r="V93" s="667">
        <f t="shared" si="3"/>
        <v>9.9000000000000005E-2</v>
      </c>
      <c r="W93" s="445">
        <f t="shared" si="5"/>
        <v>2.9700000000000001E-2</v>
      </c>
      <c r="X93" s="513">
        <f t="shared" si="4"/>
        <v>6.1875000000000003E-3</v>
      </c>
    </row>
    <row r="94" spans="2:24" ht="95.1" customHeight="1" x14ac:dyDescent="0.25">
      <c r="B94" s="966" t="s">
        <v>391</v>
      </c>
      <c r="C94" s="966" t="s">
        <v>392</v>
      </c>
      <c r="D94" s="966"/>
      <c r="E94" s="966" t="s">
        <v>1021</v>
      </c>
      <c r="F94" s="55" t="s">
        <v>131</v>
      </c>
      <c r="G94" s="900"/>
      <c r="H94" s="55" t="s">
        <v>307</v>
      </c>
      <c r="I94" s="503">
        <v>6.25E-2</v>
      </c>
      <c r="J94" s="511">
        <v>100</v>
      </c>
      <c r="K94" s="963"/>
      <c r="L94" s="447" t="s">
        <v>308</v>
      </c>
      <c r="M94" s="447" t="s">
        <v>761</v>
      </c>
      <c r="N94" s="42">
        <v>3</v>
      </c>
      <c r="O94" s="335" t="s">
        <v>141</v>
      </c>
      <c r="P94" s="445">
        <v>0.34</v>
      </c>
      <c r="Q94" s="450">
        <v>43480</v>
      </c>
      <c r="R94" s="438">
        <v>43830</v>
      </c>
      <c r="S94" s="291"/>
      <c r="T94" s="666">
        <v>0.3</v>
      </c>
      <c r="U94" s="521" t="s">
        <v>1200</v>
      </c>
      <c r="V94" s="667">
        <f t="shared" si="3"/>
        <v>0.10200000000000001</v>
      </c>
      <c r="W94" s="445">
        <f t="shared" si="5"/>
        <v>3.0600000000000002E-2</v>
      </c>
      <c r="X94" s="513">
        <f t="shared" si="4"/>
        <v>6.3750000000000005E-3</v>
      </c>
    </row>
    <row r="95" spans="2:24" ht="95.1" customHeight="1" x14ac:dyDescent="0.25">
      <c r="B95" s="966" t="s">
        <v>391</v>
      </c>
      <c r="C95" s="966" t="s">
        <v>392</v>
      </c>
      <c r="D95" s="966" t="s">
        <v>142</v>
      </c>
      <c r="E95" s="966" t="s">
        <v>1021</v>
      </c>
      <c r="F95" s="55" t="s">
        <v>131</v>
      </c>
      <c r="G95" s="900">
        <v>4</v>
      </c>
      <c r="H95" s="436" t="s">
        <v>764</v>
      </c>
      <c r="I95" s="503">
        <v>6.25E-2</v>
      </c>
      <c r="J95" s="511">
        <v>100</v>
      </c>
      <c r="K95" s="963" t="s">
        <v>759</v>
      </c>
      <c r="L95" s="447" t="s">
        <v>765</v>
      </c>
      <c r="M95" s="447" t="s">
        <v>761</v>
      </c>
      <c r="N95" s="42">
        <v>1</v>
      </c>
      <c r="O95" s="224" t="s">
        <v>1028</v>
      </c>
      <c r="P95" s="445">
        <v>0.2</v>
      </c>
      <c r="Q95" s="437">
        <v>43480</v>
      </c>
      <c r="R95" s="438">
        <v>43554</v>
      </c>
      <c r="S95" s="291"/>
      <c r="T95" s="439">
        <v>1</v>
      </c>
      <c r="U95" s="668" t="s">
        <v>913</v>
      </c>
      <c r="V95" s="81">
        <f t="shared" si="3"/>
        <v>0.2</v>
      </c>
      <c r="W95" s="445">
        <f t="shared" si="5"/>
        <v>0.2</v>
      </c>
      <c r="X95" s="513">
        <f t="shared" si="4"/>
        <v>1.2500000000000001E-2</v>
      </c>
    </row>
    <row r="96" spans="2:24" ht="95.1" customHeight="1" x14ac:dyDescent="0.25">
      <c r="B96" s="966" t="s">
        <v>391</v>
      </c>
      <c r="C96" s="966" t="s">
        <v>392</v>
      </c>
      <c r="D96" s="966"/>
      <c r="E96" s="966" t="s">
        <v>1021</v>
      </c>
      <c r="F96" s="55" t="s">
        <v>131</v>
      </c>
      <c r="G96" s="900"/>
      <c r="H96" s="436" t="s">
        <v>764</v>
      </c>
      <c r="I96" s="503">
        <v>6.25E-2</v>
      </c>
      <c r="J96" s="511">
        <v>100</v>
      </c>
      <c r="K96" s="963"/>
      <c r="L96" s="447" t="s">
        <v>765</v>
      </c>
      <c r="M96" s="447" t="s">
        <v>761</v>
      </c>
      <c r="N96" s="42">
        <v>2</v>
      </c>
      <c r="O96" s="224" t="s">
        <v>1029</v>
      </c>
      <c r="P96" s="445">
        <v>0.5</v>
      </c>
      <c r="Q96" s="437">
        <v>43556</v>
      </c>
      <c r="R96" s="438">
        <v>43768</v>
      </c>
      <c r="S96" s="291"/>
      <c r="T96" s="291"/>
      <c r="U96" s="522"/>
      <c r="V96" s="81">
        <f t="shared" si="3"/>
        <v>0</v>
      </c>
      <c r="W96" s="445">
        <f t="shared" si="5"/>
        <v>0</v>
      </c>
      <c r="X96" s="513">
        <f t="shared" si="4"/>
        <v>0</v>
      </c>
    </row>
    <row r="97" spans="2:24" ht="95.1" customHeight="1" x14ac:dyDescent="0.25">
      <c r="B97" s="966" t="s">
        <v>391</v>
      </c>
      <c r="C97" s="966" t="s">
        <v>392</v>
      </c>
      <c r="D97" s="966"/>
      <c r="E97" s="966" t="s">
        <v>1021</v>
      </c>
      <c r="F97" s="55" t="s">
        <v>131</v>
      </c>
      <c r="G97" s="900"/>
      <c r="H97" s="436" t="s">
        <v>764</v>
      </c>
      <c r="I97" s="503">
        <v>6.25E-2</v>
      </c>
      <c r="J97" s="511">
        <v>100</v>
      </c>
      <c r="K97" s="963"/>
      <c r="L97" s="447" t="s">
        <v>765</v>
      </c>
      <c r="M97" s="447" t="s">
        <v>761</v>
      </c>
      <c r="N97" s="42">
        <v>3</v>
      </c>
      <c r="O97" s="224" t="s">
        <v>1030</v>
      </c>
      <c r="P97" s="445">
        <v>0.3</v>
      </c>
      <c r="Q97" s="437">
        <v>43770</v>
      </c>
      <c r="R97" s="438">
        <v>43830</v>
      </c>
      <c r="S97" s="291"/>
      <c r="T97" s="291"/>
      <c r="U97" s="522"/>
      <c r="V97" s="81">
        <f t="shared" si="3"/>
        <v>0</v>
      </c>
      <c r="W97" s="445">
        <f t="shared" si="5"/>
        <v>0</v>
      </c>
      <c r="X97" s="513">
        <f t="shared" si="4"/>
        <v>0</v>
      </c>
    </row>
    <row r="98" spans="2:24" ht="95.1" customHeight="1" x14ac:dyDescent="0.25">
      <c r="B98" s="335" t="s">
        <v>391</v>
      </c>
      <c r="C98" s="335" t="s">
        <v>392</v>
      </c>
      <c r="D98" s="335" t="s">
        <v>142</v>
      </c>
      <c r="E98" s="335" t="s">
        <v>1031</v>
      </c>
      <c r="F98" s="16" t="s">
        <v>131</v>
      </c>
      <c r="G98" s="337">
        <v>5</v>
      </c>
      <c r="H98" s="16" t="s">
        <v>331</v>
      </c>
      <c r="I98" s="483">
        <v>6.25E-2</v>
      </c>
      <c r="J98" s="359">
        <v>6</v>
      </c>
      <c r="K98" s="359" t="s">
        <v>766</v>
      </c>
      <c r="L98" s="359" t="s">
        <v>767</v>
      </c>
      <c r="M98" s="359" t="s">
        <v>761</v>
      </c>
      <c r="N98" s="42">
        <v>1</v>
      </c>
      <c r="O98" s="335" t="s">
        <v>1032</v>
      </c>
      <c r="P98" s="445">
        <v>1</v>
      </c>
      <c r="Q98" s="437">
        <v>43556</v>
      </c>
      <c r="R98" s="438">
        <v>43830</v>
      </c>
      <c r="S98" s="291"/>
      <c r="T98" s="439"/>
      <c r="U98" s="522"/>
      <c r="V98" s="81">
        <f t="shared" si="3"/>
        <v>0</v>
      </c>
      <c r="W98" s="445">
        <f t="shared" si="5"/>
        <v>0</v>
      </c>
      <c r="X98" s="513">
        <f t="shared" si="4"/>
        <v>0</v>
      </c>
    </row>
    <row r="99" spans="2:24" ht="95.1" customHeight="1" x14ac:dyDescent="0.25">
      <c r="B99" s="918" t="s">
        <v>391</v>
      </c>
      <c r="C99" s="918" t="s">
        <v>392</v>
      </c>
      <c r="D99" s="918" t="s">
        <v>142</v>
      </c>
      <c r="E99" s="918" t="s">
        <v>1031</v>
      </c>
      <c r="F99" s="55" t="s">
        <v>131</v>
      </c>
      <c r="G99" s="900">
        <v>6</v>
      </c>
      <c r="H99" s="531" t="s">
        <v>321</v>
      </c>
      <c r="I99" s="497">
        <v>6.25E-2</v>
      </c>
      <c r="J99" s="507">
        <v>100</v>
      </c>
      <c r="K99" s="707" t="s">
        <v>184</v>
      </c>
      <c r="L99" s="525" t="s">
        <v>322</v>
      </c>
      <c r="M99" s="707" t="s">
        <v>133</v>
      </c>
      <c r="N99" s="42">
        <v>1</v>
      </c>
      <c r="O99" s="335" t="s">
        <v>1033</v>
      </c>
      <c r="P99" s="445">
        <v>0.2</v>
      </c>
      <c r="Q99" s="437">
        <v>43480</v>
      </c>
      <c r="R99" s="438">
        <v>43554</v>
      </c>
      <c r="S99" s="291"/>
      <c r="T99" s="439">
        <v>1</v>
      </c>
      <c r="U99" s="521" t="s">
        <v>866</v>
      </c>
      <c r="V99" s="81">
        <f t="shared" si="3"/>
        <v>0.2</v>
      </c>
      <c r="W99" s="445">
        <f t="shared" si="5"/>
        <v>0.2</v>
      </c>
      <c r="X99" s="513">
        <f t="shared" si="4"/>
        <v>1.2500000000000001E-2</v>
      </c>
    </row>
    <row r="100" spans="2:24" ht="95.1" customHeight="1" x14ac:dyDescent="0.25">
      <c r="B100" s="918"/>
      <c r="C100" s="918"/>
      <c r="D100" s="918"/>
      <c r="E100" s="918"/>
      <c r="F100" s="55" t="s">
        <v>131</v>
      </c>
      <c r="G100" s="900"/>
      <c r="H100" s="531" t="s">
        <v>321</v>
      </c>
      <c r="I100" s="509">
        <v>6.25E-2</v>
      </c>
      <c r="J100" s="507">
        <v>100</v>
      </c>
      <c r="K100" s="707"/>
      <c r="L100" s="525" t="s">
        <v>322</v>
      </c>
      <c r="M100" s="707"/>
      <c r="N100" s="42">
        <v>2</v>
      </c>
      <c r="O100" s="335" t="s">
        <v>1034</v>
      </c>
      <c r="P100" s="445">
        <v>0.5</v>
      </c>
      <c r="Q100" s="437">
        <v>43556</v>
      </c>
      <c r="R100" s="438">
        <v>43738</v>
      </c>
      <c r="S100" s="291"/>
      <c r="T100" s="291"/>
      <c r="U100" s="522"/>
      <c r="V100" s="81">
        <f t="shared" si="3"/>
        <v>0</v>
      </c>
      <c r="W100" s="445">
        <f t="shared" si="5"/>
        <v>0</v>
      </c>
      <c r="X100" s="513">
        <f t="shared" si="4"/>
        <v>0</v>
      </c>
    </row>
    <row r="101" spans="2:24" ht="95.1" customHeight="1" x14ac:dyDescent="0.25">
      <c r="B101" s="918"/>
      <c r="C101" s="918"/>
      <c r="D101" s="918"/>
      <c r="E101" s="918"/>
      <c r="F101" s="55" t="s">
        <v>131</v>
      </c>
      <c r="G101" s="900"/>
      <c r="H101" s="531" t="s">
        <v>321</v>
      </c>
      <c r="I101" s="509">
        <v>6.25E-2</v>
      </c>
      <c r="J101" s="507">
        <v>100</v>
      </c>
      <c r="K101" s="707"/>
      <c r="L101" s="525" t="s">
        <v>322</v>
      </c>
      <c r="M101" s="707"/>
      <c r="N101" s="42">
        <v>3</v>
      </c>
      <c r="O101" s="335" t="s">
        <v>1035</v>
      </c>
      <c r="P101" s="445">
        <v>0.3</v>
      </c>
      <c r="Q101" s="437">
        <v>43739</v>
      </c>
      <c r="R101" s="438">
        <v>43799</v>
      </c>
      <c r="S101" s="291"/>
      <c r="T101" s="291"/>
      <c r="U101" s="522"/>
      <c r="V101" s="81">
        <f t="shared" si="3"/>
        <v>0</v>
      </c>
      <c r="W101" s="445">
        <f t="shared" si="5"/>
        <v>0</v>
      </c>
      <c r="X101" s="513">
        <f t="shared" si="4"/>
        <v>0</v>
      </c>
    </row>
    <row r="102" spans="2:24" ht="95.1" customHeight="1" x14ac:dyDescent="0.25">
      <c r="B102" s="918"/>
      <c r="C102" s="918"/>
      <c r="D102" s="918"/>
      <c r="E102" s="918"/>
      <c r="F102" s="55" t="s">
        <v>131</v>
      </c>
      <c r="G102" s="900"/>
      <c r="H102" s="531" t="s">
        <v>321</v>
      </c>
      <c r="I102" s="509">
        <v>6.25E-2</v>
      </c>
      <c r="J102" s="507">
        <v>100</v>
      </c>
      <c r="K102" s="707"/>
      <c r="L102" s="525" t="s">
        <v>322</v>
      </c>
      <c r="M102" s="707"/>
      <c r="N102" s="42">
        <v>4</v>
      </c>
      <c r="O102" s="335" t="s">
        <v>1036</v>
      </c>
      <c r="P102" s="445">
        <v>0.2</v>
      </c>
      <c r="Q102" s="437">
        <v>43800</v>
      </c>
      <c r="R102" s="438">
        <v>43830</v>
      </c>
      <c r="S102" s="291"/>
      <c r="T102" s="291"/>
      <c r="U102" s="522"/>
      <c r="V102" s="81">
        <f t="shared" si="3"/>
        <v>0</v>
      </c>
      <c r="W102" s="445">
        <f t="shared" si="5"/>
        <v>0</v>
      </c>
      <c r="X102" s="513">
        <f t="shared" si="4"/>
        <v>0</v>
      </c>
    </row>
    <row r="103" spans="2:24" ht="95.1" customHeight="1" x14ac:dyDescent="0.25">
      <c r="B103" s="918" t="s">
        <v>391</v>
      </c>
      <c r="C103" s="918" t="s">
        <v>392</v>
      </c>
      <c r="D103" s="918" t="s">
        <v>142</v>
      </c>
      <c r="E103" s="918" t="s">
        <v>1031</v>
      </c>
      <c r="F103" s="55" t="s">
        <v>131</v>
      </c>
      <c r="G103" s="900">
        <v>7</v>
      </c>
      <c r="H103" s="55" t="s">
        <v>771</v>
      </c>
      <c r="I103" s="502">
        <v>6.25E-2</v>
      </c>
      <c r="J103" s="511">
        <v>100</v>
      </c>
      <c r="K103" s="961" t="s">
        <v>759</v>
      </c>
      <c r="L103" s="484" t="s">
        <v>772</v>
      </c>
      <c r="M103" s="484" t="s">
        <v>761</v>
      </c>
      <c r="N103" s="42">
        <v>1</v>
      </c>
      <c r="O103" s="335" t="s">
        <v>1037</v>
      </c>
      <c r="P103" s="445">
        <v>0.2</v>
      </c>
      <c r="Q103" s="437">
        <v>43480</v>
      </c>
      <c r="R103" s="438">
        <v>43495</v>
      </c>
      <c r="S103" s="291"/>
      <c r="T103" s="439">
        <v>1</v>
      </c>
      <c r="U103" s="521" t="s">
        <v>914</v>
      </c>
      <c r="V103" s="81">
        <f t="shared" si="3"/>
        <v>0.2</v>
      </c>
      <c r="W103" s="445">
        <f t="shared" si="5"/>
        <v>0.2</v>
      </c>
      <c r="X103" s="513">
        <f t="shared" si="4"/>
        <v>1.2500000000000001E-2</v>
      </c>
    </row>
    <row r="104" spans="2:24" ht="95.1" customHeight="1" x14ac:dyDescent="0.25">
      <c r="B104" s="918"/>
      <c r="C104" s="918"/>
      <c r="D104" s="918"/>
      <c r="E104" s="918"/>
      <c r="F104" s="55" t="s">
        <v>131</v>
      </c>
      <c r="G104" s="900"/>
      <c r="H104" s="55" t="s">
        <v>771</v>
      </c>
      <c r="I104" s="502">
        <v>6.25E-2</v>
      </c>
      <c r="J104" s="511">
        <v>100</v>
      </c>
      <c r="K104" s="961" t="s">
        <v>759</v>
      </c>
      <c r="L104" s="484" t="s">
        <v>1038</v>
      </c>
      <c r="M104" s="484" t="s">
        <v>761</v>
      </c>
      <c r="N104" s="42">
        <v>2</v>
      </c>
      <c r="O104" s="335" t="s">
        <v>1039</v>
      </c>
      <c r="P104" s="445">
        <v>0.6</v>
      </c>
      <c r="Q104" s="437">
        <v>43556</v>
      </c>
      <c r="R104" s="438">
        <v>43799</v>
      </c>
      <c r="S104" s="291"/>
      <c r="T104" s="291"/>
      <c r="U104" s="522"/>
      <c r="V104" s="81">
        <f t="shared" si="3"/>
        <v>0</v>
      </c>
      <c r="W104" s="445">
        <f t="shared" si="5"/>
        <v>0</v>
      </c>
      <c r="X104" s="513">
        <f t="shared" si="4"/>
        <v>0</v>
      </c>
    </row>
    <row r="105" spans="2:24" ht="95.1" customHeight="1" x14ac:dyDescent="0.25">
      <c r="B105" s="918"/>
      <c r="C105" s="918"/>
      <c r="D105" s="918"/>
      <c r="E105" s="918"/>
      <c r="F105" s="55" t="s">
        <v>131</v>
      </c>
      <c r="G105" s="900"/>
      <c r="H105" s="55" t="s">
        <v>771</v>
      </c>
      <c r="I105" s="502">
        <v>6.25E-2</v>
      </c>
      <c r="J105" s="511">
        <v>100</v>
      </c>
      <c r="K105" s="961" t="s">
        <v>759</v>
      </c>
      <c r="L105" s="484" t="s">
        <v>1038</v>
      </c>
      <c r="M105" s="484" t="s">
        <v>761</v>
      </c>
      <c r="N105" s="42">
        <v>3</v>
      </c>
      <c r="O105" s="335" t="s">
        <v>1040</v>
      </c>
      <c r="P105" s="445">
        <v>0.2</v>
      </c>
      <c r="Q105" s="437">
        <v>43800</v>
      </c>
      <c r="R105" s="438">
        <v>43830</v>
      </c>
      <c r="S105" s="291"/>
      <c r="T105" s="291"/>
      <c r="U105" s="522"/>
      <c r="V105" s="81">
        <f t="shared" si="3"/>
        <v>0</v>
      </c>
      <c r="W105" s="445">
        <f t="shared" si="5"/>
        <v>0</v>
      </c>
      <c r="X105" s="513">
        <f t="shared" si="4"/>
        <v>0</v>
      </c>
    </row>
    <row r="106" spans="2:24" ht="95.1" customHeight="1" x14ac:dyDescent="0.25">
      <c r="B106" s="918" t="s">
        <v>391</v>
      </c>
      <c r="C106" s="918" t="s">
        <v>392</v>
      </c>
      <c r="D106" s="918" t="s">
        <v>130</v>
      </c>
      <c r="E106" s="918" t="s">
        <v>1031</v>
      </c>
      <c r="F106" s="55" t="s">
        <v>131</v>
      </c>
      <c r="G106" s="900">
        <v>8</v>
      </c>
      <c r="H106" s="436" t="s">
        <v>1041</v>
      </c>
      <c r="I106" s="502">
        <v>6.25E-2</v>
      </c>
      <c r="J106" s="510">
        <v>100</v>
      </c>
      <c r="K106" s="964" t="s">
        <v>759</v>
      </c>
      <c r="L106" s="55" t="s">
        <v>774</v>
      </c>
      <c r="M106" s="55" t="s">
        <v>761</v>
      </c>
      <c r="N106" s="42">
        <v>1</v>
      </c>
      <c r="O106" s="224" t="s">
        <v>1042</v>
      </c>
      <c r="P106" s="445">
        <v>0.2</v>
      </c>
      <c r="Q106" s="437">
        <v>43480</v>
      </c>
      <c r="R106" s="438">
        <v>43554</v>
      </c>
      <c r="S106" s="291"/>
      <c r="T106" s="439">
        <v>1</v>
      </c>
      <c r="U106" s="521" t="s">
        <v>916</v>
      </c>
      <c r="V106" s="81">
        <f t="shared" si="3"/>
        <v>0.2</v>
      </c>
      <c r="W106" s="445">
        <f t="shared" si="5"/>
        <v>0.2</v>
      </c>
      <c r="X106" s="513">
        <f t="shared" si="4"/>
        <v>1.2500000000000001E-2</v>
      </c>
    </row>
    <row r="107" spans="2:24" ht="95.1" customHeight="1" x14ac:dyDescent="0.25">
      <c r="B107" s="918"/>
      <c r="C107" s="918"/>
      <c r="D107" s="918"/>
      <c r="E107" s="918"/>
      <c r="F107" s="55" t="s">
        <v>131</v>
      </c>
      <c r="G107" s="900"/>
      <c r="H107" s="436" t="s">
        <v>1041</v>
      </c>
      <c r="I107" s="502">
        <v>6.25E-2</v>
      </c>
      <c r="J107" s="510">
        <v>100</v>
      </c>
      <c r="K107" s="964"/>
      <c r="L107" s="55" t="s">
        <v>774</v>
      </c>
      <c r="M107" s="55" t="s">
        <v>761</v>
      </c>
      <c r="N107" s="42">
        <v>2</v>
      </c>
      <c r="O107" s="224" t="s">
        <v>1043</v>
      </c>
      <c r="P107" s="445">
        <v>0.5</v>
      </c>
      <c r="Q107" s="437">
        <v>43556</v>
      </c>
      <c r="R107" s="438">
        <v>43768</v>
      </c>
      <c r="S107" s="291"/>
      <c r="T107" s="291"/>
      <c r="U107" s="522"/>
      <c r="V107" s="81">
        <f t="shared" si="3"/>
        <v>0</v>
      </c>
      <c r="W107" s="445">
        <f t="shared" si="5"/>
        <v>0</v>
      </c>
      <c r="X107" s="513">
        <f t="shared" si="4"/>
        <v>0</v>
      </c>
    </row>
    <row r="108" spans="2:24" ht="95.1" customHeight="1" x14ac:dyDescent="0.25">
      <c r="B108" s="918"/>
      <c r="C108" s="918"/>
      <c r="D108" s="918"/>
      <c r="E108" s="918"/>
      <c r="F108" s="55" t="s">
        <v>131</v>
      </c>
      <c r="G108" s="900"/>
      <c r="H108" s="436" t="s">
        <v>1041</v>
      </c>
      <c r="I108" s="502">
        <v>6.25E-2</v>
      </c>
      <c r="J108" s="510">
        <v>100</v>
      </c>
      <c r="K108" s="964"/>
      <c r="L108" s="55" t="s">
        <v>774</v>
      </c>
      <c r="M108" s="55" t="s">
        <v>761</v>
      </c>
      <c r="N108" s="42">
        <v>3</v>
      </c>
      <c r="O108" s="224" t="s">
        <v>1025</v>
      </c>
      <c r="P108" s="445">
        <v>0.3</v>
      </c>
      <c r="Q108" s="437">
        <v>43770</v>
      </c>
      <c r="R108" s="438">
        <v>43830</v>
      </c>
      <c r="S108" s="291"/>
      <c r="T108" s="291"/>
      <c r="U108" s="522"/>
      <c r="V108" s="81">
        <f t="shared" si="3"/>
        <v>0</v>
      </c>
      <c r="W108" s="445">
        <f t="shared" si="5"/>
        <v>0</v>
      </c>
      <c r="X108" s="513">
        <f t="shared" si="4"/>
        <v>0</v>
      </c>
    </row>
    <row r="109" spans="2:24" ht="95.1" customHeight="1" x14ac:dyDescent="0.25">
      <c r="B109" s="967" t="s">
        <v>391</v>
      </c>
      <c r="C109" s="967" t="s">
        <v>392</v>
      </c>
      <c r="D109" s="967" t="s">
        <v>130</v>
      </c>
      <c r="E109" s="967" t="s">
        <v>1031</v>
      </c>
      <c r="F109" s="55" t="s">
        <v>131</v>
      </c>
      <c r="G109" s="900">
        <v>9</v>
      </c>
      <c r="H109" s="55" t="s">
        <v>775</v>
      </c>
      <c r="I109" s="502">
        <v>6.25E-2</v>
      </c>
      <c r="J109" s="511">
        <v>100</v>
      </c>
      <c r="K109" s="961" t="s">
        <v>759</v>
      </c>
      <c r="L109" s="484" t="s">
        <v>776</v>
      </c>
      <c r="M109" s="484" t="s">
        <v>761</v>
      </c>
      <c r="N109" s="42">
        <v>1</v>
      </c>
      <c r="O109" s="335" t="s">
        <v>134</v>
      </c>
      <c r="P109" s="445">
        <v>0.35</v>
      </c>
      <c r="Q109" s="450">
        <v>43480</v>
      </c>
      <c r="R109" s="438">
        <v>43554</v>
      </c>
      <c r="S109" s="291"/>
      <c r="T109" s="439">
        <v>1</v>
      </c>
      <c r="U109" s="521" t="s">
        <v>1204</v>
      </c>
      <c r="V109" s="81">
        <f t="shared" si="3"/>
        <v>0.35</v>
      </c>
      <c r="W109" s="445">
        <f t="shared" si="5"/>
        <v>0.35</v>
      </c>
      <c r="X109" s="513">
        <f t="shared" si="4"/>
        <v>2.1874999999999999E-2</v>
      </c>
    </row>
    <row r="110" spans="2:24" ht="95.1" customHeight="1" x14ac:dyDescent="0.25">
      <c r="B110" s="967"/>
      <c r="C110" s="967"/>
      <c r="D110" s="967"/>
      <c r="E110" s="967"/>
      <c r="F110" s="55" t="s">
        <v>131</v>
      </c>
      <c r="G110" s="900"/>
      <c r="H110" s="55" t="s">
        <v>775</v>
      </c>
      <c r="I110" s="502">
        <v>6.25E-2</v>
      </c>
      <c r="J110" s="511">
        <v>100</v>
      </c>
      <c r="K110" s="961" t="s">
        <v>759</v>
      </c>
      <c r="L110" s="484" t="s">
        <v>1044</v>
      </c>
      <c r="M110" s="484" t="s">
        <v>761</v>
      </c>
      <c r="N110" s="42">
        <v>2</v>
      </c>
      <c r="O110" s="335" t="s">
        <v>136</v>
      </c>
      <c r="P110" s="445">
        <v>0.15</v>
      </c>
      <c r="Q110" s="438">
        <v>43556</v>
      </c>
      <c r="R110" s="438">
        <v>43585</v>
      </c>
      <c r="S110" s="291"/>
      <c r="T110" s="291"/>
      <c r="U110" s="522"/>
      <c r="V110" s="81">
        <f t="shared" si="3"/>
        <v>0</v>
      </c>
      <c r="W110" s="445">
        <f t="shared" si="5"/>
        <v>0</v>
      </c>
      <c r="X110" s="513">
        <f t="shared" si="4"/>
        <v>0</v>
      </c>
    </row>
    <row r="111" spans="2:24" ht="95.1" customHeight="1" x14ac:dyDescent="0.25">
      <c r="B111" s="967"/>
      <c r="C111" s="967"/>
      <c r="D111" s="967"/>
      <c r="E111" s="967"/>
      <c r="F111" s="55" t="s">
        <v>131</v>
      </c>
      <c r="G111" s="900"/>
      <c r="H111" s="55" t="s">
        <v>775</v>
      </c>
      <c r="I111" s="502">
        <v>6.25E-2</v>
      </c>
      <c r="J111" s="511">
        <v>100</v>
      </c>
      <c r="K111" s="961" t="s">
        <v>759</v>
      </c>
      <c r="L111" s="484" t="s">
        <v>1044</v>
      </c>
      <c r="M111" s="484" t="s">
        <v>761</v>
      </c>
      <c r="N111" s="42">
        <v>3</v>
      </c>
      <c r="O111" s="335" t="s">
        <v>471</v>
      </c>
      <c r="P111" s="445">
        <v>0.5</v>
      </c>
      <c r="Q111" s="438">
        <v>43586</v>
      </c>
      <c r="R111" s="438">
        <v>43830</v>
      </c>
      <c r="S111" s="291"/>
      <c r="T111" s="291"/>
      <c r="U111" s="522"/>
      <c r="V111" s="81">
        <f t="shared" si="3"/>
        <v>0</v>
      </c>
      <c r="W111" s="445">
        <f t="shared" si="5"/>
        <v>0</v>
      </c>
      <c r="X111" s="513">
        <f t="shared" si="4"/>
        <v>0</v>
      </c>
    </row>
    <row r="112" spans="2:24" ht="95.1" customHeight="1" x14ac:dyDescent="0.25">
      <c r="B112" s="918" t="s">
        <v>391</v>
      </c>
      <c r="C112" s="918" t="s">
        <v>392</v>
      </c>
      <c r="D112" s="918" t="s">
        <v>130</v>
      </c>
      <c r="E112" s="918" t="s">
        <v>1031</v>
      </c>
      <c r="F112" s="55" t="s">
        <v>131</v>
      </c>
      <c r="G112" s="900">
        <v>10</v>
      </c>
      <c r="H112" s="436" t="s">
        <v>777</v>
      </c>
      <c r="I112" s="502">
        <v>6.25E-2</v>
      </c>
      <c r="J112" s="510">
        <v>100</v>
      </c>
      <c r="K112" s="964" t="s">
        <v>759</v>
      </c>
      <c r="L112" s="55" t="s">
        <v>778</v>
      </c>
      <c r="M112" s="55" t="s">
        <v>761</v>
      </c>
      <c r="N112" s="42">
        <v>1</v>
      </c>
      <c r="O112" s="224" t="s">
        <v>1045</v>
      </c>
      <c r="P112" s="445">
        <v>0.25</v>
      </c>
      <c r="Q112" s="450">
        <v>43647</v>
      </c>
      <c r="R112" s="438">
        <v>43676</v>
      </c>
      <c r="S112" s="291"/>
      <c r="T112" s="451"/>
      <c r="U112" s="521"/>
      <c r="V112" s="81">
        <f t="shared" si="3"/>
        <v>0</v>
      </c>
      <c r="W112" s="445">
        <f t="shared" si="5"/>
        <v>0</v>
      </c>
      <c r="X112" s="513">
        <f t="shared" si="4"/>
        <v>0</v>
      </c>
    </row>
    <row r="113" spans="2:24" ht="95.1" customHeight="1" x14ac:dyDescent="0.25">
      <c r="B113" s="918"/>
      <c r="C113" s="918"/>
      <c r="D113" s="918"/>
      <c r="E113" s="918"/>
      <c r="F113" s="55" t="s">
        <v>131</v>
      </c>
      <c r="G113" s="900"/>
      <c r="H113" s="436" t="s">
        <v>777</v>
      </c>
      <c r="I113" s="502">
        <v>6.25E-2</v>
      </c>
      <c r="J113" s="510">
        <v>100</v>
      </c>
      <c r="K113" s="964" t="s">
        <v>759</v>
      </c>
      <c r="L113" s="55" t="s">
        <v>1046</v>
      </c>
      <c r="M113" s="55" t="s">
        <v>761</v>
      </c>
      <c r="N113" s="42">
        <v>2</v>
      </c>
      <c r="O113" s="224" t="s">
        <v>1047</v>
      </c>
      <c r="P113" s="445">
        <v>0.25</v>
      </c>
      <c r="Q113" s="438">
        <v>43678</v>
      </c>
      <c r="R113" s="438">
        <v>43738</v>
      </c>
      <c r="S113" s="291"/>
      <c r="T113" s="291"/>
      <c r="U113" s="522"/>
      <c r="V113" s="81">
        <f t="shared" si="3"/>
        <v>0</v>
      </c>
      <c r="W113" s="445">
        <f t="shared" si="5"/>
        <v>0</v>
      </c>
      <c r="X113" s="513">
        <f t="shared" si="4"/>
        <v>0</v>
      </c>
    </row>
    <row r="114" spans="2:24" ht="95.1" customHeight="1" x14ac:dyDescent="0.25">
      <c r="B114" s="918"/>
      <c r="C114" s="918"/>
      <c r="D114" s="918"/>
      <c r="E114" s="918"/>
      <c r="F114" s="55" t="s">
        <v>131</v>
      </c>
      <c r="G114" s="900"/>
      <c r="H114" s="436" t="s">
        <v>777</v>
      </c>
      <c r="I114" s="502">
        <v>6.25E-2</v>
      </c>
      <c r="J114" s="510">
        <v>100</v>
      </c>
      <c r="K114" s="964" t="s">
        <v>759</v>
      </c>
      <c r="L114" s="55" t="s">
        <v>1046</v>
      </c>
      <c r="M114" s="55" t="s">
        <v>761</v>
      </c>
      <c r="N114" s="42">
        <v>3</v>
      </c>
      <c r="O114" s="224" t="s">
        <v>1048</v>
      </c>
      <c r="P114" s="445">
        <v>0.5</v>
      </c>
      <c r="Q114" s="438">
        <v>43739</v>
      </c>
      <c r="R114" s="438">
        <v>43769</v>
      </c>
      <c r="S114" s="291"/>
      <c r="T114" s="291"/>
      <c r="U114" s="522"/>
      <c r="V114" s="81">
        <f t="shared" si="3"/>
        <v>0</v>
      </c>
      <c r="W114" s="445">
        <f t="shared" si="5"/>
        <v>0</v>
      </c>
      <c r="X114" s="513">
        <f t="shared" si="4"/>
        <v>0</v>
      </c>
    </row>
    <row r="115" spans="2:24" ht="95.1" customHeight="1" x14ac:dyDescent="0.25">
      <c r="B115" s="918" t="s">
        <v>391</v>
      </c>
      <c r="C115" s="918" t="s">
        <v>392</v>
      </c>
      <c r="D115" s="918" t="s">
        <v>142</v>
      </c>
      <c r="E115" s="918" t="s">
        <v>1031</v>
      </c>
      <c r="F115" s="55" t="s">
        <v>131</v>
      </c>
      <c r="G115" s="900">
        <v>11</v>
      </c>
      <c r="H115" s="436" t="s">
        <v>779</v>
      </c>
      <c r="I115" s="502">
        <v>6.25E-2</v>
      </c>
      <c r="J115" s="510">
        <v>100</v>
      </c>
      <c r="K115" s="964" t="s">
        <v>759</v>
      </c>
      <c r="L115" s="55" t="s">
        <v>780</v>
      </c>
      <c r="M115" s="55" t="s">
        <v>761</v>
      </c>
      <c r="N115" s="42">
        <v>1</v>
      </c>
      <c r="O115" s="224" t="s">
        <v>1049</v>
      </c>
      <c r="P115" s="445">
        <v>0.2</v>
      </c>
      <c r="Q115" s="450">
        <v>43480</v>
      </c>
      <c r="R115" s="438">
        <v>43554</v>
      </c>
      <c r="S115" s="291"/>
      <c r="T115" s="439">
        <v>1</v>
      </c>
      <c r="U115" s="521" t="s">
        <v>920</v>
      </c>
      <c r="V115" s="81">
        <f t="shared" si="3"/>
        <v>0.2</v>
      </c>
      <c r="W115" s="445">
        <f t="shared" si="5"/>
        <v>0.2</v>
      </c>
      <c r="X115" s="513">
        <f t="shared" si="4"/>
        <v>1.2500000000000001E-2</v>
      </c>
    </row>
    <row r="116" spans="2:24" ht="95.1" customHeight="1" x14ac:dyDescent="0.25">
      <c r="B116" s="918"/>
      <c r="C116" s="918" t="s">
        <v>392</v>
      </c>
      <c r="D116" s="918" t="s">
        <v>142</v>
      </c>
      <c r="E116" s="918" t="s">
        <v>1031</v>
      </c>
      <c r="F116" s="55" t="s">
        <v>131</v>
      </c>
      <c r="G116" s="900"/>
      <c r="H116" s="436" t="s">
        <v>779</v>
      </c>
      <c r="I116" s="502">
        <v>6.25E-2</v>
      </c>
      <c r="J116" s="510">
        <v>100</v>
      </c>
      <c r="K116" s="964"/>
      <c r="L116" s="55" t="s">
        <v>780</v>
      </c>
      <c r="M116" s="55" t="s">
        <v>761</v>
      </c>
      <c r="N116" s="42">
        <v>2</v>
      </c>
      <c r="O116" s="224" t="s">
        <v>1050</v>
      </c>
      <c r="P116" s="445">
        <v>0.5</v>
      </c>
      <c r="Q116" s="438">
        <v>43556</v>
      </c>
      <c r="R116" s="438">
        <v>43799</v>
      </c>
      <c r="S116" s="291"/>
      <c r="T116" s="291"/>
      <c r="U116" s="522"/>
      <c r="V116" s="81">
        <f t="shared" si="3"/>
        <v>0</v>
      </c>
      <c r="W116" s="445">
        <f t="shared" si="5"/>
        <v>0</v>
      </c>
      <c r="X116" s="513">
        <f t="shared" si="4"/>
        <v>0</v>
      </c>
    </row>
    <row r="117" spans="2:24" ht="95.1" customHeight="1" x14ac:dyDescent="0.25">
      <c r="B117" s="918"/>
      <c r="C117" s="918" t="s">
        <v>392</v>
      </c>
      <c r="D117" s="918" t="s">
        <v>142</v>
      </c>
      <c r="E117" s="918" t="s">
        <v>1031</v>
      </c>
      <c r="F117" s="55" t="s">
        <v>131</v>
      </c>
      <c r="G117" s="900"/>
      <c r="H117" s="436" t="s">
        <v>779</v>
      </c>
      <c r="I117" s="502">
        <v>6.25E-2</v>
      </c>
      <c r="J117" s="510">
        <v>100</v>
      </c>
      <c r="K117" s="964"/>
      <c r="L117" s="55" t="s">
        <v>780</v>
      </c>
      <c r="M117" s="55" t="s">
        <v>761</v>
      </c>
      <c r="N117" s="42">
        <v>3</v>
      </c>
      <c r="O117" s="224" t="s">
        <v>1051</v>
      </c>
      <c r="P117" s="445">
        <v>0.3</v>
      </c>
      <c r="Q117" s="438">
        <v>43800</v>
      </c>
      <c r="R117" s="438">
        <v>43830</v>
      </c>
      <c r="S117" s="291"/>
      <c r="T117" s="291"/>
      <c r="U117" s="522"/>
      <c r="V117" s="81">
        <f t="shared" si="3"/>
        <v>0</v>
      </c>
      <c r="W117" s="445">
        <f t="shared" si="5"/>
        <v>0</v>
      </c>
      <c r="X117" s="513">
        <f t="shared" si="4"/>
        <v>0</v>
      </c>
    </row>
    <row r="118" spans="2:24" ht="95.1" customHeight="1" x14ac:dyDescent="0.25">
      <c r="B118" s="918" t="s">
        <v>391</v>
      </c>
      <c r="C118" s="918" t="s">
        <v>392</v>
      </c>
      <c r="D118" s="918" t="s">
        <v>142</v>
      </c>
      <c r="E118" s="918" t="s">
        <v>1031</v>
      </c>
      <c r="F118" s="55" t="s">
        <v>131</v>
      </c>
      <c r="G118" s="900">
        <v>12</v>
      </c>
      <c r="H118" s="55" t="s">
        <v>781</v>
      </c>
      <c r="I118" s="502">
        <v>6.25E-2</v>
      </c>
      <c r="J118" s="510">
        <v>100</v>
      </c>
      <c r="K118" s="964" t="s">
        <v>759</v>
      </c>
      <c r="L118" s="55" t="s">
        <v>782</v>
      </c>
      <c r="M118" s="55" t="s">
        <v>761</v>
      </c>
      <c r="N118" s="42">
        <v>1</v>
      </c>
      <c r="O118" s="335" t="s">
        <v>1052</v>
      </c>
      <c r="P118" s="445">
        <v>0.4</v>
      </c>
      <c r="Q118" s="437">
        <v>43480</v>
      </c>
      <c r="R118" s="438">
        <v>43646</v>
      </c>
      <c r="S118" s="291"/>
      <c r="T118" s="439">
        <v>1</v>
      </c>
      <c r="U118" s="521" t="s">
        <v>867</v>
      </c>
      <c r="V118" s="81">
        <f t="shared" si="3"/>
        <v>0.4</v>
      </c>
      <c r="W118" s="445">
        <f t="shared" si="5"/>
        <v>0.4</v>
      </c>
      <c r="X118" s="513">
        <f t="shared" si="4"/>
        <v>2.5000000000000001E-2</v>
      </c>
    </row>
    <row r="119" spans="2:24" ht="95.1" customHeight="1" x14ac:dyDescent="0.25">
      <c r="B119" s="918"/>
      <c r="C119" s="918" t="s">
        <v>392</v>
      </c>
      <c r="D119" s="918" t="s">
        <v>142</v>
      </c>
      <c r="E119" s="918" t="s">
        <v>1031</v>
      </c>
      <c r="F119" s="55" t="s">
        <v>131</v>
      </c>
      <c r="G119" s="900"/>
      <c r="H119" s="55" t="s">
        <v>781</v>
      </c>
      <c r="I119" s="502">
        <v>6.25E-2</v>
      </c>
      <c r="J119" s="510">
        <v>100</v>
      </c>
      <c r="K119" s="964"/>
      <c r="L119" s="55" t="s">
        <v>782</v>
      </c>
      <c r="M119" s="55" t="s">
        <v>761</v>
      </c>
      <c r="N119" s="42">
        <v>2</v>
      </c>
      <c r="O119" s="335" t="s">
        <v>1053</v>
      </c>
      <c r="P119" s="445">
        <v>0.2</v>
      </c>
      <c r="Q119" s="437">
        <v>43647</v>
      </c>
      <c r="R119" s="438">
        <v>43738</v>
      </c>
      <c r="S119" s="291"/>
      <c r="T119" s="291"/>
      <c r="U119" s="522"/>
      <c r="V119" s="81">
        <f t="shared" si="3"/>
        <v>0</v>
      </c>
      <c r="W119" s="445">
        <f t="shared" si="5"/>
        <v>0</v>
      </c>
      <c r="X119" s="513">
        <f t="shared" si="4"/>
        <v>0</v>
      </c>
    </row>
    <row r="120" spans="2:24" ht="95.1" customHeight="1" x14ac:dyDescent="0.25">
      <c r="B120" s="918"/>
      <c r="C120" s="918" t="s">
        <v>392</v>
      </c>
      <c r="D120" s="918" t="s">
        <v>142</v>
      </c>
      <c r="E120" s="918" t="s">
        <v>1031</v>
      </c>
      <c r="F120" s="55" t="s">
        <v>131</v>
      </c>
      <c r="G120" s="900"/>
      <c r="H120" s="55" t="s">
        <v>781</v>
      </c>
      <c r="I120" s="502">
        <v>6.25E-2</v>
      </c>
      <c r="J120" s="510">
        <v>100</v>
      </c>
      <c r="K120" s="964"/>
      <c r="L120" s="55" t="s">
        <v>782</v>
      </c>
      <c r="M120" s="55" t="s">
        <v>761</v>
      </c>
      <c r="N120" s="42">
        <v>3</v>
      </c>
      <c r="O120" s="335" t="s">
        <v>1054</v>
      </c>
      <c r="P120" s="445">
        <v>0.2</v>
      </c>
      <c r="Q120" s="437">
        <v>43739</v>
      </c>
      <c r="R120" s="438">
        <v>43769</v>
      </c>
      <c r="S120" s="291"/>
      <c r="T120" s="291"/>
      <c r="U120" s="522"/>
      <c r="V120" s="81">
        <f t="shared" si="3"/>
        <v>0</v>
      </c>
      <c r="W120" s="445">
        <f t="shared" si="5"/>
        <v>0</v>
      </c>
      <c r="X120" s="513">
        <f t="shared" si="4"/>
        <v>0</v>
      </c>
    </row>
    <row r="121" spans="2:24" ht="95.1" customHeight="1" x14ac:dyDescent="0.25">
      <c r="B121" s="918"/>
      <c r="C121" s="918" t="s">
        <v>392</v>
      </c>
      <c r="D121" s="918" t="s">
        <v>142</v>
      </c>
      <c r="E121" s="918" t="s">
        <v>1031</v>
      </c>
      <c r="F121" s="55" t="s">
        <v>131</v>
      </c>
      <c r="G121" s="900"/>
      <c r="H121" s="55" t="s">
        <v>781</v>
      </c>
      <c r="I121" s="502">
        <v>6.25E-2</v>
      </c>
      <c r="J121" s="510">
        <v>100</v>
      </c>
      <c r="K121" s="964"/>
      <c r="L121" s="55" t="s">
        <v>782</v>
      </c>
      <c r="M121" s="55" t="s">
        <v>761</v>
      </c>
      <c r="N121" s="42">
        <v>4</v>
      </c>
      <c r="O121" s="335" t="s">
        <v>1055</v>
      </c>
      <c r="P121" s="445">
        <v>0.2</v>
      </c>
      <c r="Q121" s="437">
        <v>43770</v>
      </c>
      <c r="R121" s="438">
        <v>43830</v>
      </c>
      <c r="S121" s="291"/>
      <c r="T121" s="291"/>
      <c r="U121" s="522"/>
      <c r="V121" s="81">
        <f t="shared" si="3"/>
        <v>0</v>
      </c>
      <c r="W121" s="445">
        <f t="shared" si="5"/>
        <v>0</v>
      </c>
      <c r="X121" s="513">
        <f t="shared" si="4"/>
        <v>0</v>
      </c>
    </row>
    <row r="122" spans="2:24" ht="95.1" customHeight="1" x14ac:dyDescent="0.25">
      <c r="B122" s="918" t="s">
        <v>391</v>
      </c>
      <c r="C122" s="918" t="s">
        <v>392</v>
      </c>
      <c r="D122" s="918" t="s">
        <v>142</v>
      </c>
      <c r="E122" s="918" t="s">
        <v>1031</v>
      </c>
      <c r="F122" s="55" t="s">
        <v>131</v>
      </c>
      <c r="G122" s="900">
        <v>13</v>
      </c>
      <c r="H122" s="55" t="s">
        <v>783</v>
      </c>
      <c r="I122" s="502">
        <v>6.25E-2</v>
      </c>
      <c r="J122" s="510">
        <v>100</v>
      </c>
      <c r="K122" s="964" t="s">
        <v>759</v>
      </c>
      <c r="L122" s="55" t="s">
        <v>784</v>
      </c>
      <c r="M122" s="55" t="s">
        <v>761</v>
      </c>
      <c r="N122" s="42">
        <v>1</v>
      </c>
      <c r="O122" s="335" t="s">
        <v>1056</v>
      </c>
      <c r="P122" s="445">
        <v>0.25</v>
      </c>
      <c r="Q122" s="437">
        <v>43480</v>
      </c>
      <c r="R122" s="438">
        <v>43554</v>
      </c>
      <c r="S122" s="291"/>
      <c r="T122" s="439">
        <v>1</v>
      </c>
      <c r="U122" s="521" t="s">
        <v>868</v>
      </c>
      <c r="V122" s="81">
        <f t="shared" si="3"/>
        <v>0.25</v>
      </c>
      <c r="W122" s="445">
        <f t="shared" si="5"/>
        <v>0.25</v>
      </c>
      <c r="X122" s="513">
        <f t="shared" si="4"/>
        <v>1.5625E-2</v>
      </c>
    </row>
    <row r="123" spans="2:24" ht="95.1" customHeight="1" x14ac:dyDescent="0.25">
      <c r="B123" s="918"/>
      <c r="C123" s="918" t="s">
        <v>392</v>
      </c>
      <c r="D123" s="918" t="s">
        <v>142</v>
      </c>
      <c r="E123" s="918" t="s">
        <v>1031</v>
      </c>
      <c r="F123" s="55" t="s">
        <v>131</v>
      </c>
      <c r="G123" s="900"/>
      <c r="H123" s="55" t="s">
        <v>783</v>
      </c>
      <c r="I123" s="502">
        <v>6.25E-2</v>
      </c>
      <c r="J123" s="510">
        <v>100</v>
      </c>
      <c r="K123" s="964"/>
      <c r="L123" s="55" t="s">
        <v>784</v>
      </c>
      <c r="M123" s="55" t="s">
        <v>761</v>
      </c>
      <c r="N123" s="42">
        <v>2</v>
      </c>
      <c r="O123" s="335" t="s">
        <v>1057</v>
      </c>
      <c r="P123" s="445">
        <v>0.25</v>
      </c>
      <c r="Q123" s="437">
        <v>43556</v>
      </c>
      <c r="R123" s="438">
        <v>43646</v>
      </c>
      <c r="S123" s="291"/>
      <c r="T123" s="291"/>
      <c r="U123" s="522"/>
      <c r="V123" s="81">
        <f t="shared" si="3"/>
        <v>0</v>
      </c>
      <c r="W123" s="445">
        <f t="shared" si="5"/>
        <v>0</v>
      </c>
      <c r="X123" s="513">
        <f t="shared" si="4"/>
        <v>0</v>
      </c>
    </row>
    <row r="124" spans="2:24" ht="95.1" customHeight="1" x14ac:dyDescent="0.25">
      <c r="B124" s="918"/>
      <c r="C124" s="918" t="s">
        <v>392</v>
      </c>
      <c r="D124" s="918" t="s">
        <v>142</v>
      </c>
      <c r="E124" s="918" t="s">
        <v>1031</v>
      </c>
      <c r="F124" s="55" t="s">
        <v>131</v>
      </c>
      <c r="G124" s="900"/>
      <c r="H124" s="55" t="s">
        <v>783</v>
      </c>
      <c r="I124" s="502">
        <v>6.25E-2</v>
      </c>
      <c r="J124" s="510">
        <v>100</v>
      </c>
      <c r="K124" s="964"/>
      <c r="L124" s="55" t="s">
        <v>784</v>
      </c>
      <c r="M124" s="55" t="s">
        <v>761</v>
      </c>
      <c r="N124" s="42">
        <v>3</v>
      </c>
      <c r="O124" s="335" t="s">
        <v>1058</v>
      </c>
      <c r="P124" s="445">
        <v>0.25</v>
      </c>
      <c r="Q124" s="437">
        <v>43647</v>
      </c>
      <c r="R124" s="438">
        <v>43738</v>
      </c>
      <c r="S124" s="291"/>
      <c r="T124" s="291"/>
      <c r="U124" s="522"/>
      <c r="V124" s="81">
        <f t="shared" si="3"/>
        <v>0</v>
      </c>
      <c r="W124" s="445">
        <f t="shared" si="5"/>
        <v>0</v>
      </c>
      <c r="X124" s="513">
        <f t="shared" si="4"/>
        <v>0</v>
      </c>
    </row>
    <row r="125" spans="2:24" ht="95.1" customHeight="1" x14ac:dyDescent="0.25">
      <c r="B125" s="918"/>
      <c r="C125" s="918" t="s">
        <v>392</v>
      </c>
      <c r="D125" s="918" t="s">
        <v>142</v>
      </c>
      <c r="E125" s="918" t="s">
        <v>1031</v>
      </c>
      <c r="F125" s="55" t="s">
        <v>131</v>
      </c>
      <c r="G125" s="900"/>
      <c r="H125" s="55" t="s">
        <v>783</v>
      </c>
      <c r="I125" s="502">
        <v>6.25E-2</v>
      </c>
      <c r="J125" s="510">
        <v>100</v>
      </c>
      <c r="K125" s="964"/>
      <c r="L125" s="55" t="s">
        <v>784</v>
      </c>
      <c r="M125" s="55" t="s">
        <v>761</v>
      </c>
      <c r="N125" s="42">
        <v>4</v>
      </c>
      <c r="O125" s="335" t="s">
        <v>1059</v>
      </c>
      <c r="P125" s="445">
        <v>0.25</v>
      </c>
      <c r="Q125" s="437">
        <v>43739</v>
      </c>
      <c r="R125" s="438">
        <v>43830</v>
      </c>
      <c r="S125" s="291"/>
      <c r="T125" s="291"/>
      <c r="U125" s="522"/>
      <c r="V125" s="81">
        <f t="shared" si="3"/>
        <v>0</v>
      </c>
      <c r="W125" s="445">
        <f t="shared" si="5"/>
        <v>0</v>
      </c>
      <c r="X125" s="513">
        <f t="shared" si="4"/>
        <v>0</v>
      </c>
    </row>
    <row r="126" spans="2:24" ht="95.1" customHeight="1" x14ac:dyDescent="0.25">
      <c r="B126" s="918" t="s">
        <v>391</v>
      </c>
      <c r="C126" s="918" t="s">
        <v>392</v>
      </c>
      <c r="D126" s="918" t="s">
        <v>142</v>
      </c>
      <c r="E126" s="918" t="s">
        <v>1031</v>
      </c>
      <c r="F126" s="55" t="s">
        <v>131</v>
      </c>
      <c r="G126" s="900">
        <v>14</v>
      </c>
      <c r="H126" s="512" t="s">
        <v>785</v>
      </c>
      <c r="I126" s="502">
        <v>6.25E-2</v>
      </c>
      <c r="J126" s="507">
        <v>100</v>
      </c>
      <c r="K126" s="506" t="s">
        <v>184</v>
      </c>
      <c r="L126" s="530" t="s">
        <v>786</v>
      </c>
      <c r="M126" s="528" t="s">
        <v>133</v>
      </c>
      <c r="N126" s="42">
        <v>1</v>
      </c>
      <c r="O126" s="224" t="s">
        <v>1060</v>
      </c>
      <c r="P126" s="445">
        <v>0.15</v>
      </c>
      <c r="Q126" s="437">
        <v>43480</v>
      </c>
      <c r="R126" s="438">
        <v>43511</v>
      </c>
      <c r="S126" s="291"/>
      <c r="T126" s="439">
        <v>1</v>
      </c>
      <c r="U126" s="521" t="s">
        <v>1201</v>
      </c>
      <c r="V126" s="81">
        <f t="shared" si="3"/>
        <v>0.15</v>
      </c>
      <c r="W126" s="445">
        <f t="shared" si="5"/>
        <v>0.15</v>
      </c>
      <c r="X126" s="513">
        <f t="shared" si="4"/>
        <v>9.3749999999999997E-3</v>
      </c>
    </row>
    <row r="127" spans="2:24" ht="95.1" customHeight="1" x14ac:dyDescent="0.25">
      <c r="B127" s="918"/>
      <c r="C127" s="918" t="s">
        <v>392</v>
      </c>
      <c r="D127" s="918" t="s">
        <v>142</v>
      </c>
      <c r="E127" s="918" t="s">
        <v>1031</v>
      </c>
      <c r="F127" s="55" t="s">
        <v>131</v>
      </c>
      <c r="G127" s="900"/>
      <c r="H127" s="512" t="s">
        <v>785</v>
      </c>
      <c r="I127" s="502">
        <v>6.25E-2</v>
      </c>
      <c r="J127" s="507">
        <v>100</v>
      </c>
      <c r="K127" s="506" t="s">
        <v>184</v>
      </c>
      <c r="L127" s="530" t="s">
        <v>786</v>
      </c>
      <c r="M127" s="528" t="s">
        <v>133</v>
      </c>
      <c r="N127" s="42">
        <v>2</v>
      </c>
      <c r="O127" s="224" t="s">
        <v>1061</v>
      </c>
      <c r="P127" s="445">
        <v>0.2</v>
      </c>
      <c r="Q127" s="437">
        <v>43512</v>
      </c>
      <c r="R127" s="438">
        <v>43585</v>
      </c>
      <c r="S127" s="291"/>
      <c r="T127" s="439">
        <v>0.5</v>
      </c>
      <c r="U127" s="521" t="s">
        <v>1205</v>
      </c>
      <c r="V127" s="81">
        <f t="shared" si="3"/>
        <v>0.1</v>
      </c>
      <c r="W127" s="445">
        <f t="shared" si="5"/>
        <v>0.05</v>
      </c>
      <c r="X127" s="513">
        <f t="shared" si="4"/>
        <v>6.2500000000000003E-3</v>
      </c>
    </row>
    <row r="128" spans="2:24" ht="95.1" customHeight="1" x14ac:dyDescent="0.25">
      <c r="B128" s="918"/>
      <c r="C128" s="918" t="s">
        <v>392</v>
      </c>
      <c r="D128" s="918" t="s">
        <v>142</v>
      </c>
      <c r="E128" s="918" t="s">
        <v>1031</v>
      </c>
      <c r="F128" s="55" t="s">
        <v>131</v>
      </c>
      <c r="G128" s="900"/>
      <c r="H128" s="512" t="s">
        <v>785</v>
      </c>
      <c r="I128" s="502">
        <v>6.25E-2</v>
      </c>
      <c r="J128" s="507">
        <v>100</v>
      </c>
      <c r="K128" s="506" t="s">
        <v>184</v>
      </c>
      <c r="L128" s="530" t="s">
        <v>786</v>
      </c>
      <c r="M128" s="528" t="s">
        <v>133</v>
      </c>
      <c r="N128" s="42">
        <v>3</v>
      </c>
      <c r="O128" s="224" t="s">
        <v>1062</v>
      </c>
      <c r="P128" s="445">
        <v>0.45</v>
      </c>
      <c r="Q128" s="437">
        <v>43586</v>
      </c>
      <c r="R128" s="438">
        <v>43799</v>
      </c>
      <c r="S128" s="291"/>
      <c r="T128" s="291"/>
      <c r="U128" s="522"/>
      <c r="V128" s="81">
        <f t="shared" si="3"/>
        <v>0</v>
      </c>
      <c r="W128" s="445">
        <f t="shared" si="5"/>
        <v>0</v>
      </c>
      <c r="X128" s="513">
        <f t="shared" si="4"/>
        <v>0</v>
      </c>
    </row>
    <row r="129" spans="2:24" ht="95.1" customHeight="1" x14ac:dyDescent="0.25">
      <c r="B129" s="918"/>
      <c r="C129" s="918" t="s">
        <v>392</v>
      </c>
      <c r="D129" s="918" t="s">
        <v>142</v>
      </c>
      <c r="E129" s="918" t="s">
        <v>1031</v>
      </c>
      <c r="F129" s="55" t="s">
        <v>131</v>
      </c>
      <c r="G129" s="900"/>
      <c r="H129" s="512" t="s">
        <v>785</v>
      </c>
      <c r="I129" s="502">
        <v>6.25E-2</v>
      </c>
      <c r="J129" s="507">
        <v>100</v>
      </c>
      <c r="K129" s="506" t="s">
        <v>184</v>
      </c>
      <c r="L129" s="360" t="s">
        <v>788</v>
      </c>
      <c r="M129" s="528" t="s">
        <v>133</v>
      </c>
      <c r="N129" s="42">
        <v>4</v>
      </c>
      <c r="O129" s="224" t="s">
        <v>1063</v>
      </c>
      <c r="P129" s="445">
        <v>0.2</v>
      </c>
      <c r="Q129" s="437">
        <v>43800</v>
      </c>
      <c r="R129" s="438">
        <v>43830</v>
      </c>
      <c r="S129" s="291"/>
      <c r="T129" s="291"/>
      <c r="U129" s="522"/>
      <c r="V129" s="81">
        <f t="shared" si="3"/>
        <v>0</v>
      </c>
      <c r="W129" s="445">
        <f t="shared" si="5"/>
        <v>0</v>
      </c>
      <c r="X129" s="513">
        <f t="shared" si="4"/>
        <v>0</v>
      </c>
    </row>
    <row r="130" spans="2:24" ht="95.1" customHeight="1" x14ac:dyDescent="0.25">
      <c r="B130" s="918" t="s">
        <v>391</v>
      </c>
      <c r="C130" s="918" t="s">
        <v>392</v>
      </c>
      <c r="D130" s="918" t="s">
        <v>23</v>
      </c>
      <c r="E130" s="918" t="s">
        <v>1031</v>
      </c>
      <c r="F130" s="55" t="s">
        <v>131</v>
      </c>
      <c r="G130" s="900">
        <v>15</v>
      </c>
      <c r="H130" s="508" t="s">
        <v>787</v>
      </c>
      <c r="I130" s="502">
        <v>6.25E-2</v>
      </c>
      <c r="J130" s="507">
        <v>100</v>
      </c>
      <c r="K130" s="506" t="s">
        <v>184</v>
      </c>
      <c r="L130" s="360" t="s">
        <v>788</v>
      </c>
      <c r="M130" s="528" t="s">
        <v>133</v>
      </c>
      <c r="N130" s="42">
        <v>1</v>
      </c>
      <c r="O130" s="224" t="s">
        <v>1064</v>
      </c>
      <c r="P130" s="445">
        <v>0.2</v>
      </c>
      <c r="Q130" s="437">
        <v>43480</v>
      </c>
      <c r="R130" s="438">
        <v>43585</v>
      </c>
      <c r="S130" s="291"/>
      <c r="T130" s="439">
        <v>1</v>
      </c>
      <c r="U130" s="521" t="s">
        <v>1206</v>
      </c>
      <c r="V130" s="81">
        <f t="shared" si="3"/>
        <v>0.2</v>
      </c>
      <c r="W130" s="445">
        <f t="shared" si="5"/>
        <v>0.2</v>
      </c>
      <c r="X130" s="513">
        <f t="shared" si="4"/>
        <v>1.2500000000000001E-2</v>
      </c>
    </row>
    <row r="131" spans="2:24" ht="95.1" customHeight="1" x14ac:dyDescent="0.25">
      <c r="B131" s="918"/>
      <c r="C131" s="918"/>
      <c r="D131" s="918"/>
      <c r="E131" s="918"/>
      <c r="F131" s="55" t="s">
        <v>131</v>
      </c>
      <c r="G131" s="900"/>
      <c r="H131" s="508" t="s">
        <v>787</v>
      </c>
      <c r="I131" s="502">
        <v>6.25E-2</v>
      </c>
      <c r="J131" s="507">
        <v>100</v>
      </c>
      <c r="K131" s="506" t="s">
        <v>184</v>
      </c>
      <c r="L131" s="360" t="s">
        <v>788</v>
      </c>
      <c r="M131" s="528" t="s">
        <v>133</v>
      </c>
      <c r="N131" s="42">
        <v>2</v>
      </c>
      <c r="O131" s="224" t="s">
        <v>1065</v>
      </c>
      <c r="P131" s="445">
        <v>0.3</v>
      </c>
      <c r="Q131" s="437">
        <v>43586</v>
      </c>
      <c r="R131" s="438">
        <v>43676</v>
      </c>
      <c r="S131" s="291"/>
      <c r="T131" s="291"/>
      <c r="U131" s="522"/>
      <c r="V131" s="81">
        <f t="shared" si="3"/>
        <v>0</v>
      </c>
      <c r="W131" s="445">
        <f t="shared" si="5"/>
        <v>0</v>
      </c>
      <c r="X131" s="513">
        <f t="shared" si="4"/>
        <v>0</v>
      </c>
    </row>
    <row r="132" spans="2:24" ht="95.1" customHeight="1" x14ac:dyDescent="0.25">
      <c r="B132" s="918"/>
      <c r="C132" s="918"/>
      <c r="D132" s="918"/>
      <c r="E132" s="918"/>
      <c r="F132" s="55" t="s">
        <v>131</v>
      </c>
      <c r="G132" s="900"/>
      <c r="H132" s="508" t="s">
        <v>787</v>
      </c>
      <c r="I132" s="502">
        <v>6.25E-2</v>
      </c>
      <c r="J132" s="507">
        <v>100</v>
      </c>
      <c r="K132" s="506" t="s">
        <v>184</v>
      </c>
      <c r="L132" s="360" t="s">
        <v>788</v>
      </c>
      <c r="M132" s="528" t="s">
        <v>133</v>
      </c>
      <c r="N132" s="42">
        <v>3</v>
      </c>
      <c r="O132" s="335" t="s">
        <v>1066</v>
      </c>
      <c r="P132" s="445">
        <v>0.5</v>
      </c>
      <c r="Q132" s="437">
        <v>43678</v>
      </c>
      <c r="R132" s="438">
        <v>43830</v>
      </c>
      <c r="S132" s="291"/>
      <c r="T132" s="291"/>
      <c r="U132" s="522"/>
      <c r="V132" s="81">
        <f t="shared" si="3"/>
        <v>0</v>
      </c>
      <c r="W132" s="445">
        <f t="shared" si="5"/>
        <v>0</v>
      </c>
      <c r="X132" s="513">
        <f t="shared" si="4"/>
        <v>0</v>
      </c>
    </row>
    <row r="133" spans="2:24" ht="95.1" customHeight="1" x14ac:dyDescent="0.25">
      <c r="B133" s="918" t="s">
        <v>391</v>
      </c>
      <c r="C133" s="918" t="s">
        <v>392</v>
      </c>
      <c r="D133" s="918" t="s">
        <v>142</v>
      </c>
      <c r="E133" s="918" t="s">
        <v>1021</v>
      </c>
      <c r="F133" s="55" t="s">
        <v>131</v>
      </c>
      <c r="G133" s="900">
        <v>16</v>
      </c>
      <c r="H133" s="526" t="s">
        <v>789</v>
      </c>
      <c r="I133" s="502">
        <v>6.25E-2</v>
      </c>
      <c r="J133" s="507">
        <v>100</v>
      </c>
      <c r="K133" s="506" t="s">
        <v>184</v>
      </c>
      <c r="L133" s="529" t="s">
        <v>790</v>
      </c>
      <c r="M133" s="528" t="s">
        <v>133</v>
      </c>
      <c r="N133" s="42">
        <v>1</v>
      </c>
      <c r="O133" s="452" t="s">
        <v>1067</v>
      </c>
      <c r="P133" s="452">
        <v>0.2</v>
      </c>
      <c r="Q133" s="453">
        <v>43480</v>
      </c>
      <c r="R133" s="453">
        <v>43511</v>
      </c>
      <c r="S133" s="291"/>
      <c r="T133" s="439">
        <v>1</v>
      </c>
      <c r="U133" s="521" t="s">
        <v>1207</v>
      </c>
      <c r="V133" s="81">
        <f t="shared" si="3"/>
        <v>0.2</v>
      </c>
      <c r="W133" s="445">
        <f t="shared" si="5"/>
        <v>0.2</v>
      </c>
      <c r="X133" s="513">
        <f t="shared" si="4"/>
        <v>1.2500000000000001E-2</v>
      </c>
    </row>
    <row r="134" spans="2:24" ht="95.1" customHeight="1" x14ac:dyDescent="0.25">
      <c r="B134" s="918"/>
      <c r="C134" s="918" t="s">
        <v>392</v>
      </c>
      <c r="D134" s="918" t="s">
        <v>142</v>
      </c>
      <c r="E134" s="918" t="s">
        <v>1031</v>
      </c>
      <c r="F134" s="55" t="s">
        <v>131</v>
      </c>
      <c r="G134" s="900"/>
      <c r="H134" s="526" t="s">
        <v>789</v>
      </c>
      <c r="I134" s="502">
        <v>6.25E-2</v>
      </c>
      <c r="J134" s="507">
        <v>100</v>
      </c>
      <c r="K134" s="506" t="s">
        <v>184</v>
      </c>
      <c r="L134" s="529" t="s">
        <v>790</v>
      </c>
      <c r="M134" s="528" t="s">
        <v>133</v>
      </c>
      <c r="N134" s="42">
        <v>2</v>
      </c>
      <c r="O134" s="452" t="s">
        <v>1068</v>
      </c>
      <c r="P134" s="452">
        <v>0.4</v>
      </c>
      <c r="Q134" s="453">
        <v>43512</v>
      </c>
      <c r="R134" s="453">
        <v>43676</v>
      </c>
      <c r="S134" s="291"/>
      <c r="T134" s="439">
        <v>0.5</v>
      </c>
      <c r="U134" s="521" t="s">
        <v>1069</v>
      </c>
      <c r="V134" s="81">
        <f t="shared" ref="V134:V197" si="6">T134*P134</f>
        <v>0.2</v>
      </c>
      <c r="W134" s="445">
        <f t="shared" si="5"/>
        <v>0.1</v>
      </c>
      <c r="X134" s="513">
        <f t="shared" ref="X134:X197" si="7">V134*I134</f>
        <v>1.2500000000000001E-2</v>
      </c>
    </row>
    <row r="135" spans="2:24" ht="95.1" customHeight="1" x14ac:dyDescent="0.25">
      <c r="B135" s="918"/>
      <c r="C135" s="918" t="s">
        <v>392</v>
      </c>
      <c r="D135" s="918" t="s">
        <v>142</v>
      </c>
      <c r="E135" s="918" t="s">
        <v>1031</v>
      </c>
      <c r="F135" s="55" t="s">
        <v>131</v>
      </c>
      <c r="G135" s="900"/>
      <c r="H135" s="526" t="s">
        <v>789</v>
      </c>
      <c r="I135" s="502">
        <v>6.25E-2</v>
      </c>
      <c r="J135" s="507">
        <v>100</v>
      </c>
      <c r="K135" s="506" t="s">
        <v>184</v>
      </c>
      <c r="L135" s="529" t="s">
        <v>790</v>
      </c>
      <c r="M135" s="528" t="s">
        <v>133</v>
      </c>
      <c r="N135" s="42">
        <v>3</v>
      </c>
      <c r="O135" s="452" t="s">
        <v>1070</v>
      </c>
      <c r="P135" s="452">
        <v>0.3</v>
      </c>
      <c r="Q135" s="453">
        <v>43678</v>
      </c>
      <c r="R135" s="453">
        <v>43784</v>
      </c>
      <c r="S135" s="291"/>
      <c r="T135" s="291"/>
      <c r="U135" s="522"/>
      <c r="V135" s="81">
        <f t="shared" si="6"/>
        <v>0</v>
      </c>
      <c r="W135" s="445">
        <f t="shared" ref="W135:W198" si="8">V135*T135</f>
        <v>0</v>
      </c>
      <c r="X135" s="513">
        <f t="shared" si="7"/>
        <v>0</v>
      </c>
    </row>
    <row r="136" spans="2:24" ht="95.1" customHeight="1" x14ac:dyDescent="0.25">
      <c r="B136" s="918"/>
      <c r="C136" s="918" t="s">
        <v>392</v>
      </c>
      <c r="D136" s="918" t="s">
        <v>142</v>
      </c>
      <c r="E136" s="918" t="s">
        <v>1031</v>
      </c>
      <c r="F136" s="55" t="s">
        <v>131</v>
      </c>
      <c r="G136" s="968"/>
      <c r="H136" s="527" t="s">
        <v>789</v>
      </c>
      <c r="I136" s="502">
        <v>6.25E-2</v>
      </c>
      <c r="J136" s="507">
        <v>100</v>
      </c>
      <c r="K136" s="506" t="s">
        <v>184</v>
      </c>
      <c r="L136" s="530" t="s">
        <v>790</v>
      </c>
      <c r="M136" s="528" t="s">
        <v>133</v>
      </c>
      <c r="N136" s="42">
        <v>4</v>
      </c>
      <c r="O136" s="452" t="s">
        <v>1071</v>
      </c>
      <c r="P136" s="452">
        <v>0.1</v>
      </c>
      <c r="Q136" s="453">
        <v>43785</v>
      </c>
      <c r="R136" s="453">
        <v>43830</v>
      </c>
      <c r="S136" s="291"/>
      <c r="T136" s="291"/>
      <c r="U136" s="522"/>
      <c r="V136" s="81">
        <f t="shared" si="6"/>
        <v>0</v>
      </c>
      <c r="W136" s="445">
        <f t="shared" si="8"/>
        <v>0</v>
      </c>
      <c r="X136" s="513">
        <f t="shared" si="7"/>
        <v>0</v>
      </c>
    </row>
    <row r="137" spans="2:24" ht="95.1" customHeight="1" x14ac:dyDescent="0.25">
      <c r="B137" s="918" t="s">
        <v>391</v>
      </c>
      <c r="C137" s="966" t="s">
        <v>392</v>
      </c>
      <c r="D137" s="966" t="s">
        <v>52</v>
      </c>
      <c r="E137" s="967" t="s">
        <v>539</v>
      </c>
      <c r="F137" s="55" t="s">
        <v>176</v>
      </c>
      <c r="G137" s="900">
        <v>1</v>
      </c>
      <c r="H137" s="964" t="s">
        <v>791</v>
      </c>
      <c r="I137" s="500">
        <v>0.2</v>
      </c>
      <c r="J137" s="961">
        <v>2</v>
      </c>
      <c r="K137" s="963" t="s">
        <v>1072</v>
      </c>
      <c r="L137" s="963" t="s">
        <v>792</v>
      </c>
      <c r="M137" s="447" t="s">
        <v>851</v>
      </c>
      <c r="N137" s="42">
        <v>1</v>
      </c>
      <c r="O137" s="335" t="s">
        <v>521</v>
      </c>
      <c r="P137" s="445">
        <v>0.1</v>
      </c>
      <c r="Q137" s="450">
        <v>43606</v>
      </c>
      <c r="R137" s="437">
        <v>43623</v>
      </c>
      <c r="S137" s="965" t="s">
        <v>851</v>
      </c>
      <c r="T137" s="468"/>
      <c r="U137" s="515"/>
      <c r="V137" s="81">
        <f t="shared" si="6"/>
        <v>0</v>
      </c>
      <c r="W137" s="445">
        <f t="shared" si="8"/>
        <v>0</v>
      </c>
      <c r="X137" s="513">
        <f t="shared" si="7"/>
        <v>0</v>
      </c>
    </row>
    <row r="138" spans="2:24" ht="95.1" customHeight="1" x14ac:dyDescent="0.25">
      <c r="B138" s="918"/>
      <c r="C138" s="966"/>
      <c r="D138" s="966"/>
      <c r="E138" s="967"/>
      <c r="F138" s="55" t="s">
        <v>176</v>
      </c>
      <c r="G138" s="900"/>
      <c r="H138" s="964"/>
      <c r="I138" s="500">
        <v>0.2</v>
      </c>
      <c r="J138" s="961"/>
      <c r="K138" s="963"/>
      <c r="L138" s="963"/>
      <c r="M138" s="447" t="s">
        <v>851</v>
      </c>
      <c r="N138" s="42">
        <v>2</v>
      </c>
      <c r="O138" s="335" t="s">
        <v>485</v>
      </c>
      <c r="P138" s="445">
        <v>0.35</v>
      </c>
      <c r="Q138" s="437">
        <v>43633</v>
      </c>
      <c r="R138" s="438">
        <v>43644</v>
      </c>
      <c r="S138" s="965"/>
      <c r="T138" s="468"/>
      <c r="U138" s="515"/>
      <c r="V138" s="81">
        <f t="shared" si="6"/>
        <v>0</v>
      </c>
      <c r="W138" s="445">
        <f t="shared" si="8"/>
        <v>0</v>
      </c>
      <c r="X138" s="513">
        <f t="shared" si="7"/>
        <v>0</v>
      </c>
    </row>
    <row r="139" spans="2:24" ht="95.1" customHeight="1" x14ac:dyDescent="0.25">
      <c r="B139" s="918"/>
      <c r="C139" s="966"/>
      <c r="D139" s="966"/>
      <c r="E139" s="967"/>
      <c r="F139" s="55" t="s">
        <v>176</v>
      </c>
      <c r="G139" s="900"/>
      <c r="H139" s="964"/>
      <c r="I139" s="500">
        <v>0.2</v>
      </c>
      <c r="J139" s="961"/>
      <c r="K139" s="963"/>
      <c r="L139" s="963"/>
      <c r="M139" s="447" t="s">
        <v>851</v>
      </c>
      <c r="N139" s="42">
        <v>3</v>
      </c>
      <c r="O139" s="335" t="s">
        <v>1073</v>
      </c>
      <c r="P139" s="445">
        <v>0.05</v>
      </c>
      <c r="Q139" s="437">
        <v>43645</v>
      </c>
      <c r="R139" s="438">
        <v>43654</v>
      </c>
      <c r="S139" s="965"/>
      <c r="T139" s="468"/>
      <c r="U139" s="515"/>
      <c r="V139" s="81">
        <f t="shared" si="6"/>
        <v>0</v>
      </c>
      <c r="W139" s="445">
        <f t="shared" si="8"/>
        <v>0</v>
      </c>
      <c r="X139" s="513">
        <f t="shared" si="7"/>
        <v>0</v>
      </c>
    </row>
    <row r="140" spans="2:24" ht="95.1" customHeight="1" x14ac:dyDescent="0.25">
      <c r="B140" s="918"/>
      <c r="C140" s="966"/>
      <c r="D140" s="966"/>
      <c r="E140" s="967"/>
      <c r="F140" s="55" t="s">
        <v>176</v>
      </c>
      <c r="G140" s="900"/>
      <c r="H140" s="964"/>
      <c r="I140" s="500">
        <v>0.2</v>
      </c>
      <c r="J140" s="961"/>
      <c r="K140" s="963"/>
      <c r="L140" s="963"/>
      <c r="M140" s="447" t="s">
        <v>851</v>
      </c>
      <c r="N140" s="42">
        <v>1</v>
      </c>
      <c r="O140" s="335" t="s">
        <v>521</v>
      </c>
      <c r="P140" s="445">
        <v>0.1</v>
      </c>
      <c r="Q140" s="437">
        <v>43778</v>
      </c>
      <c r="R140" s="438">
        <v>43785</v>
      </c>
      <c r="S140" s="965"/>
      <c r="T140" s="454"/>
      <c r="U140" s="523"/>
      <c r="V140" s="81">
        <f t="shared" si="6"/>
        <v>0</v>
      </c>
      <c r="W140" s="445">
        <f t="shared" si="8"/>
        <v>0</v>
      </c>
      <c r="X140" s="513">
        <f t="shared" si="7"/>
        <v>0</v>
      </c>
    </row>
    <row r="141" spans="2:24" ht="95.1" customHeight="1" x14ac:dyDescent="0.25">
      <c r="B141" s="918"/>
      <c r="C141" s="966"/>
      <c r="D141" s="966"/>
      <c r="E141" s="967"/>
      <c r="F141" s="55" t="s">
        <v>176</v>
      </c>
      <c r="G141" s="900"/>
      <c r="H141" s="964"/>
      <c r="I141" s="500">
        <v>0.2</v>
      </c>
      <c r="J141" s="961"/>
      <c r="K141" s="963"/>
      <c r="L141" s="963"/>
      <c r="M141" s="447" t="s">
        <v>851</v>
      </c>
      <c r="N141" s="42">
        <v>2</v>
      </c>
      <c r="O141" s="335" t="s">
        <v>485</v>
      </c>
      <c r="P141" s="445">
        <v>0.35</v>
      </c>
      <c r="Q141" s="437">
        <v>43794</v>
      </c>
      <c r="R141" s="438">
        <v>43808</v>
      </c>
      <c r="S141" s="965"/>
      <c r="T141" s="454"/>
      <c r="U141" s="523"/>
      <c r="V141" s="81">
        <f t="shared" si="6"/>
        <v>0</v>
      </c>
      <c r="W141" s="445">
        <f t="shared" si="8"/>
        <v>0</v>
      </c>
      <c r="X141" s="513">
        <f t="shared" si="7"/>
        <v>0</v>
      </c>
    </row>
    <row r="142" spans="2:24" ht="95.1" customHeight="1" x14ac:dyDescent="0.25">
      <c r="B142" s="918"/>
      <c r="C142" s="966"/>
      <c r="D142" s="966"/>
      <c r="E142" s="967"/>
      <c r="F142" s="55" t="s">
        <v>176</v>
      </c>
      <c r="G142" s="900"/>
      <c r="H142" s="964"/>
      <c r="I142" s="500">
        <v>0.2</v>
      </c>
      <c r="J142" s="961"/>
      <c r="K142" s="963"/>
      <c r="L142" s="963"/>
      <c r="M142" s="447" t="s">
        <v>851</v>
      </c>
      <c r="N142" s="42">
        <v>3</v>
      </c>
      <c r="O142" s="335" t="s">
        <v>1073</v>
      </c>
      <c r="P142" s="445">
        <v>0.05</v>
      </c>
      <c r="Q142" s="437">
        <v>43809</v>
      </c>
      <c r="R142" s="438">
        <v>43815</v>
      </c>
      <c r="S142" s="965"/>
      <c r="T142" s="454"/>
      <c r="U142" s="523"/>
      <c r="V142" s="81">
        <f t="shared" si="6"/>
        <v>0</v>
      </c>
      <c r="W142" s="445">
        <f t="shared" si="8"/>
        <v>0</v>
      </c>
      <c r="X142" s="513">
        <f t="shared" si="7"/>
        <v>0</v>
      </c>
    </row>
    <row r="143" spans="2:24" ht="95.1" customHeight="1" x14ac:dyDescent="0.25">
      <c r="B143" s="918" t="s">
        <v>391</v>
      </c>
      <c r="C143" s="966" t="s">
        <v>392</v>
      </c>
      <c r="D143" s="966" t="s">
        <v>52</v>
      </c>
      <c r="E143" s="967" t="s">
        <v>539</v>
      </c>
      <c r="F143" s="55" t="s">
        <v>176</v>
      </c>
      <c r="G143" s="900">
        <v>2</v>
      </c>
      <c r="H143" s="903" t="s">
        <v>1074</v>
      </c>
      <c r="I143" s="501">
        <v>0.2</v>
      </c>
      <c r="J143" s="969">
        <v>100</v>
      </c>
      <c r="K143" s="962" t="s">
        <v>481</v>
      </c>
      <c r="L143" s="962" t="s">
        <v>1075</v>
      </c>
      <c r="M143" s="442" t="s">
        <v>851</v>
      </c>
      <c r="N143" s="42">
        <v>1</v>
      </c>
      <c r="O143" s="224" t="s">
        <v>1076</v>
      </c>
      <c r="P143" s="455">
        <v>0.15</v>
      </c>
      <c r="Q143" s="456">
        <v>43475</v>
      </c>
      <c r="R143" s="457">
        <v>43524</v>
      </c>
      <c r="S143" s="970" t="s">
        <v>851</v>
      </c>
      <c r="T143" s="455">
        <v>0.15</v>
      </c>
      <c r="U143" s="515" t="s">
        <v>1077</v>
      </c>
      <c r="V143" s="81">
        <f t="shared" si="6"/>
        <v>2.2499999999999999E-2</v>
      </c>
      <c r="W143" s="445">
        <f t="shared" si="8"/>
        <v>3.375E-3</v>
      </c>
      <c r="X143" s="513">
        <f t="shared" si="7"/>
        <v>4.4999999999999997E-3</v>
      </c>
    </row>
    <row r="144" spans="2:24" ht="95.1" customHeight="1" x14ac:dyDescent="0.25">
      <c r="B144" s="918"/>
      <c r="C144" s="966"/>
      <c r="D144" s="966"/>
      <c r="E144" s="967"/>
      <c r="F144" s="55" t="s">
        <v>176</v>
      </c>
      <c r="G144" s="900"/>
      <c r="H144" s="903"/>
      <c r="I144" s="501">
        <v>0.2</v>
      </c>
      <c r="J144" s="969"/>
      <c r="K144" s="962"/>
      <c r="L144" s="962"/>
      <c r="M144" s="442" t="s">
        <v>851</v>
      </c>
      <c r="N144" s="42">
        <v>2</v>
      </c>
      <c r="O144" s="224" t="s">
        <v>1078</v>
      </c>
      <c r="P144" s="455">
        <v>0.4</v>
      </c>
      <c r="Q144" s="456">
        <v>43525</v>
      </c>
      <c r="R144" s="457">
        <v>43585</v>
      </c>
      <c r="S144" s="970"/>
      <c r="T144" s="454"/>
      <c r="U144" s="523"/>
      <c r="V144" s="81">
        <f t="shared" si="6"/>
        <v>0</v>
      </c>
      <c r="W144" s="445">
        <f t="shared" si="8"/>
        <v>0</v>
      </c>
      <c r="X144" s="513">
        <f t="shared" si="7"/>
        <v>0</v>
      </c>
    </row>
    <row r="145" spans="2:24" ht="95.1" customHeight="1" x14ac:dyDescent="0.25">
      <c r="B145" s="918"/>
      <c r="C145" s="966"/>
      <c r="D145" s="966"/>
      <c r="E145" s="967"/>
      <c r="F145" s="55" t="s">
        <v>176</v>
      </c>
      <c r="G145" s="900"/>
      <c r="H145" s="903"/>
      <c r="I145" s="501">
        <v>0.2</v>
      </c>
      <c r="J145" s="969"/>
      <c r="K145" s="962"/>
      <c r="L145" s="962"/>
      <c r="M145" s="442" t="s">
        <v>851</v>
      </c>
      <c r="N145" s="42">
        <v>3</v>
      </c>
      <c r="O145" s="224" t="s">
        <v>1079</v>
      </c>
      <c r="P145" s="455">
        <v>0.15</v>
      </c>
      <c r="Q145" s="456">
        <v>43586</v>
      </c>
      <c r="R145" s="457">
        <v>43616</v>
      </c>
      <c r="S145" s="970"/>
      <c r="T145" s="454"/>
      <c r="U145" s="523"/>
      <c r="V145" s="81">
        <f t="shared" si="6"/>
        <v>0</v>
      </c>
      <c r="W145" s="445">
        <f t="shared" si="8"/>
        <v>0</v>
      </c>
      <c r="X145" s="513">
        <f t="shared" si="7"/>
        <v>0</v>
      </c>
    </row>
    <row r="146" spans="2:24" ht="95.1" customHeight="1" x14ac:dyDescent="0.25">
      <c r="B146" s="918"/>
      <c r="C146" s="966"/>
      <c r="D146" s="966"/>
      <c r="E146" s="967"/>
      <c r="F146" s="55" t="s">
        <v>176</v>
      </c>
      <c r="G146" s="900"/>
      <c r="H146" s="903"/>
      <c r="I146" s="501">
        <v>0.2</v>
      </c>
      <c r="J146" s="969"/>
      <c r="K146" s="962"/>
      <c r="L146" s="962"/>
      <c r="M146" s="442" t="s">
        <v>851</v>
      </c>
      <c r="N146" s="42">
        <v>4</v>
      </c>
      <c r="O146" s="224" t="s">
        <v>1080</v>
      </c>
      <c r="P146" s="455">
        <v>0.2</v>
      </c>
      <c r="Q146" s="456">
        <v>43617</v>
      </c>
      <c r="R146" s="457">
        <v>43769</v>
      </c>
      <c r="S146" s="970"/>
      <c r="T146" s="454"/>
      <c r="U146" s="523"/>
      <c r="V146" s="81">
        <f t="shared" si="6"/>
        <v>0</v>
      </c>
      <c r="W146" s="445">
        <f t="shared" si="8"/>
        <v>0</v>
      </c>
      <c r="X146" s="513">
        <f t="shared" si="7"/>
        <v>0</v>
      </c>
    </row>
    <row r="147" spans="2:24" ht="95.1" customHeight="1" x14ac:dyDescent="0.25">
      <c r="B147" s="918"/>
      <c r="C147" s="966"/>
      <c r="D147" s="966"/>
      <c r="E147" s="967"/>
      <c r="F147" s="55" t="s">
        <v>176</v>
      </c>
      <c r="G147" s="900"/>
      <c r="H147" s="903"/>
      <c r="I147" s="501">
        <v>0.2</v>
      </c>
      <c r="J147" s="969"/>
      <c r="K147" s="962"/>
      <c r="L147" s="962"/>
      <c r="M147" s="442" t="s">
        <v>851</v>
      </c>
      <c r="N147" s="42">
        <v>5</v>
      </c>
      <c r="O147" s="224" t="s">
        <v>1081</v>
      </c>
      <c r="P147" s="455">
        <v>0.1</v>
      </c>
      <c r="Q147" s="456">
        <v>43770</v>
      </c>
      <c r="R147" s="457" t="s">
        <v>1082</v>
      </c>
      <c r="S147" s="970"/>
      <c r="T147" s="454"/>
      <c r="U147" s="523"/>
      <c r="V147" s="81">
        <f t="shared" si="6"/>
        <v>0</v>
      </c>
      <c r="W147" s="445">
        <f t="shared" si="8"/>
        <v>0</v>
      </c>
      <c r="X147" s="513">
        <f t="shared" si="7"/>
        <v>0</v>
      </c>
    </row>
    <row r="148" spans="2:24" ht="95.1" customHeight="1" x14ac:dyDescent="0.25">
      <c r="B148" s="918" t="s">
        <v>391</v>
      </c>
      <c r="C148" s="966" t="s">
        <v>392</v>
      </c>
      <c r="D148" s="966" t="s">
        <v>52</v>
      </c>
      <c r="E148" s="967" t="s">
        <v>539</v>
      </c>
      <c r="F148" s="55" t="s">
        <v>176</v>
      </c>
      <c r="G148" s="900">
        <v>3</v>
      </c>
      <c r="H148" s="964" t="s">
        <v>797</v>
      </c>
      <c r="I148" s="500">
        <v>0.2</v>
      </c>
      <c r="J148" s="961">
        <v>4</v>
      </c>
      <c r="K148" s="963" t="s">
        <v>1083</v>
      </c>
      <c r="L148" s="963" t="s">
        <v>1084</v>
      </c>
      <c r="M148" s="447" t="s">
        <v>851</v>
      </c>
      <c r="N148" s="42">
        <v>1</v>
      </c>
      <c r="O148" s="335" t="s">
        <v>1085</v>
      </c>
      <c r="P148" s="445">
        <v>0.12</v>
      </c>
      <c r="Q148" s="437">
        <v>43556</v>
      </c>
      <c r="R148" s="438">
        <v>43565</v>
      </c>
      <c r="S148" s="965" t="s">
        <v>851</v>
      </c>
      <c r="T148" s="468">
        <v>0</v>
      </c>
      <c r="U148" s="515"/>
      <c r="V148" s="81">
        <f t="shared" si="6"/>
        <v>0</v>
      </c>
      <c r="W148" s="445">
        <f t="shared" si="8"/>
        <v>0</v>
      </c>
      <c r="X148" s="513">
        <f t="shared" si="7"/>
        <v>0</v>
      </c>
    </row>
    <row r="149" spans="2:24" ht="95.1" customHeight="1" x14ac:dyDescent="0.25">
      <c r="B149" s="918"/>
      <c r="C149" s="966"/>
      <c r="D149" s="966"/>
      <c r="E149" s="967"/>
      <c r="F149" s="55" t="s">
        <v>176</v>
      </c>
      <c r="G149" s="900"/>
      <c r="H149" s="964"/>
      <c r="I149" s="500">
        <v>0.2</v>
      </c>
      <c r="J149" s="961"/>
      <c r="K149" s="963"/>
      <c r="L149" s="963"/>
      <c r="M149" s="447" t="s">
        <v>851</v>
      </c>
      <c r="N149" s="42">
        <v>2</v>
      </c>
      <c r="O149" s="335" t="s">
        <v>1086</v>
      </c>
      <c r="P149" s="445">
        <v>0.08</v>
      </c>
      <c r="Q149" s="437">
        <v>43556</v>
      </c>
      <c r="R149" s="438">
        <v>43565</v>
      </c>
      <c r="S149" s="965"/>
      <c r="T149" s="454"/>
      <c r="U149" s="523"/>
      <c r="V149" s="81">
        <f t="shared" si="6"/>
        <v>0</v>
      </c>
      <c r="W149" s="445">
        <f t="shared" si="8"/>
        <v>0</v>
      </c>
      <c r="X149" s="513">
        <f t="shared" si="7"/>
        <v>0</v>
      </c>
    </row>
    <row r="150" spans="2:24" ht="95.1" customHeight="1" x14ac:dyDescent="0.25">
      <c r="B150" s="918"/>
      <c r="C150" s="966"/>
      <c r="D150" s="966"/>
      <c r="E150" s="967"/>
      <c r="F150" s="55" t="s">
        <v>176</v>
      </c>
      <c r="G150" s="900"/>
      <c r="H150" s="964"/>
      <c r="I150" s="500">
        <v>0.2</v>
      </c>
      <c r="J150" s="961"/>
      <c r="K150" s="963"/>
      <c r="L150" s="963"/>
      <c r="M150" s="447" t="s">
        <v>851</v>
      </c>
      <c r="N150" s="42">
        <v>3</v>
      </c>
      <c r="O150" s="335" t="s">
        <v>1087</v>
      </c>
      <c r="P150" s="445">
        <v>0.05</v>
      </c>
      <c r="Q150" s="437">
        <v>43566</v>
      </c>
      <c r="R150" s="438">
        <v>43580</v>
      </c>
      <c r="S150" s="965"/>
      <c r="T150" s="454"/>
      <c r="U150" s="523"/>
      <c r="V150" s="81">
        <f t="shared" si="6"/>
        <v>0</v>
      </c>
      <c r="W150" s="445">
        <f t="shared" si="8"/>
        <v>0</v>
      </c>
      <c r="X150" s="513">
        <f t="shared" si="7"/>
        <v>0</v>
      </c>
    </row>
    <row r="151" spans="2:24" ht="95.1" customHeight="1" x14ac:dyDescent="0.25">
      <c r="B151" s="918"/>
      <c r="C151" s="966"/>
      <c r="D151" s="966"/>
      <c r="E151" s="967"/>
      <c r="F151" s="55" t="s">
        <v>176</v>
      </c>
      <c r="G151" s="900"/>
      <c r="H151" s="964"/>
      <c r="I151" s="500">
        <v>0.2</v>
      </c>
      <c r="J151" s="961"/>
      <c r="K151" s="963"/>
      <c r="L151" s="963"/>
      <c r="M151" s="447" t="s">
        <v>851</v>
      </c>
      <c r="N151" s="42">
        <v>1</v>
      </c>
      <c r="O151" s="335" t="s">
        <v>1085</v>
      </c>
      <c r="P151" s="445">
        <v>0.12</v>
      </c>
      <c r="Q151" s="437">
        <v>43647</v>
      </c>
      <c r="R151" s="438">
        <v>43656</v>
      </c>
      <c r="S151" s="965"/>
      <c r="T151" s="454"/>
      <c r="U151" s="523"/>
      <c r="V151" s="81">
        <f t="shared" si="6"/>
        <v>0</v>
      </c>
      <c r="W151" s="445">
        <f t="shared" si="8"/>
        <v>0</v>
      </c>
      <c r="X151" s="513">
        <f t="shared" si="7"/>
        <v>0</v>
      </c>
    </row>
    <row r="152" spans="2:24" ht="95.1" customHeight="1" x14ac:dyDescent="0.25">
      <c r="B152" s="918"/>
      <c r="C152" s="966"/>
      <c r="D152" s="966"/>
      <c r="E152" s="967"/>
      <c r="F152" s="55" t="s">
        <v>176</v>
      </c>
      <c r="G152" s="900"/>
      <c r="H152" s="964"/>
      <c r="I152" s="500">
        <v>0.2</v>
      </c>
      <c r="J152" s="961"/>
      <c r="K152" s="963"/>
      <c r="L152" s="963"/>
      <c r="M152" s="447" t="s">
        <v>851</v>
      </c>
      <c r="N152" s="42">
        <v>2</v>
      </c>
      <c r="O152" s="335" t="s">
        <v>1086</v>
      </c>
      <c r="P152" s="445">
        <v>0.08</v>
      </c>
      <c r="Q152" s="437">
        <v>43647</v>
      </c>
      <c r="R152" s="438">
        <v>43656</v>
      </c>
      <c r="S152" s="965"/>
      <c r="T152" s="454"/>
      <c r="U152" s="523"/>
      <c r="V152" s="81">
        <f t="shared" si="6"/>
        <v>0</v>
      </c>
      <c r="W152" s="445">
        <f t="shared" si="8"/>
        <v>0</v>
      </c>
      <c r="X152" s="513">
        <f t="shared" si="7"/>
        <v>0</v>
      </c>
    </row>
    <row r="153" spans="2:24" ht="95.1" customHeight="1" x14ac:dyDescent="0.25">
      <c r="B153" s="918"/>
      <c r="C153" s="966"/>
      <c r="D153" s="966"/>
      <c r="E153" s="967"/>
      <c r="F153" s="55" t="s">
        <v>176</v>
      </c>
      <c r="G153" s="900"/>
      <c r="H153" s="964"/>
      <c r="I153" s="500">
        <v>0.2</v>
      </c>
      <c r="J153" s="961"/>
      <c r="K153" s="963"/>
      <c r="L153" s="963"/>
      <c r="M153" s="447" t="s">
        <v>851</v>
      </c>
      <c r="N153" s="42">
        <v>3</v>
      </c>
      <c r="O153" s="335" t="s">
        <v>1087</v>
      </c>
      <c r="P153" s="445">
        <v>0.05</v>
      </c>
      <c r="Q153" s="437">
        <v>43657</v>
      </c>
      <c r="R153" s="438">
        <v>43671</v>
      </c>
      <c r="S153" s="965"/>
      <c r="T153" s="454"/>
      <c r="U153" s="523"/>
      <c r="V153" s="81">
        <f t="shared" si="6"/>
        <v>0</v>
      </c>
      <c r="W153" s="445">
        <f t="shared" si="8"/>
        <v>0</v>
      </c>
      <c r="X153" s="513">
        <f t="shared" si="7"/>
        <v>0</v>
      </c>
    </row>
    <row r="154" spans="2:24" ht="95.1" customHeight="1" x14ac:dyDescent="0.25">
      <c r="B154" s="918"/>
      <c r="C154" s="966"/>
      <c r="D154" s="966"/>
      <c r="E154" s="967"/>
      <c r="F154" s="55" t="s">
        <v>176</v>
      </c>
      <c r="G154" s="900"/>
      <c r="H154" s="964"/>
      <c r="I154" s="500">
        <v>0.2</v>
      </c>
      <c r="J154" s="961"/>
      <c r="K154" s="963"/>
      <c r="L154" s="963"/>
      <c r="M154" s="447" t="s">
        <v>851</v>
      </c>
      <c r="N154" s="42">
        <v>1</v>
      </c>
      <c r="O154" s="335" t="s">
        <v>1085</v>
      </c>
      <c r="P154" s="445">
        <v>0.12</v>
      </c>
      <c r="Q154" s="437">
        <v>43739</v>
      </c>
      <c r="R154" s="438">
        <v>43748</v>
      </c>
      <c r="S154" s="965"/>
      <c r="T154" s="454"/>
      <c r="U154" s="523"/>
      <c r="V154" s="81">
        <f t="shared" si="6"/>
        <v>0</v>
      </c>
      <c r="W154" s="445">
        <f t="shared" si="8"/>
        <v>0</v>
      </c>
      <c r="X154" s="513">
        <f t="shared" si="7"/>
        <v>0</v>
      </c>
    </row>
    <row r="155" spans="2:24" ht="95.1" customHeight="1" x14ac:dyDescent="0.25">
      <c r="B155" s="918"/>
      <c r="C155" s="966"/>
      <c r="D155" s="966"/>
      <c r="E155" s="967"/>
      <c r="F155" s="55" t="s">
        <v>176</v>
      </c>
      <c r="G155" s="900"/>
      <c r="H155" s="964"/>
      <c r="I155" s="500">
        <v>0.2</v>
      </c>
      <c r="J155" s="961"/>
      <c r="K155" s="963"/>
      <c r="L155" s="963"/>
      <c r="M155" s="447" t="s">
        <v>851</v>
      </c>
      <c r="N155" s="42">
        <v>2</v>
      </c>
      <c r="O155" s="335" t="s">
        <v>1086</v>
      </c>
      <c r="P155" s="445">
        <v>0.08</v>
      </c>
      <c r="Q155" s="437">
        <v>43739</v>
      </c>
      <c r="R155" s="438">
        <v>43748</v>
      </c>
      <c r="S155" s="965"/>
      <c r="T155" s="454"/>
      <c r="U155" s="523"/>
      <c r="V155" s="81">
        <f t="shared" si="6"/>
        <v>0</v>
      </c>
      <c r="W155" s="445">
        <f t="shared" si="8"/>
        <v>0</v>
      </c>
      <c r="X155" s="513">
        <f t="shared" si="7"/>
        <v>0</v>
      </c>
    </row>
    <row r="156" spans="2:24" ht="95.1" customHeight="1" x14ac:dyDescent="0.25">
      <c r="B156" s="918"/>
      <c r="C156" s="966"/>
      <c r="D156" s="966"/>
      <c r="E156" s="967"/>
      <c r="F156" s="55" t="s">
        <v>176</v>
      </c>
      <c r="G156" s="900"/>
      <c r="H156" s="964"/>
      <c r="I156" s="500">
        <v>0.2</v>
      </c>
      <c r="J156" s="961"/>
      <c r="K156" s="963"/>
      <c r="L156" s="963"/>
      <c r="M156" s="447" t="s">
        <v>851</v>
      </c>
      <c r="N156" s="42">
        <v>3</v>
      </c>
      <c r="O156" s="335" t="s">
        <v>1087</v>
      </c>
      <c r="P156" s="445">
        <v>0.05</v>
      </c>
      <c r="Q156" s="437">
        <v>43749</v>
      </c>
      <c r="R156" s="438">
        <v>43763</v>
      </c>
      <c r="S156" s="965"/>
      <c r="T156" s="454"/>
      <c r="U156" s="523"/>
      <c r="V156" s="81">
        <f t="shared" si="6"/>
        <v>0</v>
      </c>
      <c r="W156" s="445">
        <f t="shared" si="8"/>
        <v>0</v>
      </c>
      <c r="X156" s="513">
        <f t="shared" si="7"/>
        <v>0</v>
      </c>
    </row>
    <row r="157" spans="2:24" ht="95.1" customHeight="1" x14ac:dyDescent="0.25">
      <c r="B157" s="918"/>
      <c r="C157" s="966"/>
      <c r="D157" s="966"/>
      <c r="E157" s="967"/>
      <c r="F157" s="55" t="s">
        <v>176</v>
      </c>
      <c r="G157" s="900"/>
      <c r="H157" s="964"/>
      <c r="I157" s="500">
        <v>0.2</v>
      </c>
      <c r="J157" s="961"/>
      <c r="K157" s="963"/>
      <c r="L157" s="963"/>
      <c r="M157" s="447" t="s">
        <v>851</v>
      </c>
      <c r="N157" s="42">
        <v>1</v>
      </c>
      <c r="O157" s="335" t="s">
        <v>1085</v>
      </c>
      <c r="P157" s="445">
        <v>0.12</v>
      </c>
      <c r="Q157" s="437">
        <v>43739</v>
      </c>
      <c r="R157" s="438">
        <v>43774</v>
      </c>
      <c r="S157" s="965"/>
      <c r="T157" s="454"/>
      <c r="U157" s="523"/>
      <c r="V157" s="81">
        <f t="shared" si="6"/>
        <v>0</v>
      </c>
      <c r="W157" s="445">
        <f t="shared" si="8"/>
        <v>0</v>
      </c>
      <c r="X157" s="513">
        <f t="shared" si="7"/>
        <v>0</v>
      </c>
    </row>
    <row r="158" spans="2:24" ht="95.1" customHeight="1" x14ac:dyDescent="0.25">
      <c r="B158" s="918"/>
      <c r="C158" s="966"/>
      <c r="D158" s="966"/>
      <c r="E158" s="967"/>
      <c r="F158" s="55" t="s">
        <v>176</v>
      </c>
      <c r="G158" s="900"/>
      <c r="H158" s="964"/>
      <c r="I158" s="500">
        <v>0.2</v>
      </c>
      <c r="J158" s="961"/>
      <c r="K158" s="963"/>
      <c r="L158" s="963"/>
      <c r="M158" s="447" t="s">
        <v>851</v>
      </c>
      <c r="N158" s="42">
        <v>2</v>
      </c>
      <c r="O158" s="335" t="s">
        <v>1086</v>
      </c>
      <c r="P158" s="445">
        <v>0.08</v>
      </c>
      <c r="Q158" s="437">
        <v>43774</v>
      </c>
      <c r="R158" s="438">
        <v>43804</v>
      </c>
      <c r="S158" s="965"/>
      <c r="T158" s="454"/>
      <c r="U158" s="523"/>
      <c r="V158" s="81">
        <f t="shared" si="6"/>
        <v>0</v>
      </c>
      <c r="W158" s="445">
        <f t="shared" si="8"/>
        <v>0</v>
      </c>
      <c r="X158" s="513">
        <f t="shared" si="7"/>
        <v>0</v>
      </c>
    </row>
    <row r="159" spans="2:24" ht="95.1" customHeight="1" x14ac:dyDescent="0.25">
      <c r="B159" s="918"/>
      <c r="C159" s="966"/>
      <c r="D159" s="966"/>
      <c r="E159" s="967"/>
      <c r="F159" s="55" t="s">
        <v>176</v>
      </c>
      <c r="G159" s="900"/>
      <c r="H159" s="964"/>
      <c r="I159" s="500">
        <v>0.2</v>
      </c>
      <c r="J159" s="961"/>
      <c r="K159" s="963"/>
      <c r="L159" s="963"/>
      <c r="M159" s="447" t="s">
        <v>851</v>
      </c>
      <c r="N159" s="42">
        <v>3</v>
      </c>
      <c r="O159" s="335" t="s">
        <v>1087</v>
      </c>
      <c r="P159" s="445">
        <v>0.05</v>
      </c>
      <c r="Q159" s="437">
        <v>43804</v>
      </c>
      <c r="R159" s="438">
        <v>43814</v>
      </c>
      <c r="S159" s="965"/>
      <c r="T159" s="454"/>
      <c r="U159" s="523"/>
      <c r="V159" s="81">
        <f t="shared" si="6"/>
        <v>0</v>
      </c>
      <c r="W159" s="445">
        <f t="shared" si="8"/>
        <v>0</v>
      </c>
      <c r="X159" s="513">
        <f t="shared" si="7"/>
        <v>0</v>
      </c>
    </row>
    <row r="160" spans="2:24" ht="95.1" customHeight="1" x14ac:dyDescent="0.25">
      <c r="B160" s="918" t="s">
        <v>391</v>
      </c>
      <c r="C160" s="966" t="s">
        <v>392</v>
      </c>
      <c r="D160" s="966" t="s">
        <v>52</v>
      </c>
      <c r="E160" s="967" t="s">
        <v>539</v>
      </c>
      <c r="F160" s="55" t="s">
        <v>176</v>
      </c>
      <c r="G160" s="900">
        <v>4</v>
      </c>
      <c r="H160" s="903" t="s">
        <v>801</v>
      </c>
      <c r="I160" s="500">
        <v>0.2</v>
      </c>
      <c r="J160" s="961">
        <v>1</v>
      </c>
      <c r="K160" s="963" t="s">
        <v>1088</v>
      </c>
      <c r="L160" s="962" t="s">
        <v>802</v>
      </c>
      <c r="M160" s="447" t="s">
        <v>1089</v>
      </c>
      <c r="N160" s="42">
        <v>1</v>
      </c>
      <c r="O160" s="224" t="s">
        <v>1090</v>
      </c>
      <c r="P160" s="445">
        <v>0.2</v>
      </c>
      <c r="Q160" s="437">
        <v>43480</v>
      </c>
      <c r="R160" s="438">
        <v>43524</v>
      </c>
      <c r="S160" s="965" t="s">
        <v>851</v>
      </c>
      <c r="T160" s="455">
        <v>0.1</v>
      </c>
      <c r="U160" s="515" t="s">
        <v>1091</v>
      </c>
      <c r="V160" s="81">
        <f t="shared" si="6"/>
        <v>2.0000000000000004E-2</v>
      </c>
      <c r="W160" s="445">
        <f t="shared" si="8"/>
        <v>2.0000000000000005E-3</v>
      </c>
      <c r="X160" s="513">
        <f t="shared" si="7"/>
        <v>4.000000000000001E-3</v>
      </c>
    </row>
    <row r="161" spans="2:24" ht="95.1" customHeight="1" x14ac:dyDescent="0.25">
      <c r="B161" s="918"/>
      <c r="C161" s="966"/>
      <c r="D161" s="966"/>
      <c r="E161" s="967"/>
      <c r="F161" s="55" t="s">
        <v>176</v>
      </c>
      <c r="G161" s="900"/>
      <c r="H161" s="903"/>
      <c r="I161" s="500">
        <v>0.2</v>
      </c>
      <c r="J161" s="961"/>
      <c r="K161" s="963"/>
      <c r="L161" s="962"/>
      <c r="M161" s="447" t="s">
        <v>1089</v>
      </c>
      <c r="N161" s="42">
        <v>2</v>
      </c>
      <c r="O161" s="224" t="s">
        <v>1092</v>
      </c>
      <c r="P161" s="445">
        <v>0.2</v>
      </c>
      <c r="Q161" s="437">
        <v>43525</v>
      </c>
      <c r="R161" s="438">
        <v>43555</v>
      </c>
      <c r="S161" s="965"/>
      <c r="T161" s="455"/>
      <c r="U161" s="523"/>
      <c r="V161" s="81">
        <f t="shared" si="6"/>
        <v>0</v>
      </c>
      <c r="W161" s="445">
        <f t="shared" si="8"/>
        <v>0</v>
      </c>
      <c r="X161" s="513">
        <f t="shared" si="7"/>
        <v>0</v>
      </c>
    </row>
    <row r="162" spans="2:24" ht="95.1" customHeight="1" x14ac:dyDescent="0.25">
      <c r="B162" s="918"/>
      <c r="C162" s="966"/>
      <c r="D162" s="966"/>
      <c r="E162" s="967"/>
      <c r="F162" s="55" t="s">
        <v>176</v>
      </c>
      <c r="G162" s="900"/>
      <c r="H162" s="903"/>
      <c r="I162" s="500">
        <v>0.2</v>
      </c>
      <c r="J162" s="961"/>
      <c r="K162" s="963"/>
      <c r="L162" s="962"/>
      <c r="M162" s="447" t="s">
        <v>1089</v>
      </c>
      <c r="N162" s="42">
        <v>3</v>
      </c>
      <c r="O162" s="224" t="s">
        <v>1093</v>
      </c>
      <c r="P162" s="445">
        <v>0.15</v>
      </c>
      <c r="Q162" s="437">
        <v>43556</v>
      </c>
      <c r="R162" s="438">
        <v>43585</v>
      </c>
      <c r="S162" s="965"/>
      <c r="T162" s="455"/>
      <c r="U162" s="523"/>
      <c r="V162" s="81">
        <f t="shared" si="6"/>
        <v>0</v>
      </c>
      <c r="W162" s="445">
        <f t="shared" si="8"/>
        <v>0</v>
      </c>
      <c r="X162" s="513">
        <f t="shared" si="7"/>
        <v>0</v>
      </c>
    </row>
    <row r="163" spans="2:24" ht="95.1" customHeight="1" x14ac:dyDescent="0.25">
      <c r="B163" s="918"/>
      <c r="C163" s="966"/>
      <c r="D163" s="966"/>
      <c r="E163" s="967"/>
      <c r="F163" s="55" t="s">
        <v>176</v>
      </c>
      <c r="G163" s="900"/>
      <c r="H163" s="903"/>
      <c r="I163" s="500">
        <v>0.2</v>
      </c>
      <c r="J163" s="961"/>
      <c r="K163" s="963"/>
      <c r="L163" s="962"/>
      <c r="M163" s="447" t="s">
        <v>1089</v>
      </c>
      <c r="N163" s="42">
        <v>4</v>
      </c>
      <c r="O163" s="224" t="s">
        <v>1094</v>
      </c>
      <c r="P163" s="445">
        <v>0.4</v>
      </c>
      <c r="Q163" s="437">
        <v>43586</v>
      </c>
      <c r="R163" s="438">
        <v>43616</v>
      </c>
      <c r="S163" s="965"/>
      <c r="T163" s="455"/>
      <c r="U163" s="523"/>
      <c r="V163" s="81">
        <f t="shared" si="6"/>
        <v>0</v>
      </c>
      <c r="W163" s="445">
        <f t="shared" si="8"/>
        <v>0</v>
      </c>
      <c r="X163" s="513">
        <f t="shared" si="7"/>
        <v>0</v>
      </c>
    </row>
    <row r="164" spans="2:24" ht="95.1" customHeight="1" x14ac:dyDescent="0.25">
      <c r="B164" s="918"/>
      <c r="C164" s="966"/>
      <c r="D164" s="966"/>
      <c r="E164" s="967"/>
      <c r="F164" s="55" t="s">
        <v>176</v>
      </c>
      <c r="G164" s="900"/>
      <c r="H164" s="903"/>
      <c r="I164" s="500">
        <v>0.2</v>
      </c>
      <c r="J164" s="961"/>
      <c r="K164" s="963"/>
      <c r="L164" s="962"/>
      <c r="M164" s="447" t="s">
        <v>1089</v>
      </c>
      <c r="N164" s="42">
        <v>5</v>
      </c>
      <c r="O164" s="224" t="s">
        <v>1095</v>
      </c>
      <c r="P164" s="445">
        <v>0.05</v>
      </c>
      <c r="Q164" s="437">
        <v>43617</v>
      </c>
      <c r="R164" s="438">
        <v>43626</v>
      </c>
      <c r="S164" s="965"/>
      <c r="T164" s="455"/>
      <c r="U164" s="523"/>
      <c r="V164" s="81">
        <f t="shared" si="6"/>
        <v>0</v>
      </c>
      <c r="W164" s="445">
        <f t="shared" si="8"/>
        <v>0</v>
      </c>
      <c r="X164" s="513">
        <f t="shared" si="7"/>
        <v>0</v>
      </c>
    </row>
    <row r="165" spans="2:24" ht="95.1" customHeight="1" x14ac:dyDescent="0.25">
      <c r="B165" s="918" t="s">
        <v>391</v>
      </c>
      <c r="C165" s="966" t="s">
        <v>392</v>
      </c>
      <c r="D165" s="966" t="s">
        <v>52</v>
      </c>
      <c r="E165" s="967" t="s">
        <v>539</v>
      </c>
      <c r="F165" s="55" t="s">
        <v>176</v>
      </c>
      <c r="G165" s="900">
        <v>5</v>
      </c>
      <c r="H165" s="971" t="s">
        <v>803</v>
      </c>
      <c r="I165" s="500">
        <v>0.2</v>
      </c>
      <c r="J165" s="961">
        <v>100</v>
      </c>
      <c r="K165" s="963" t="s">
        <v>1096</v>
      </c>
      <c r="L165" s="962" t="s">
        <v>804</v>
      </c>
      <c r="M165" s="447" t="s">
        <v>851</v>
      </c>
      <c r="N165" s="42">
        <v>1</v>
      </c>
      <c r="O165" s="335" t="s">
        <v>1097</v>
      </c>
      <c r="P165" s="445">
        <v>0.2</v>
      </c>
      <c r="Q165" s="437">
        <v>43480</v>
      </c>
      <c r="R165" s="438">
        <v>43524</v>
      </c>
      <c r="S165" s="965" t="s">
        <v>851</v>
      </c>
      <c r="T165" s="455">
        <v>0</v>
      </c>
      <c r="U165" s="515" t="s">
        <v>1197</v>
      </c>
      <c r="V165" s="81">
        <f t="shared" si="6"/>
        <v>0</v>
      </c>
      <c r="W165" s="445">
        <f t="shared" si="8"/>
        <v>0</v>
      </c>
      <c r="X165" s="513">
        <f t="shared" si="7"/>
        <v>0</v>
      </c>
    </row>
    <row r="166" spans="2:24" ht="95.1" customHeight="1" x14ac:dyDescent="0.25">
      <c r="B166" s="918"/>
      <c r="C166" s="966"/>
      <c r="D166" s="966"/>
      <c r="E166" s="967"/>
      <c r="F166" s="55" t="s">
        <v>176</v>
      </c>
      <c r="G166" s="900"/>
      <c r="H166" s="971"/>
      <c r="I166" s="500">
        <v>0.2</v>
      </c>
      <c r="J166" s="961"/>
      <c r="K166" s="963"/>
      <c r="L166" s="962"/>
      <c r="M166" s="447" t="s">
        <v>851</v>
      </c>
      <c r="N166" s="42">
        <v>2</v>
      </c>
      <c r="O166" s="335" t="s">
        <v>1098</v>
      </c>
      <c r="P166" s="445">
        <v>0.35</v>
      </c>
      <c r="Q166" s="437">
        <v>43525</v>
      </c>
      <c r="R166" s="438">
        <v>43799</v>
      </c>
      <c r="S166" s="965"/>
      <c r="T166" s="454"/>
      <c r="U166" s="523"/>
      <c r="V166" s="81">
        <f t="shared" si="6"/>
        <v>0</v>
      </c>
      <c r="W166" s="445">
        <f t="shared" si="8"/>
        <v>0</v>
      </c>
      <c r="X166" s="513">
        <f t="shared" si="7"/>
        <v>0</v>
      </c>
    </row>
    <row r="167" spans="2:24" ht="95.1" customHeight="1" x14ac:dyDescent="0.25">
      <c r="B167" s="918"/>
      <c r="C167" s="966"/>
      <c r="D167" s="966"/>
      <c r="E167" s="967"/>
      <c r="F167" s="55" t="s">
        <v>176</v>
      </c>
      <c r="G167" s="900"/>
      <c r="H167" s="971"/>
      <c r="I167" s="500">
        <v>0.2</v>
      </c>
      <c r="J167" s="961"/>
      <c r="K167" s="963"/>
      <c r="L167" s="962"/>
      <c r="M167" s="447" t="s">
        <v>851</v>
      </c>
      <c r="N167" s="42">
        <v>3</v>
      </c>
      <c r="O167" s="335" t="s">
        <v>1099</v>
      </c>
      <c r="P167" s="445">
        <v>0.35</v>
      </c>
      <c r="Q167" s="437">
        <v>43525</v>
      </c>
      <c r="R167" s="438">
        <v>43799</v>
      </c>
      <c r="S167" s="965"/>
      <c r="T167" s="454"/>
      <c r="U167" s="523"/>
      <c r="V167" s="81">
        <f t="shared" si="6"/>
        <v>0</v>
      </c>
      <c r="W167" s="445">
        <f t="shared" si="8"/>
        <v>0</v>
      </c>
      <c r="X167" s="513">
        <f t="shared" si="7"/>
        <v>0</v>
      </c>
    </row>
    <row r="168" spans="2:24" ht="95.1" customHeight="1" x14ac:dyDescent="0.25">
      <c r="B168" s="918"/>
      <c r="C168" s="966"/>
      <c r="D168" s="966"/>
      <c r="E168" s="967"/>
      <c r="F168" s="55" t="s">
        <v>176</v>
      </c>
      <c r="G168" s="900"/>
      <c r="H168" s="971"/>
      <c r="I168" s="500">
        <v>0.2</v>
      </c>
      <c r="J168" s="961"/>
      <c r="K168" s="963"/>
      <c r="L168" s="962"/>
      <c r="M168" s="447" t="s">
        <v>851</v>
      </c>
      <c r="N168" s="42">
        <v>4</v>
      </c>
      <c r="O168" s="335" t="s">
        <v>1100</v>
      </c>
      <c r="P168" s="445">
        <v>0.1</v>
      </c>
      <c r="Q168" s="437">
        <v>43800</v>
      </c>
      <c r="R168" s="438">
        <v>43830</v>
      </c>
      <c r="S168" s="965"/>
      <c r="T168" s="454"/>
      <c r="U168" s="523"/>
      <c r="V168" s="81">
        <f t="shared" si="6"/>
        <v>0</v>
      </c>
      <c r="W168" s="445">
        <f t="shared" si="8"/>
        <v>0</v>
      </c>
      <c r="X168" s="513">
        <f t="shared" si="7"/>
        <v>0</v>
      </c>
    </row>
    <row r="169" spans="2:24" ht="95.1" customHeight="1" x14ac:dyDescent="0.25">
      <c r="B169" s="918" t="s">
        <v>391</v>
      </c>
      <c r="C169" s="966" t="s">
        <v>757</v>
      </c>
      <c r="D169" s="966" t="s">
        <v>23</v>
      </c>
      <c r="E169" s="967" t="s">
        <v>805</v>
      </c>
      <c r="F169" s="55" t="s">
        <v>183</v>
      </c>
      <c r="G169" s="900">
        <v>1</v>
      </c>
      <c r="H169" s="973" t="s">
        <v>806</v>
      </c>
      <c r="I169" s="499">
        <v>0.5</v>
      </c>
      <c r="J169" s="974">
        <v>100</v>
      </c>
      <c r="K169" s="972" t="s">
        <v>1101</v>
      </c>
      <c r="L169" s="972" t="s">
        <v>1102</v>
      </c>
      <c r="M169" s="485" t="s">
        <v>1103</v>
      </c>
      <c r="N169" s="42">
        <v>1</v>
      </c>
      <c r="O169" s="486" t="s">
        <v>1104</v>
      </c>
      <c r="P169" s="460">
        <v>0.5</v>
      </c>
      <c r="Q169" s="461">
        <v>43525</v>
      </c>
      <c r="R169" s="462">
        <v>43585</v>
      </c>
      <c r="S169" s="972" t="s">
        <v>1103</v>
      </c>
      <c r="T169" s="458">
        <v>0.8</v>
      </c>
      <c r="U169" s="524" t="s">
        <v>1105</v>
      </c>
      <c r="V169" s="81">
        <f t="shared" si="6"/>
        <v>0.4</v>
      </c>
      <c r="W169" s="445">
        <f t="shared" si="8"/>
        <v>0.32000000000000006</v>
      </c>
      <c r="X169" s="513">
        <f t="shared" si="7"/>
        <v>0.2</v>
      </c>
    </row>
    <row r="170" spans="2:24" ht="95.1" customHeight="1" x14ac:dyDescent="0.25">
      <c r="B170" s="918"/>
      <c r="C170" s="966"/>
      <c r="D170" s="966"/>
      <c r="E170" s="967"/>
      <c r="F170" s="55" t="s">
        <v>183</v>
      </c>
      <c r="G170" s="900"/>
      <c r="H170" s="973"/>
      <c r="I170" s="499">
        <v>0.5</v>
      </c>
      <c r="J170" s="974"/>
      <c r="K170" s="972"/>
      <c r="L170" s="972"/>
      <c r="M170" s="485" t="s">
        <v>1103</v>
      </c>
      <c r="N170" s="42">
        <v>2</v>
      </c>
      <c r="O170" s="487" t="s">
        <v>1106</v>
      </c>
      <c r="P170" s="460">
        <v>0.5</v>
      </c>
      <c r="Q170" s="461">
        <v>43586</v>
      </c>
      <c r="R170" s="462">
        <v>43646</v>
      </c>
      <c r="S170" s="972"/>
      <c r="T170" s="291"/>
      <c r="U170" s="518"/>
      <c r="V170" s="81">
        <f t="shared" si="6"/>
        <v>0</v>
      </c>
      <c r="W170" s="445">
        <f t="shared" si="8"/>
        <v>0</v>
      </c>
      <c r="X170" s="513">
        <f t="shared" si="7"/>
        <v>0</v>
      </c>
    </row>
    <row r="171" spans="2:24" ht="95.1" customHeight="1" x14ac:dyDescent="0.25">
      <c r="B171" s="918" t="s">
        <v>391</v>
      </c>
      <c r="C171" s="966" t="s">
        <v>757</v>
      </c>
      <c r="D171" s="966" t="s">
        <v>23</v>
      </c>
      <c r="E171" s="967" t="s">
        <v>805</v>
      </c>
      <c r="F171" s="55" t="s">
        <v>183</v>
      </c>
      <c r="G171" s="900">
        <v>2</v>
      </c>
      <c r="H171" s="901" t="s">
        <v>356</v>
      </c>
      <c r="I171" s="496">
        <v>0.5</v>
      </c>
      <c r="J171" s="883">
        <v>100</v>
      </c>
      <c r="K171" s="707" t="s">
        <v>184</v>
      </c>
      <c r="L171" s="901" t="s">
        <v>357</v>
      </c>
      <c r="M171" s="707" t="s">
        <v>351</v>
      </c>
      <c r="N171" s="42">
        <v>1</v>
      </c>
      <c r="O171" s="459" t="s">
        <v>1107</v>
      </c>
      <c r="P171" s="460">
        <v>0.3</v>
      </c>
      <c r="Q171" s="461">
        <v>43525</v>
      </c>
      <c r="R171" s="462">
        <v>43600</v>
      </c>
      <c r="S171" s="972" t="s">
        <v>808</v>
      </c>
      <c r="T171" s="458">
        <v>1</v>
      </c>
      <c r="U171" s="524" t="s">
        <v>1108</v>
      </c>
      <c r="V171" s="81">
        <f t="shared" si="6"/>
        <v>0.3</v>
      </c>
      <c r="W171" s="445">
        <f t="shared" si="8"/>
        <v>0.3</v>
      </c>
      <c r="X171" s="513">
        <f t="shared" si="7"/>
        <v>0.15</v>
      </c>
    </row>
    <row r="172" spans="2:24" ht="95.1" customHeight="1" x14ac:dyDescent="0.25">
      <c r="B172" s="918"/>
      <c r="C172" s="966"/>
      <c r="D172" s="966"/>
      <c r="E172" s="967"/>
      <c r="F172" s="55" t="s">
        <v>183</v>
      </c>
      <c r="G172" s="900"/>
      <c r="H172" s="901"/>
      <c r="I172" s="496">
        <v>0.5</v>
      </c>
      <c r="J172" s="883"/>
      <c r="K172" s="707"/>
      <c r="L172" s="901"/>
      <c r="M172" s="707"/>
      <c r="N172" s="42">
        <v>2</v>
      </c>
      <c r="O172" s="459" t="s">
        <v>1109</v>
      </c>
      <c r="P172" s="460">
        <v>0.3</v>
      </c>
      <c r="Q172" s="461">
        <v>43601</v>
      </c>
      <c r="R172" s="462">
        <v>43692</v>
      </c>
      <c r="S172" s="972"/>
      <c r="T172" s="291"/>
      <c r="U172" s="518"/>
      <c r="V172" s="81">
        <f t="shared" si="6"/>
        <v>0</v>
      </c>
      <c r="W172" s="445">
        <f t="shared" si="8"/>
        <v>0</v>
      </c>
      <c r="X172" s="513">
        <f t="shared" si="7"/>
        <v>0</v>
      </c>
    </row>
    <row r="173" spans="2:24" ht="95.1" customHeight="1" x14ac:dyDescent="0.25">
      <c r="B173" s="918"/>
      <c r="C173" s="966"/>
      <c r="D173" s="966"/>
      <c r="E173" s="967"/>
      <c r="F173" s="55" t="s">
        <v>183</v>
      </c>
      <c r="G173" s="900"/>
      <c r="H173" s="901"/>
      <c r="I173" s="496">
        <v>0.5</v>
      </c>
      <c r="J173" s="883"/>
      <c r="K173" s="707"/>
      <c r="L173" s="901"/>
      <c r="M173" s="707"/>
      <c r="N173" s="42">
        <v>3</v>
      </c>
      <c r="O173" s="459" t="s">
        <v>1110</v>
      </c>
      <c r="P173" s="460">
        <v>0.4</v>
      </c>
      <c r="Q173" s="461">
        <v>43693</v>
      </c>
      <c r="R173" s="462">
        <v>43799</v>
      </c>
      <c r="S173" s="972"/>
      <c r="T173" s="291"/>
      <c r="U173" s="518"/>
      <c r="V173" s="81">
        <f t="shared" si="6"/>
        <v>0</v>
      </c>
      <c r="W173" s="445">
        <f t="shared" si="8"/>
        <v>0</v>
      </c>
      <c r="X173" s="513">
        <f t="shared" si="7"/>
        <v>0</v>
      </c>
    </row>
    <row r="174" spans="2:24" ht="95.1" customHeight="1" x14ac:dyDescent="0.25">
      <c r="B174" s="918" t="s">
        <v>391</v>
      </c>
      <c r="C174" s="966" t="s">
        <v>757</v>
      </c>
      <c r="D174" s="966" t="s">
        <v>23</v>
      </c>
      <c r="E174" s="967" t="s">
        <v>805</v>
      </c>
      <c r="F174" s="55" t="s">
        <v>183</v>
      </c>
      <c r="G174" s="900">
        <v>3</v>
      </c>
      <c r="H174" s="901"/>
      <c r="I174" s="496">
        <v>0.5</v>
      </c>
      <c r="J174" s="883"/>
      <c r="K174" s="707"/>
      <c r="L174" s="901"/>
      <c r="M174" s="707"/>
      <c r="N174" s="42">
        <v>1</v>
      </c>
      <c r="O174" s="459" t="s">
        <v>1111</v>
      </c>
      <c r="P174" s="460">
        <v>0.3</v>
      </c>
      <c r="Q174" s="461">
        <v>43525</v>
      </c>
      <c r="R174" s="462">
        <v>43600</v>
      </c>
      <c r="S174" s="972" t="s">
        <v>808</v>
      </c>
      <c r="T174" s="458">
        <v>1</v>
      </c>
      <c r="U174" s="524" t="s">
        <v>1112</v>
      </c>
      <c r="V174" s="81">
        <f t="shared" si="6"/>
        <v>0.3</v>
      </c>
      <c r="W174" s="445">
        <f t="shared" si="8"/>
        <v>0.3</v>
      </c>
      <c r="X174" s="513">
        <f t="shared" si="7"/>
        <v>0.15</v>
      </c>
    </row>
    <row r="175" spans="2:24" ht="95.1" customHeight="1" x14ac:dyDescent="0.25">
      <c r="B175" s="918"/>
      <c r="C175" s="966"/>
      <c r="D175" s="966"/>
      <c r="E175" s="967"/>
      <c r="F175" s="55" t="s">
        <v>183</v>
      </c>
      <c r="G175" s="900"/>
      <c r="H175" s="901"/>
      <c r="I175" s="496">
        <v>0.5</v>
      </c>
      <c r="J175" s="883"/>
      <c r="K175" s="707"/>
      <c r="L175" s="901"/>
      <c r="M175" s="707"/>
      <c r="N175" s="42">
        <v>2</v>
      </c>
      <c r="O175" s="459" t="s">
        <v>1113</v>
      </c>
      <c r="P175" s="460">
        <v>0.3</v>
      </c>
      <c r="Q175" s="461">
        <v>43601</v>
      </c>
      <c r="R175" s="462">
        <v>43692</v>
      </c>
      <c r="S175" s="972"/>
      <c r="T175" s="291"/>
      <c r="U175" s="518"/>
      <c r="V175" s="81">
        <f t="shared" si="6"/>
        <v>0</v>
      </c>
      <c r="W175" s="445">
        <f t="shared" si="8"/>
        <v>0</v>
      </c>
      <c r="X175" s="513">
        <f t="shared" si="7"/>
        <v>0</v>
      </c>
    </row>
    <row r="176" spans="2:24" ht="95.1" customHeight="1" x14ac:dyDescent="0.25">
      <c r="B176" s="918"/>
      <c r="C176" s="966"/>
      <c r="D176" s="966"/>
      <c r="E176" s="967"/>
      <c r="F176" s="55" t="s">
        <v>183</v>
      </c>
      <c r="G176" s="900"/>
      <c r="H176" s="901"/>
      <c r="I176" s="496">
        <v>0.5</v>
      </c>
      <c r="J176" s="883"/>
      <c r="K176" s="707"/>
      <c r="L176" s="901"/>
      <c r="M176" s="707"/>
      <c r="N176" s="42">
        <v>3</v>
      </c>
      <c r="O176" s="459" t="s">
        <v>1114</v>
      </c>
      <c r="P176" s="460">
        <v>0.4</v>
      </c>
      <c r="Q176" s="461">
        <v>43693</v>
      </c>
      <c r="R176" s="462">
        <v>43799</v>
      </c>
      <c r="S176" s="972"/>
      <c r="T176" s="291"/>
      <c r="U176" s="518"/>
      <c r="V176" s="81">
        <f t="shared" si="6"/>
        <v>0</v>
      </c>
      <c r="W176" s="445">
        <f t="shared" si="8"/>
        <v>0</v>
      </c>
      <c r="X176" s="513">
        <f t="shared" si="7"/>
        <v>0</v>
      </c>
    </row>
    <row r="177" spans="2:24" ht="95.1" customHeight="1" x14ac:dyDescent="0.25">
      <c r="B177" s="354" t="s">
        <v>388</v>
      </c>
      <c r="C177" s="966" t="s">
        <v>389</v>
      </c>
      <c r="D177" s="964" t="s">
        <v>23</v>
      </c>
      <c r="E177" s="967" t="s">
        <v>542</v>
      </c>
      <c r="F177" s="55" t="s">
        <v>186</v>
      </c>
      <c r="G177" s="976">
        <v>1</v>
      </c>
      <c r="H177" s="977" t="s">
        <v>813</v>
      </c>
      <c r="I177" s="498">
        <v>6.25E-2</v>
      </c>
      <c r="J177" s="978">
        <v>1</v>
      </c>
      <c r="K177" s="978" t="s">
        <v>184</v>
      </c>
      <c r="L177" s="979" t="s">
        <v>814</v>
      </c>
      <c r="M177" s="463" t="s">
        <v>815</v>
      </c>
      <c r="N177" s="488">
        <v>1</v>
      </c>
      <c r="O177" s="465" t="s">
        <v>1115</v>
      </c>
      <c r="P177" s="455">
        <v>0.25</v>
      </c>
      <c r="Q177" s="466">
        <v>43467</v>
      </c>
      <c r="R177" s="466">
        <v>43554</v>
      </c>
      <c r="S177" s="975" t="s">
        <v>815</v>
      </c>
      <c r="T177" s="467">
        <v>1</v>
      </c>
      <c r="U177" s="515" t="s">
        <v>1196</v>
      </c>
      <c r="V177" s="81">
        <f t="shared" si="6"/>
        <v>0.25</v>
      </c>
      <c r="W177" s="445">
        <f t="shared" si="8"/>
        <v>0.25</v>
      </c>
      <c r="X177" s="513">
        <f t="shared" si="7"/>
        <v>1.5625E-2</v>
      </c>
    </row>
    <row r="178" spans="2:24" ht="95.1" customHeight="1" x14ac:dyDescent="0.25">
      <c r="B178" s="354" t="s">
        <v>388</v>
      </c>
      <c r="C178" s="966"/>
      <c r="D178" s="964"/>
      <c r="E178" s="967"/>
      <c r="F178" s="55" t="s">
        <v>186</v>
      </c>
      <c r="G178" s="976"/>
      <c r="H178" s="977"/>
      <c r="I178" s="498">
        <v>6.25E-2</v>
      </c>
      <c r="J178" s="978"/>
      <c r="K178" s="978"/>
      <c r="L178" s="979"/>
      <c r="M178" s="463" t="s">
        <v>815</v>
      </c>
      <c r="N178" s="488">
        <v>2</v>
      </c>
      <c r="O178" s="465" t="s">
        <v>1116</v>
      </c>
      <c r="P178" s="455">
        <v>0.25</v>
      </c>
      <c r="Q178" s="466">
        <v>43557</v>
      </c>
      <c r="R178" s="466">
        <v>43646</v>
      </c>
      <c r="S178" s="975"/>
      <c r="T178" s="291"/>
      <c r="U178" s="518"/>
      <c r="V178" s="81">
        <f t="shared" si="6"/>
        <v>0</v>
      </c>
      <c r="W178" s="445">
        <f t="shared" si="8"/>
        <v>0</v>
      </c>
      <c r="X178" s="513">
        <f t="shared" si="7"/>
        <v>0</v>
      </c>
    </row>
    <row r="179" spans="2:24" ht="95.1" customHeight="1" x14ac:dyDescent="0.25">
      <c r="B179" s="354" t="s">
        <v>388</v>
      </c>
      <c r="C179" s="966"/>
      <c r="D179" s="964"/>
      <c r="E179" s="967"/>
      <c r="F179" s="55" t="s">
        <v>186</v>
      </c>
      <c r="G179" s="976"/>
      <c r="H179" s="977"/>
      <c r="I179" s="498">
        <v>6.25E-2</v>
      </c>
      <c r="J179" s="978"/>
      <c r="K179" s="978"/>
      <c r="L179" s="979"/>
      <c r="M179" s="463" t="s">
        <v>815</v>
      </c>
      <c r="N179" s="488">
        <v>3</v>
      </c>
      <c r="O179" s="465" t="s">
        <v>1117</v>
      </c>
      <c r="P179" s="455">
        <v>0.25</v>
      </c>
      <c r="Q179" s="466">
        <v>43648</v>
      </c>
      <c r="R179" s="466">
        <v>43738</v>
      </c>
      <c r="S179" s="975"/>
      <c r="T179" s="291"/>
      <c r="U179" s="518"/>
      <c r="V179" s="81">
        <f t="shared" si="6"/>
        <v>0</v>
      </c>
      <c r="W179" s="445">
        <f t="shared" si="8"/>
        <v>0</v>
      </c>
      <c r="X179" s="513">
        <f t="shared" si="7"/>
        <v>0</v>
      </c>
    </row>
    <row r="180" spans="2:24" ht="95.1" customHeight="1" x14ac:dyDescent="0.25">
      <c r="B180" s="354" t="s">
        <v>388</v>
      </c>
      <c r="C180" s="966"/>
      <c r="D180" s="964"/>
      <c r="E180" s="967"/>
      <c r="F180" s="55" t="s">
        <v>186</v>
      </c>
      <c r="G180" s="976"/>
      <c r="H180" s="977"/>
      <c r="I180" s="498">
        <v>6.25E-2</v>
      </c>
      <c r="J180" s="978"/>
      <c r="K180" s="978"/>
      <c r="L180" s="979"/>
      <c r="M180" s="463" t="s">
        <v>815</v>
      </c>
      <c r="N180" s="488">
        <v>4</v>
      </c>
      <c r="O180" s="465" t="s">
        <v>1118</v>
      </c>
      <c r="P180" s="455">
        <v>0.25</v>
      </c>
      <c r="Q180" s="466">
        <v>43740</v>
      </c>
      <c r="R180" s="466">
        <v>43829</v>
      </c>
      <c r="S180" s="975"/>
      <c r="T180" s="291"/>
      <c r="U180" s="518"/>
      <c r="V180" s="81">
        <f t="shared" si="6"/>
        <v>0</v>
      </c>
      <c r="W180" s="445">
        <f t="shared" si="8"/>
        <v>0</v>
      </c>
      <c r="X180" s="513">
        <f t="shared" si="7"/>
        <v>0</v>
      </c>
    </row>
    <row r="181" spans="2:24" ht="95.1" customHeight="1" x14ac:dyDescent="0.25">
      <c r="B181" s="354" t="s">
        <v>388</v>
      </c>
      <c r="C181" s="966" t="s">
        <v>389</v>
      </c>
      <c r="D181" s="964" t="s">
        <v>23</v>
      </c>
      <c r="E181" s="967" t="s">
        <v>542</v>
      </c>
      <c r="F181" s="55" t="s">
        <v>186</v>
      </c>
      <c r="G181" s="976">
        <v>2</v>
      </c>
      <c r="H181" s="987" t="s">
        <v>363</v>
      </c>
      <c r="I181" s="498">
        <v>6.25E-2</v>
      </c>
      <c r="J181" s="988">
        <v>0.2</v>
      </c>
      <c r="K181" s="989" t="s">
        <v>184</v>
      </c>
      <c r="L181" s="987" t="s">
        <v>816</v>
      </c>
      <c r="M181" s="463" t="s">
        <v>198</v>
      </c>
      <c r="N181" s="488">
        <v>1</v>
      </c>
      <c r="O181" s="465" t="s">
        <v>209</v>
      </c>
      <c r="P181" s="455">
        <v>0.5</v>
      </c>
      <c r="Q181" s="466">
        <v>43497</v>
      </c>
      <c r="R181" s="466">
        <v>43830</v>
      </c>
      <c r="S181" s="980" t="s">
        <v>198</v>
      </c>
      <c r="T181" s="467">
        <v>1</v>
      </c>
      <c r="U181" s="515" t="s">
        <v>1119</v>
      </c>
      <c r="V181" s="81">
        <f t="shared" si="6"/>
        <v>0.5</v>
      </c>
      <c r="W181" s="445">
        <f t="shared" si="8"/>
        <v>0.5</v>
      </c>
      <c r="X181" s="513">
        <f t="shared" si="7"/>
        <v>3.125E-2</v>
      </c>
    </row>
    <row r="182" spans="2:24" ht="95.1" customHeight="1" x14ac:dyDescent="0.25">
      <c r="B182" s="354" t="s">
        <v>388</v>
      </c>
      <c r="C182" s="966"/>
      <c r="D182" s="964"/>
      <c r="E182" s="967"/>
      <c r="F182" s="55" t="s">
        <v>186</v>
      </c>
      <c r="G182" s="976"/>
      <c r="H182" s="987"/>
      <c r="I182" s="498">
        <v>6.25E-2</v>
      </c>
      <c r="J182" s="988"/>
      <c r="K182" s="989"/>
      <c r="L182" s="987"/>
      <c r="M182" s="463" t="s">
        <v>198</v>
      </c>
      <c r="N182" s="488">
        <v>2</v>
      </c>
      <c r="O182" s="465" t="s">
        <v>1120</v>
      </c>
      <c r="P182" s="455">
        <v>0.5</v>
      </c>
      <c r="Q182" s="466">
        <v>43497</v>
      </c>
      <c r="R182" s="466">
        <v>43830</v>
      </c>
      <c r="S182" s="980" t="s">
        <v>200</v>
      </c>
      <c r="T182" s="467">
        <v>1</v>
      </c>
      <c r="U182" s="515" t="s">
        <v>1121</v>
      </c>
      <c r="V182" s="81">
        <f t="shared" si="6"/>
        <v>0.5</v>
      </c>
      <c r="W182" s="445">
        <f t="shared" si="8"/>
        <v>0.5</v>
      </c>
      <c r="X182" s="513">
        <f t="shared" si="7"/>
        <v>3.125E-2</v>
      </c>
    </row>
    <row r="183" spans="2:24" ht="95.1" customHeight="1" x14ac:dyDescent="0.25">
      <c r="B183" s="354" t="s">
        <v>388</v>
      </c>
      <c r="C183" s="966" t="s">
        <v>389</v>
      </c>
      <c r="D183" s="964" t="s">
        <v>23</v>
      </c>
      <c r="E183" s="967" t="s">
        <v>542</v>
      </c>
      <c r="F183" s="55" t="s">
        <v>186</v>
      </c>
      <c r="G183" s="976">
        <v>3</v>
      </c>
      <c r="H183" s="981" t="s">
        <v>817</v>
      </c>
      <c r="I183" s="498">
        <v>6.25E-2</v>
      </c>
      <c r="J183" s="982">
        <v>51</v>
      </c>
      <c r="K183" s="982" t="s">
        <v>1122</v>
      </c>
      <c r="L183" s="979" t="s">
        <v>819</v>
      </c>
      <c r="M183" s="463" t="s">
        <v>198</v>
      </c>
      <c r="N183" s="488">
        <v>1</v>
      </c>
      <c r="O183" s="469" t="s">
        <v>1123</v>
      </c>
      <c r="P183" s="455">
        <v>0.1</v>
      </c>
      <c r="Q183" s="466">
        <v>43550</v>
      </c>
      <c r="R183" s="466">
        <v>43553</v>
      </c>
      <c r="S183" s="983" t="s">
        <v>198</v>
      </c>
      <c r="T183" s="467">
        <v>1</v>
      </c>
      <c r="U183" s="515" t="s">
        <v>1125</v>
      </c>
      <c r="V183" s="81">
        <f t="shared" si="6"/>
        <v>0.1</v>
      </c>
      <c r="W183" s="445">
        <f t="shared" si="8"/>
        <v>0.1</v>
      </c>
      <c r="X183" s="513">
        <f t="shared" si="7"/>
        <v>6.2500000000000003E-3</v>
      </c>
    </row>
    <row r="184" spans="2:24" ht="95.1" customHeight="1" x14ac:dyDescent="0.25">
      <c r="B184" s="354" t="s">
        <v>388</v>
      </c>
      <c r="C184" s="966"/>
      <c r="D184" s="964"/>
      <c r="E184" s="967"/>
      <c r="F184" s="55" t="s">
        <v>186</v>
      </c>
      <c r="G184" s="976"/>
      <c r="H184" s="979"/>
      <c r="I184" s="498">
        <v>6.25E-2</v>
      </c>
      <c r="J184" s="982"/>
      <c r="K184" s="982"/>
      <c r="L184" s="979"/>
      <c r="M184" s="463" t="s">
        <v>198</v>
      </c>
      <c r="N184" s="488">
        <v>2</v>
      </c>
      <c r="O184" s="469" t="s">
        <v>1126</v>
      </c>
      <c r="P184" s="455">
        <v>0.9</v>
      </c>
      <c r="Q184" s="466">
        <v>43556</v>
      </c>
      <c r="R184" s="466">
        <v>43830</v>
      </c>
      <c r="S184" s="983"/>
      <c r="T184" s="467">
        <v>0</v>
      </c>
      <c r="U184" s="515" t="s">
        <v>613</v>
      </c>
      <c r="V184" s="81">
        <f t="shared" si="6"/>
        <v>0</v>
      </c>
      <c r="W184" s="445">
        <f t="shared" si="8"/>
        <v>0</v>
      </c>
      <c r="X184" s="513">
        <f t="shared" si="7"/>
        <v>0</v>
      </c>
    </row>
    <row r="185" spans="2:24" ht="95.1" customHeight="1" x14ac:dyDescent="0.25">
      <c r="B185" s="354" t="s">
        <v>388</v>
      </c>
      <c r="C185" s="966" t="s">
        <v>389</v>
      </c>
      <c r="D185" s="964" t="s">
        <v>23</v>
      </c>
      <c r="E185" s="967" t="s">
        <v>542</v>
      </c>
      <c r="F185" s="55" t="s">
        <v>186</v>
      </c>
      <c r="G185" s="976">
        <v>4</v>
      </c>
      <c r="H185" s="979" t="s">
        <v>1127</v>
      </c>
      <c r="I185" s="498">
        <v>6.25E-2</v>
      </c>
      <c r="J185" s="982">
        <v>4</v>
      </c>
      <c r="K185" s="982" t="s">
        <v>212</v>
      </c>
      <c r="L185" s="979" t="s">
        <v>1128</v>
      </c>
      <c r="M185" s="463" t="s">
        <v>1124</v>
      </c>
      <c r="N185" s="488">
        <v>1</v>
      </c>
      <c r="O185" s="465" t="s">
        <v>1129</v>
      </c>
      <c r="P185" s="455">
        <v>0.5</v>
      </c>
      <c r="Q185" s="466">
        <v>43467</v>
      </c>
      <c r="R185" s="466">
        <v>43821</v>
      </c>
      <c r="S185" s="990" t="s">
        <v>1124</v>
      </c>
      <c r="T185" s="467">
        <v>1</v>
      </c>
      <c r="U185" s="515" t="s">
        <v>1130</v>
      </c>
      <c r="V185" s="81">
        <f t="shared" si="6"/>
        <v>0.5</v>
      </c>
      <c r="W185" s="445">
        <f t="shared" si="8"/>
        <v>0.5</v>
      </c>
      <c r="X185" s="513">
        <f t="shared" si="7"/>
        <v>3.125E-2</v>
      </c>
    </row>
    <row r="186" spans="2:24" ht="95.1" customHeight="1" x14ac:dyDescent="0.25">
      <c r="B186" s="354" t="s">
        <v>388</v>
      </c>
      <c r="C186" s="966"/>
      <c r="D186" s="964"/>
      <c r="E186" s="967"/>
      <c r="F186" s="55" t="s">
        <v>186</v>
      </c>
      <c r="G186" s="976"/>
      <c r="H186" s="979"/>
      <c r="I186" s="498">
        <v>6.25E-2</v>
      </c>
      <c r="J186" s="982"/>
      <c r="K186" s="982"/>
      <c r="L186" s="979"/>
      <c r="M186" s="463" t="s">
        <v>1124</v>
      </c>
      <c r="N186" s="488">
        <v>2</v>
      </c>
      <c r="O186" s="465" t="s">
        <v>580</v>
      </c>
      <c r="P186" s="455">
        <v>0.5</v>
      </c>
      <c r="Q186" s="466">
        <v>43467</v>
      </c>
      <c r="R186" s="466">
        <v>43820</v>
      </c>
      <c r="S186" s="991" t="s">
        <v>215</v>
      </c>
      <c r="T186" s="467">
        <v>1</v>
      </c>
      <c r="U186" s="515" t="s">
        <v>1131</v>
      </c>
      <c r="V186" s="81">
        <f t="shared" si="6"/>
        <v>0.5</v>
      </c>
      <c r="W186" s="445">
        <f t="shared" si="8"/>
        <v>0.5</v>
      </c>
      <c r="X186" s="513">
        <f t="shared" si="7"/>
        <v>3.125E-2</v>
      </c>
    </row>
    <row r="187" spans="2:24" ht="95.1" customHeight="1" x14ac:dyDescent="0.25">
      <c r="B187" s="354" t="s">
        <v>388</v>
      </c>
      <c r="C187" s="966" t="s">
        <v>389</v>
      </c>
      <c r="D187" s="964" t="s">
        <v>23</v>
      </c>
      <c r="E187" s="967" t="s">
        <v>542</v>
      </c>
      <c r="F187" s="55" t="s">
        <v>186</v>
      </c>
      <c r="G187" s="976">
        <v>5</v>
      </c>
      <c r="H187" s="992" t="s">
        <v>211</v>
      </c>
      <c r="I187" s="498">
        <v>6.25E-2</v>
      </c>
      <c r="J187" s="993">
        <v>2</v>
      </c>
      <c r="K187" s="978" t="s">
        <v>220</v>
      </c>
      <c r="L187" s="992" t="s">
        <v>213</v>
      </c>
      <c r="M187" s="471" t="s">
        <v>1124</v>
      </c>
      <c r="N187" s="488">
        <v>1</v>
      </c>
      <c r="O187" s="465" t="s">
        <v>579</v>
      </c>
      <c r="P187" s="455">
        <v>0.25</v>
      </c>
      <c r="Q187" s="466">
        <v>43467</v>
      </c>
      <c r="R187" s="466">
        <v>43821</v>
      </c>
      <c r="S187" s="986" t="s">
        <v>1124</v>
      </c>
      <c r="T187" s="467">
        <v>0</v>
      </c>
      <c r="U187" s="515" t="s">
        <v>1197</v>
      </c>
      <c r="V187" s="81">
        <f t="shared" si="6"/>
        <v>0</v>
      </c>
      <c r="W187" s="445">
        <f t="shared" si="8"/>
        <v>0</v>
      </c>
      <c r="X187" s="513">
        <f t="shared" si="7"/>
        <v>0</v>
      </c>
    </row>
    <row r="188" spans="2:24" ht="95.1" customHeight="1" x14ac:dyDescent="0.25">
      <c r="B188" s="354" t="s">
        <v>388</v>
      </c>
      <c r="C188" s="966"/>
      <c r="D188" s="964"/>
      <c r="E188" s="967"/>
      <c r="F188" s="55" t="s">
        <v>186</v>
      </c>
      <c r="G188" s="976"/>
      <c r="H188" s="992"/>
      <c r="I188" s="498">
        <v>6.25E-2</v>
      </c>
      <c r="J188" s="993"/>
      <c r="K188" s="978"/>
      <c r="L188" s="992"/>
      <c r="M188" s="471" t="s">
        <v>1124</v>
      </c>
      <c r="N188" s="488">
        <v>2</v>
      </c>
      <c r="O188" s="465" t="s">
        <v>580</v>
      </c>
      <c r="P188" s="455">
        <v>0.25</v>
      </c>
      <c r="Q188" s="466">
        <v>43467</v>
      </c>
      <c r="R188" s="466">
        <v>43821</v>
      </c>
      <c r="S188" s="986"/>
      <c r="T188" s="467">
        <v>0</v>
      </c>
      <c r="U188" s="515" t="s">
        <v>1197</v>
      </c>
      <c r="V188" s="81">
        <f t="shared" si="6"/>
        <v>0</v>
      </c>
      <c r="W188" s="445">
        <f t="shared" si="8"/>
        <v>0</v>
      </c>
      <c r="X188" s="513">
        <f t="shared" si="7"/>
        <v>0</v>
      </c>
    </row>
    <row r="189" spans="2:24" ht="95.1" customHeight="1" x14ac:dyDescent="0.25">
      <c r="B189" s="354" t="s">
        <v>388</v>
      </c>
      <c r="C189" s="966"/>
      <c r="D189" s="964"/>
      <c r="E189" s="967"/>
      <c r="F189" s="55" t="s">
        <v>186</v>
      </c>
      <c r="G189" s="976"/>
      <c r="H189" s="992"/>
      <c r="I189" s="498">
        <v>6.25E-2</v>
      </c>
      <c r="J189" s="993"/>
      <c r="K189" s="978"/>
      <c r="L189" s="992"/>
      <c r="M189" s="471" t="s">
        <v>1124</v>
      </c>
      <c r="N189" s="488">
        <v>3</v>
      </c>
      <c r="O189" s="470" t="s">
        <v>581</v>
      </c>
      <c r="P189" s="455">
        <v>0.5</v>
      </c>
      <c r="Q189" s="466">
        <v>43467</v>
      </c>
      <c r="R189" s="466">
        <v>43821</v>
      </c>
      <c r="S189" s="986"/>
      <c r="T189" s="467">
        <v>0</v>
      </c>
      <c r="U189" s="515" t="s">
        <v>1197</v>
      </c>
      <c r="V189" s="81">
        <f t="shared" si="6"/>
        <v>0</v>
      </c>
      <c r="W189" s="445">
        <f t="shared" si="8"/>
        <v>0</v>
      </c>
      <c r="X189" s="513">
        <f t="shared" si="7"/>
        <v>0</v>
      </c>
    </row>
    <row r="190" spans="2:24" ht="95.1" customHeight="1" x14ac:dyDescent="0.25">
      <c r="B190" s="354" t="s">
        <v>388</v>
      </c>
      <c r="C190" s="966" t="s">
        <v>389</v>
      </c>
      <c r="D190" s="964" t="s">
        <v>23</v>
      </c>
      <c r="E190" s="967" t="s">
        <v>536</v>
      </c>
      <c r="F190" s="55" t="s">
        <v>186</v>
      </c>
      <c r="G190" s="976">
        <v>6</v>
      </c>
      <c r="H190" s="984" t="s">
        <v>365</v>
      </c>
      <c r="I190" s="498">
        <v>6.25E-2</v>
      </c>
      <c r="J190" s="985">
        <v>5</v>
      </c>
      <c r="K190" s="978" t="s">
        <v>220</v>
      </c>
      <c r="L190" s="986" t="s">
        <v>823</v>
      </c>
      <c r="M190" s="471" t="s">
        <v>222</v>
      </c>
      <c r="N190" s="488">
        <v>1</v>
      </c>
      <c r="O190" s="472" t="s">
        <v>1132</v>
      </c>
      <c r="P190" s="455">
        <v>0.33</v>
      </c>
      <c r="Q190" s="466">
        <v>43557</v>
      </c>
      <c r="R190" s="466">
        <v>43646</v>
      </c>
      <c r="S190" s="470" t="s">
        <v>222</v>
      </c>
      <c r="T190" s="473">
        <v>0.3</v>
      </c>
      <c r="U190" s="515" t="s">
        <v>892</v>
      </c>
      <c r="V190" s="81">
        <f t="shared" si="6"/>
        <v>9.9000000000000005E-2</v>
      </c>
      <c r="W190" s="445">
        <f t="shared" si="8"/>
        <v>2.9700000000000001E-2</v>
      </c>
      <c r="X190" s="513">
        <f t="shared" si="7"/>
        <v>6.1875000000000003E-3</v>
      </c>
    </row>
    <row r="191" spans="2:24" ht="95.1" customHeight="1" x14ac:dyDescent="0.25">
      <c r="B191" s="354" t="s">
        <v>388</v>
      </c>
      <c r="C191" s="966"/>
      <c r="D191" s="964"/>
      <c r="E191" s="967"/>
      <c r="F191" s="55" t="s">
        <v>186</v>
      </c>
      <c r="G191" s="976"/>
      <c r="H191" s="984"/>
      <c r="I191" s="498">
        <v>6.25E-2</v>
      </c>
      <c r="J191" s="985"/>
      <c r="K191" s="978"/>
      <c r="L191" s="986"/>
      <c r="M191" s="471" t="s">
        <v>222</v>
      </c>
      <c r="N191" s="488">
        <v>2</v>
      </c>
      <c r="O191" s="472" t="s">
        <v>1133</v>
      </c>
      <c r="P191" s="455">
        <v>0.33</v>
      </c>
      <c r="Q191" s="466">
        <v>43647</v>
      </c>
      <c r="R191" s="466">
        <v>43738</v>
      </c>
      <c r="S191" s="470" t="s">
        <v>222</v>
      </c>
      <c r="T191" s="473">
        <v>0</v>
      </c>
      <c r="U191" s="515" t="s">
        <v>1197</v>
      </c>
      <c r="V191" s="81">
        <f t="shared" si="6"/>
        <v>0</v>
      </c>
      <c r="W191" s="445">
        <f t="shared" si="8"/>
        <v>0</v>
      </c>
      <c r="X191" s="513">
        <f t="shared" si="7"/>
        <v>0</v>
      </c>
    </row>
    <row r="192" spans="2:24" ht="95.1" customHeight="1" x14ac:dyDescent="0.25">
      <c r="B192" s="354" t="s">
        <v>388</v>
      </c>
      <c r="C192" s="966"/>
      <c r="D192" s="964"/>
      <c r="E192" s="967"/>
      <c r="F192" s="55" t="s">
        <v>186</v>
      </c>
      <c r="G192" s="976"/>
      <c r="H192" s="984"/>
      <c r="I192" s="498">
        <v>6.25E-2</v>
      </c>
      <c r="J192" s="985"/>
      <c r="K192" s="978"/>
      <c r="L192" s="986"/>
      <c r="M192" s="471" t="s">
        <v>222</v>
      </c>
      <c r="N192" s="488">
        <v>3</v>
      </c>
      <c r="O192" s="472" t="s">
        <v>1134</v>
      </c>
      <c r="P192" s="455">
        <v>0.33</v>
      </c>
      <c r="Q192" s="466">
        <v>43739</v>
      </c>
      <c r="R192" s="466">
        <v>43830</v>
      </c>
      <c r="S192" s="470" t="s">
        <v>222</v>
      </c>
      <c r="T192" s="473"/>
      <c r="U192" s="515"/>
      <c r="V192" s="81">
        <f t="shared" si="6"/>
        <v>0</v>
      </c>
      <c r="W192" s="445">
        <f t="shared" si="8"/>
        <v>0</v>
      </c>
      <c r="X192" s="513">
        <f t="shared" si="7"/>
        <v>0</v>
      </c>
    </row>
    <row r="193" spans="2:24" ht="95.1" customHeight="1" x14ac:dyDescent="0.25">
      <c r="B193" s="354" t="s">
        <v>388</v>
      </c>
      <c r="C193" s="966" t="s">
        <v>389</v>
      </c>
      <c r="D193" s="964" t="s">
        <v>23</v>
      </c>
      <c r="E193" s="967" t="s">
        <v>545</v>
      </c>
      <c r="F193" s="55" t="s">
        <v>186</v>
      </c>
      <c r="G193" s="976">
        <v>7</v>
      </c>
      <c r="H193" s="979" t="s">
        <v>225</v>
      </c>
      <c r="I193" s="504">
        <v>6.25E-2</v>
      </c>
      <c r="J193" s="994">
        <v>4</v>
      </c>
      <c r="K193" s="986" t="s">
        <v>220</v>
      </c>
      <c r="L193" s="992" t="s">
        <v>824</v>
      </c>
      <c r="M193" s="471" t="s">
        <v>227</v>
      </c>
      <c r="N193" s="488">
        <v>1</v>
      </c>
      <c r="O193" s="474" t="s">
        <v>228</v>
      </c>
      <c r="P193" s="455">
        <v>0.33333333333333337</v>
      </c>
      <c r="Q193" s="466">
        <v>43497</v>
      </c>
      <c r="R193" s="466">
        <v>43830</v>
      </c>
      <c r="S193" s="470" t="s">
        <v>229</v>
      </c>
      <c r="T193" s="475">
        <v>1</v>
      </c>
      <c r="U193" s="515" t="s">
        <v>1135</v>
      </c>
      <c r="V193" s="81">
        <f t="shared" si="6"/>
        <v>0.33333333333333337</v>
      </c>
      <c r="W193" s="445">
        <f t="shared" si="8"/>
        <v>0.33333333333333337</v>
      </c>
      <c r="X193" s="513">
        <f t="shared" si="7"/>
        <v>2.0833333333333336E-2</v>
      </c>
    </row>
    <row r="194" spans="2:24" ht="95.1" customHeight="1" x14ac:dyDescent="0.25">
      <c r="B194" s="354" t="s">
        <v>388</v>
      </c>
      <c r="C194" s="966"/>
      <c r="D194" s="964"/>
      <c r="E194" s="967"/>
      <c r="F194" s="55" t="s">
        <v>186</v>
      </c>
      <c r="G194" s="976"/>
      <c r="H194" s="979"/>
      <c r="I194" s="504">
        <v>6.25E-2</v>
      </c>
      <c r="J194" s="994"/>
      <c r="K194" s="986"/>
      <c r="L194" s="992"/>
      <c r="M194" s="471" t="s">
        <v>227</v>
      </c>
      <c r="N194" s="488">
        <v>2</v>
      </c>
      <c r="O194" s="474" t="s">
        <v>230</v>
      </c>
      <c r="P194" s="455">
        <v>0.33333333333333337</v>
      </c>
      <c r="Q194" s="466">
        <v>43497</v>
      </c>
      <c r="R194" s="466">
        <v>43830</v>
      </c>
      <c r="S194" s="470" t="s">
        <v>229</v>
      </c>
      <c r="T194" s="475">
        <v>0</v>
      </c>
      <c r="U194" s="515" t="s">
        <v>1197</v>
      </c>
      <c r="V194" s="81">
        <f t="shared" si="6"/>
        <v>0</v>
      </c>
      <c r="W194" s="445">
        <f t="shared" si="8"/>
        <v>0</v>
      </c>
      <c r="X194" s="513">
        <f t="shared" si="7"/>
        <v>0</v>
      </c>
    </row>
    <row r="195" spans="2:24" ht="95.1" customHeight="1" x14ac:dyDescent="0.25">
      <c r="B195" s="354" t="s">
        <v>388</v>
      </c>
      <c r="C195" s="966"/>
      <c r="D195" s="964"/>
      <c r="E195" s="967"/>
      <c r="F195" s="55" t="s">
        <v>186</v>
      </c>
      <c r="G195" s="976"/>
      <c r="H195" s="979"/>
      <c r="I195" s="504">
        <v>6.25E-2</v>
      </c>
      <c r="J195" s="994"/>
      <c r="K195" s="986"/>
      <c r="L195" s="992"/>
      <c r="M195" s="471" t="s">
        <v>227</v>
      </c>
      <c r="N195" s="488">
        <v>3</v>
      </c>
      <c r="O195" s="474" t="s">
        <v>231</v>
      </c>
      <c r="P195" s="455">
        <v>0.33333333333333337</v>
      </c>
      <c r="Q195" s="466">
        <v>43497</v>
      </c>
      <c r="R195" s="466">
        <v>43830</v>
      </c>
      <c r="S195" s="470" t="s">
        <v>229</v>
      </c>
      <c r="T195" s="468">
        <v>0</v>
      </c>
      <c r="U195" s="523"/>
      <c r="V195" s="81">
        <f t="shared" si="6"/>
        <v>0</v>
      </c>
      <c r="W195" s="445">
        <f t="shared" si="8"/>
        <v>0</v>
      </c>
      <c r="X195" s="513">
        <f t="shared" si="7"/>
        <v>0</v>
      </c>
    </row>
    <row r="196" spans="2:24" ht="95.1" customHeight="1" x14ac:dyDescent="0.25">
      <c r="B196" s="354" t="s">
        <v>388</v>
      </c>
      <c r="C196" s="966" t="s">
        <v>389</v>
      </c>
      <c r="D196" s="964" t="s">
        <v>23</v>
      </c>
      <c r="E196" s="967" t="s">
        <v>543</v>
      </c>
      <c r="F196" s="55" t="s">
        <v>186</v>
      </c>
      <c r="G196" s="976">
        <v>8</v>
      </c>
      <c r="H196" s="979" t="s">
        <v>825</v>
      </c>
      <c r="I196" s="504">
        <v>6.25E-2</v>
      </c>
      <c r="J196" s="994">
        <v>100</v>
      </c>
      <c r="K196" s="986" t="s">
        <v>184</v>
      </c>
      <c r="L196" s="992" t="s">
        <v>826</v>
      </c>
      <c r="M196" s="415" t="s">
        <v>827</v>
      </c>
      <c r="N196" s="488">
        <v>1</v>
      </c>
      <c r="O196" s="474" t="s">
        <v>1136</v>
      </c>
      <c r="P196" s="455">
        <v>0.25</v>
      </c>
      <c r="Q196" s="466">
        <v>43466</v>
      </c>
      <c r="R196" s="466">
        <v>43525</v>
      </c>
      <c r="S196" s="995" t="s">
        <v>827</v>
      </c>
      <c r="T196" s="467">
        <v>1</v>
      </c>
      <c r="U196" s="515" t="s">
        <v>1137</v>
      </c>
      <c r="V196" s="81">
        <f t="shared" si="6"/>
        <v>0.25</v>
      </c>
      <c r="W196" s="445">
        <f t="shared" si="8"/>
        <v>0.25</v>
      </c>
      <c r="X196" s="513">
        <f t="shared" si="7"/>
        <v>1.5625E-2</v>
      </c>
    </row>
    <row r="197" spans="2:24" ht="95.1" customHeight="1" x14ac:dyDescent="0.25">
      <c r="B197" s="354" t="s">
        <v>388</v>
      </c>
      <c r="C197" s="966"/>
      <c r="D197" s="964"/>
      <c r="E197" s="967"/>
      <c r="F197" s="55" t="s">
        <v>186</v>
      </c>
      <c r="G197" s="976"/>
      <c r="H197" s="979"/>
      <c r="I197" s="504">
        <v>6.25E-2</v>
      </c>
      <c r="J197" s="994"/>
      <c r="K197" s="986"/>
      <c r="L197" s="992"/>
      <c r="M197" s="415" t="s">
        <v>827</v>
      </c>
      <c r="N197" s="488">
        <v>2</v>
      </c>
      <c r="O197" s="474" t="s">
        <v>1138</v>
      </c>
      <c r="P197" s="455">
        <v>0.25</v>
      </c>
      <c r="Q197" s="466">
        <v>43466</v>
      </c>
      <c r="R197" s="466">
        <v>43525</v>
      </c>
      <c r="S197" s="995"/>
      <c r="T197" s="467">
        <v>1</v>
      </c>
      <c r="U197" s="517" t="s">
        <v>1139</v>
      </c>
      <c r="V197" s="81">
        <f t="shared" si="6"/>
        <v>0.25</v>
      </c>
      <c r="W197" s="445">
        <f t="shared" si="8"/>
        <v>0.25</v>
      </c>
      <c r="X197" s="513">
        <f t="shared" si="7"/>
        <v>1.5625E-2</v>
      </c>
    </row>
    <row r="198" spans="2:24" ht="95.1" customHeight="1" x14ac:dyDescent="0.25">
      <c r="B198" s="354" t="s">
        <v>388</v>
      </c>
      <c r="C198" s="966"/>
      <c r="D198" s="964"/>
      <c r="E198" s="967"/>
      <c r="F198" s="55" t="s">
        <v>186</v>
      </c>
      <c r="G198" s="976"/>
      <c r="H198" s="979"/>
      <c r="I198" s="504">
        <v>6.25E-2</v>
      </c>
      <c r="J198" s="994"/>
      <c r="K198" s="986"/>
      <c r="L198" s="992"/>
      <c r="M198" s="415" t="s">
        <v>827</v>
      </c>
      <c r="N198" s="488">
        <v>3</v>
      </c>
      <c r="O198" s="474" t="s">
        <v>1140</v>
      </c>
      <c r="P198" s="455">
        <v>0.25</v>
      </c>
      <c r="Q198" s="466">
        <v>43678</v>
      </c>
      <c r="R198" s="466">
        <v>43739</v>
      </c>
      <c r="S198" s="995"/>
      <c r="T198" s="291"/>
      <c r="U198" s="518"/>
      <c r="V198" s="81">
        <f t="shared" ref="V198:V249" si="9">T198*P198</f>
        <v>0</v>
      </c>
      <c r="W198" s="445">
        <f t="shared" si="8"/>
        <v>0</v>
      </c>
      <c r="X198" s="513">
        <f t="shared" ref="X198:X249" si="10">V198*I198</f>
        <v>0</v>
      </c>
    </row>
    <row r="199" spans="2:24" ht="95.1" customHeight="1" x14ac:dyDescent="0.25">
      <c r="B199" s="354" t="s">
        <v>388</v>
      </c>
      <c r="C199" s="966"/>
      <c r="D199" s="964"/>
      <c r="E199" s="967"/>
      <c r="F199" s="55" t="s">
        <v>186</v>
      </c>
      <c r="G199" s="976"/>
      <c r="H199" s="979"/>
      <c r="I199" s="504">
        <v>6.25E-2</v>
      </c>
      <c r="J199" s="994"/>
      <c r="K199" s="986"/>
      <c r="L199" s="992"/>
      <c r="M199" s="415" t="s">
        <v>827</v>
      </c>
      <c r="N199" s="488">
        <v>4</v>
      </c>
      <c r="O199" s="474" t="s">
        <v>1141</v>
      </c>
      <c r="P199" s="455">
        <v>0.25</v>
      </c>
      <c r="Q199" s="466">
        <v>43739</v>
      </c>
      <c r="R199" s="466">
        <v>43770</v>
      </c>
      <c r="S199" s="995"/>
      <c r="T199" s="291"/>
      <c r="U199" s="518"/>
      <c r="V199" s="81">
        <f t="shared" si="9"/>
        <v>0</v>
      </c>
      <c r="W199" s="445">
        <f t="shared" ref="W199:W249" si="11">V199*T199</f>
        <v>0</v>
      </c>
      <c r="X199" s="513">
        <f t="shared" si="10"/>
        <v>0</v>
      </c>
    </row>
    <row r="200" spans="2:24" ht="95.1" customHeight="1" x14ac:dyDescent="0.25">
      <c r="B200" s="354" t="s">
        <v>388</v>
      </c>
      <c r="C200" s="966" t="s">
        <v>389</v>
      </c>
      <c r="D200" s="964" t="s">
        <v>23</v>
      </c>
      <c r="E200" s="967" t="s">
        <v>543</v>
      </c>
      <c r="F200" s="55" t="s">
        <v>186</v>
      </c>
      <c r="G200" s="976">
        <v>9</v>
      </c>
      <c r="H200" s="981" t="s">
        <v>1142</v>
      </c>
      <c r="I200" s="504">
        <v>6.25E-2</v>
      </c>
      <c r="J200" s="994">
        <v>80</v>
      </c>
      <c r="K200" s="979" t="s">
        <v>184</v>
      </c>
      <c r="L200" s="979" t="s">
        <v>829</v>
      </c>
      <c r="M200" s="979" t="s">
        <v>827</v>
      </c>
      <c r="N200" s="488">
        <v>1</v>
      </c>
      <c r="O200" s="476" t="s">
        <v>1143</v>
      </c>
      <c r="P200" s="455">
        <v>0.25</v>
      </c>
      <c r="Q200" s="466">
        <v>43466</v>
      </c>
      <c r="R200" s="466">
        <v>43644</v>
      </c>
      <c r="S200" s="995" t="s">
        <v>827</v>
      </c>
      <c r="T200" s="467">
        <v>0.4</v>
      </c>
      <c r="U200" s="515" t="s">
        <v>1144</v>
      </c>
      <c r="V200" s="81">
        <f t="shared" si="9"/>
        <v>0.1</v>
      </c>
      <c r="W200" s="445">
        <f t="shared" si="11"/>
        <v>4.0000000000000008E-2</v>
      </c>
      <c r="X200" s="513">
        <f t="shared" si="10"/>
        <v>6.2500000000000003E-3</v>
      </c>
    </row>
    <row r="201" spans="2:24" ht="95.1" customHeight="1" x14ac:dyDescent="0.25">
      <c r="B201" s="354" t="s">
        <v>388</v>
      </c>
      <c r="C201" s="966"/>
      <c r="D201" s="964"/>
      <c r="E201" s="967"/>
      <c r="F201" s="55" t="s">
        <v>186</v>
      </c>
      <c r="G201" s="976"/>
      <c r="H201" s="979"/>
      <c r="I201" s="504">
        <v>6.25E-2</v>
      </c>
      <c r="J201" s="994"/>
      <c r="K201" s="979"/>
      <c r="L201" s="979"/>
      <c r="M201" s="979"/>
      <c r="N201" s="488">
        <v>2</v>
      </c>
      <c r="O201" s="476" t="s">
        <v>1145</v>
      </c>
      <c r="P201" s="455">
        <v>0.75</v>
      </c>
      <c r="Q201" s="466">
        <v>43617</v>
      </c>
      <c r="R201" s="466">
        <v>43830</v>
      </c>
      <c r="S201" s="995"/>
      <c r="T201" s="291"/>
      <c r="U201" s="518"/>
      <c r="V201" s="81">
        <f t="shared" si="9"/>
        <v>0</v>
      </c>
      <c r="W201" s="445">
        <f t="shared" si="11"/>
        <v>0</v>
      </c>
      <c r="X201" s="513">
        <f t="shared" si="10"/>
        <v>0</v>
      </c>
    </row>
    <row r="202" spans="2:24" ht="95.1" customHeight="1" x14ac:dyDescent="0.25">
      <c r="B202" s="354" t="s">
        <v>388</v>
      </c>
      <c r="C202" s="966" t="s">
        <v>389</v>
      </c>
      <c r="D202" s="964" t="s">
        <v>23</v>
      </c>
      <c r="E202" s="967" t="s">
        <v>543</v>
      </c>
      <c r="F202" s="55" t="s">
        <v>186</v>
      </c>
      <c r="G202" s="976">
        <v>10</v>
      </c>
      <c r="H202" s="979" t="s">
        <v>830</v>
      </c>
      <c r="I202" s="504">
        <v>6.25E-2</v>
      </c>
      <c r="J202" s="994">
        <v>100</v>
      </c>
      <c r="K202" s="979" t="s">
        <v>184</v>
      </c>
      <c r="L202" s="979" t="s">
        <v>831</v>
      </c>
      <c r="M202" s="415" t="s">
        <v>827</v>
      </c>
      <c r="N202" s="488">
        <v>1</v>
      </c>
      <c r="O202" s="415" t="s">
        <v>1146</v>
      </c>
      <c r="P202" s="455">
        <v>0.16</v>
      </c>
      <c r="Q202" s="466">
        <v>43467</v>
      </c>
      <c r="R202" s="466">
        <v>43553</v>
      </c>
      <c r="S202" s="995" t="s">
        <v>827</v>
      </c>
      <c r="T202" s="467">
        <v>1</v>
      </c>
      <c r="U202" s="515" t="s">
        <v>1147</v>
      </c>
      <c r="V202" s="81">
        <f t="shared" si="9"/>
        <v>0.16</v>
      </c>
      <c r="W202" s="445">
        <f t="shared" si="11"/>
        <v>0.16</v>
      </c>
      <c r="X202" s="513">
        <f t="shared" si="10"/>
        <v>0.01</v>
      </c>
    </row>
    <row r="203" spans="2:24" ht="95.1" customHeight="1" x14ac:dyDescent="0.25">
      <c r="B203" s="354" t="s">
        <v>388</v>
      </c>
      <c r="C203" s="966"/>
      <c r="D203" s="964"/>
      <c r="E203" s="967"/>
      <c r="F203" s="55" t="s">
        <v>186</v>
      </c>
      <c r="G203" s="976"/>
      <c r="H203" s="979"/>
      <c r="I203" s="504">
        <v>6.25E-2</v>
      </c>
      <c r="J203" s="994"/>
      <c r="K203" s="979"/>
      <c r="L203" s="979"/>
      <c r="M203" s="415" t="s">
        <v>827</v>
      </c>
      <c r="N203" s="488">
        <v>2</v>
      </c>
      <c r="O203" s="415" t="s">
        <v>1148</v>
      </c>
      <c r="P203" s="455">
        <v>0.16</v>
      </c>
      <c r="Q203" s="466">
        <v>43556</v>
      </c>
      <c r="R203" s="466">
        <v>43644</v>
      </c>
      <c r="S203" s="995"/>
      <c r="T203" s="291"/>
      <c r="U203" s="518"/>
      <c r="V203" s="81">
        <f t="shared" si="9"/>
        <v>0</v>
      </c>
      <c r="W203" s="445">
        <f t="shared" si="11"/>
        <v>0</v>
      </c>
      <c r="X203" s="513">
        <f t="shared" si="10"/>
        <v>0</v>
      </c>
    </row>
    <row r="204" spans="2:24" ht="95.1" customHeight="1" x14ac:dyDescent="0.25">
      <c r="B204" s="354" t="s">
        <v>388</v>
      </c>
      <c r="C204" s="966"/>
      <c r="D204" s="964"/>
      <c r="E204" s="967"/>
      <c r="F204" s="55" t="s">
        <v>186</v>
      </c>
      <c r="G204" s="976"/>
      <c r="H204" s="979"/>
      <c r="I204" s="504">
        <v>6.25E-2</v>
      </c>
      <c r="J204" s="994"/>
      <c r="K204" s="979"/>
      <c r="L204" s="979"/>
      <c r="M204" s="415" t="s">
        <v>827</v>
      </c>
      <c r="N204" s="488">
        <v>3</v>
      </c>
      <c r="O204" s="415" t="s">
        <v>1149</v>
      </c>
      <c r="P204" s="455">
        <v>0.16</v>
      </c>
      <c r="Q204" s="466">
        <v>43647</v>
      </c>
      <c r="R204" s="466">
        <v>43738</v>
      </c>
      <c r="S204" s="995"/>
      <c r="T204" s="291"/>
      <c r="U204" s="518"/>
      <c r="V204" s="81">
        <f t="shared" si="9"/>
        <v>0</v>
      </c>
      <c r="W204" s="445">
        <f t="shared" si="11"/>
        <v>0</v>
      </c>
      <c r="X204" s="513">
        <f t="shared" si="10"/>
        <v>0</v>
      </c>
    </row>
    <row r="205" spans="2:24" ht="95.1" customHeight="1" x14ac:dyDescent="0.25">
      <c r="B205" s="354" t="s">
        <v>388</v>
      </c>
      <c r="C205" s="966"/>
      <c r="D205" s="964"/>
      <c r="E205" s="967"/>
      <c r="F205" s="55" t="s">
        <v>186</v>
      </c>
      <c r="G205" s="976"/>
      <c r="H205" s="979"/>
      <c r="I205" s="504">
        <v>6.25E-2</v>
      </c>
      <c r="J205" s="994"/>
      <c r="K205" s="979"/>
      <c r="L205" s="979"/>
      <c r="M205" s="415" t="s">
        <v>827</v>
      </c>
      <c r="N205" s="488">
        <v>4</v>
      </c>
      <c r="O205" s="415" t="s">
        <v>1150</v>
      </c>
      <c r="P205" s="455">
        <v>0.16</v>
      </c>
      <c r="Q205" s="466">
        <v>43739</v>
      </c>
      <c r="R205" s="466">
        <v>43798</v>
      </c>
      <c r="S205" s="995"/>
      <c r="T205" s="291"/>
      <c r="U205" s="518"/>
      <c r="V205" s="81">
        <f t="shared" si="9"/>
        <v>0</v>
      </c>
      <c r="W205" s="445">
        <f t="shared" si="11"/>
        <v>0</v>
      </c>
      <c r="X205" s="513">
        <f t="shared" si="10"/>
        <v>0</v>
      </c>
    </row>
    <row r="206" spans="2:24" ht="95.1" customHeight="1" x14ac:dyDescent="0.25">
      <c r="B206" s="354" t="s">
        <v>388</v>
      </c>
      <c r="C206" s="966"/>
      <c r="D206" s="964"/>
      <c r="E206" s="967"/>
      <c r="F206" s="55" t="s">
        <v>186</v>
      </c>
      <c r="G206" s="976"/>
      <c r="H206" s="979"/>
      <c r="I206" s="504">
        <v>6.25E-2</v>
      </c>
      <c r="J206" s="994"/>
      <c r="K206" s="979"/>
      <c r="L206" s="979"/>
      <c r="M206" s="415" t="s">
        <v>827</v>
      </c>
      <c r="N206" s="488">
        <v>5</v>
      </c>
      <c r="O206" s="415" t="s">
        <v>1151</v>
      </c>
      <c r="P206" s="455">
        <v>0.16</v>
      </c>
      <c r="Q206" s="466">
        <v>43800</v>
      </c>
      <c r="R206" s="466">
        <v>43830</v>
      </c>
      <c r="S206" s="995"/>
      <c r="T206" s="291"/>
      <c r="U206" s="518"/>
      <c r="V206" s="81">
        <f t="shared" si="9"/>
        <v>0</v>
      </c>
      <c r="W206" s="445">
        <f t="shared" si="11"/>
        <v>0</v>
      </c>
      <c r="X206" s="513">
        <f t="shared" si="10"/>
        <v>0</v>
      </c>
    </row>
    <row r="207" spans="2:24" ht="95.1" customHeight="1" x14ac:dyDescent="0.25">
      <c r="B207" s="354" t="s">
        <v>388</v>
      </c>
      <c r="C207" s="966"/>
      <c r="D207" s="964"/>
      <c r="E207" s="967"/>
      <c r="F207" s="55" t="s">
        <v>186</v>
      </c>
      <c r="G207" s="976"/>
      <c r="H207" s="979"/>
      <c r="I207" s="504">
        <v>6.25E-2</v>
      </c>
      <c r="J207" s="994"/>
      <c r="K207" s="979"/>
      <c r="L207" s="979"/>
      <c r="M207" s="415" t="s">
        <v>827</v>
      </c>
      <c r="N207" s="488">
        <v>6</v>
      </c>
      <c r="O207" s="415" t="s">
        <v>1152</v>
      </c>
      <c r="P207" s="455">
        <v>0.2</v>
      </c>
      <c r="Q207" s="466">
        <v>43814</v>
      </c>
      <c r="R207" s="466">
        <v>43830</v>
      </c>
      <c r="S207" s="995"/>
      <c r="T207" s="291"/>
      <c r="U207" s="518"/>
      <c r="V207" s="81">
        <f t="shared" si="9"/>
        <v>0</v>
      </c>
      <c r="W207" s="445">
        <f t="shared" si="11"/>
        <v>0</v>
      </c>
      <c r="X207" s="513">
        <f t="shared" si="10"/>
        <v>0</v>
      </c>
    </row>
    <row r="208" spans="2:24" ht="95.1" customHeight="1" x14ac:dyDescent="0.25">
      <c r="B208" s="354" t="s">
        <v>391</v>
      </c>
      <c r="C208" s="966" t="s">
        <v>832</v>
      </c>
      <c r="D208" s="964" t="s">
        <v>23</v>
      </c>
      <c r="E208" s="967" t="s">
        <v>546</v>
      </c>
      <c r="F208" s="55" t="s">
        <v>186</v>
      </c>
      <c r="G208" s="976">
        <v>11</v>
      </c>
      <c r="H208" s="903" t="s">
        <v>240</v>
      </c>
      <c r="I208" s="504">
        <v>6.25E-2</v>
      </c>
      <c r="J208" s="468">
        <v>100</v>
      </c>
      <c r="K208" s="996" t="s">
        <v>184</v>
      </c>
      <c r="L208" s="978" t="s">
        <v>241</v>
      </c>
      <c r="M208" s="442" t="s">
        <v>242</v>
      </c>
      <c r="N208" s="488">
        <v>1</v>
      </c>
      <c r="O208" s="224" t="s">
        <v>247</v>
      </c>
      <c r="P208" s="445">
        <v>0.25</v>
      </c>
      <c r="Q208" s="437">
        <v>43466</v>
      </c>
      <c r="R208" s="438">
        <v>43555</v>
      </c>
      <c r="S208" s="970" t="s">
        <v>1153</v>
      </c>
      <c r="T208" s="475">
        <v>1</v>
      </c>
      <c r="U208" s="515" t="s">
        <v>899</v>
      </c>
      <c r="V208" s="81">
        <f t="shared" si="9"/>
        <v>0.25</v>
      </c>
      <c r="W208" s="445">
        <f t="shared" si="11"/>
        <v>0.25</v>
      </c>
      <c r="X208" s="513">
        <f t="shared" si="10"/>
        <v>1.5625E-2</v>
      </c>
    </row>
    <row r="209" spans="2:24" ht="95.1" customHeight="1" x14ac:dyDescent="0.25">
      <c r="B209" s="354" t="s">
        <v>391</v>
      </c>
      <c r="C209" s="966"/>
      <c r="D209" s="964"/>
      <c r="E209" s="967"/>
      <c r="F209" s="55" t="s">
        <v>186</v>
      </c>
      <c r="G209" s="976"/>
      <c r="H209" s="903"/>
      <c r="I209" s="504">
        <v>6.25E-2</v>
      </c>
      <c r="J209" s="454"/>
      <c r="K209" s="996"/>
      <c r="L209" s="978"/>
      <c r="M209" s="442" t="s">
        <v>242</v>
      </c>
      <c r="N209" s="488">
        <v>2</v>
      </c>
      <c r="O209" s="224" t="s">
        <v>1154</v>
      </c>
      <c r="P209" s="445">
        <v>0.25</v>
      </c>
      <c r="Q209" s="438">
        <v>43556</v>
      </c>
      <c r="R209" s="438">
        <v>43646</v>
      </c>
      <c r="S209" s="970"/>
      <c r="T209" s="291"/>
      <c r="U209" s="518"/>
      <c r="V209" s="81">
        <f t="shared" si="9"/>
        <v>0</v>
      </c>
      <c r="W209" s="445">
        <f t="shared" si="11"/>
        <v>0</v>
      </c>
      <c r="X209" s="513">
        <f t="shared" si="10"/>
        <v>0</v>
      </c>
    </row>
    <row r="210" spans="2:24" ht="95.1" customHeight="1" x14ac:dyDescent="0.25">
      <c r="B210" s="354" t="s">
        <v>391</v>
      </c>
      <c r="C210" s="966"/>
      <c r="D210" s="964"/>
      <c r="E210" s="967"/>
      <c r="F210" s="55" t="s">
        <v>186</v>
      </c>
      <c r="G210" s="976"/>
      <c r="H210" s="903"/>
      <c r="I210" s="504">
        <v>6.25E-2</v>
      </c>
      <c r="J210" s="454"/>
      <c r="K210" s="996"/>
      <c r="L210" s="978"/>
      <c r="M210" s="442" t="s">
        <v>242</v>
      </c>
      <c r="N210" s="488">
        <v>3</v>
      </c>
      <c r="O210" s="224" t="s">
        <v>1155</v>
      </c>
      <c r="P210" s="445">
        <v>0.4</v>
      </c>
      <c r="Q210" s="437">
        <v>43647</v>
      </c>
      <c r="R210" s="438">
        <v>43738</v>
      </c>
      <c r="S210" s="970"/>
      <c r="T210" s="291"/>
      <c r="U210" s="518"/>
      <c r="V210" s="81">
        <f t="shared" si="9"/>
        <v>0</v>
      </c>
      <c r="W210" s="445">
        <f t="shared" si="11"/>
        <v>0</v>
      </c>
      <c r="X210" s="513">
        <f t="shared" si="10"/>
        <v>0</v>
      </c>
    </row>
    <row r="211" spans="2:24" ht="95.1" customHeight="1" x14ac:dyDescent="0.25">
      <c r="B211" s="354" t="s">
        <v>391</v>
      </c>
      <c r="C211" s="966"/>
      <c r="D211" s="964"/>
      <c r="E211" s="967"/>
      <c r="F211" s="55" t="s">
        <v>186</v>
      </c>
      <c r="G211" s="976"/>
      <c r="H211" s="903"/>
      <c r="I211" s="504">
        <v>6.25E-2</v>
      </c>
      <c r="J211" s="454"/>
      <c r="K211" s="996"/>
      <c r="L211" s="978"/>
      <c r="M211" s="442" t="s">
        <v>242</v>
      </c>
      <c r="N211" s="488">
        <v>4</v>
      </c>
      <c r="O211" s="224" t="s">
        <v>1156</v>
      </c>
      <c r="P211" s="445">
        <v>0.1</v>
      </c>
      <c r="Q211" s="437">
        <v>43739</v>
      </c>
      <c r="R211" s="438">
        <v>43830</v>
      </c>
      <c r="S211" s="970"/>
      <c r="T211" s="291"/>
      <c r="U211" s="518"/>
      <c r="V211" s="81">
        <f t="shared" si="9"/>
        <v>0</v>
      </c>
      <c r="W211" s="445">
        <f t="shared" si="11"/>
        <v>0</v>
      </c>
      <c r="X211" s="513">
        <f t="shared" si="10"/>
        <v>0</v>
      </c>
    </row>
    <row r="212" spans="2:24" ht="95.1" customHeight="1" x14ac:dyDescent="0.25">
      <c r="B212" s="354" t="s">
        <v>391</v>
      </c>
      <c r="C212" s="966" t="s">
        <v>392</v>
      </c>
      <c r="D212" s="964" t="s">
        <v>23</v>
      </c>
      <c r="E212" s="967" t="s">
        <v>546</v>
      </c>
      <c r="F212" s="55" t="s">
        <v>186</v>
      </c>
      <c r="G212" s="976">
        <v>12</v>
      </c>
      <c r="H212" s="903" t="s">
        <v>250</v>
      </c>
      <c r="I212" s="504">
        <v>6.25E-2</v>
      </c>
      <c r="J212" s="468">
        <v>100</v>
      </c>
      <c r="K212" s="996" t="s">
        <v>1157</v>
      </c>
      <c r="L212" s="971" t="s">
        <v>833</v>
      </c>
      <c r="M212" s="442" t="s">
        <v>242</v>
      </c>
      <c r="N212" s="488">
        <v>1</v>
      </c>
      <c r="O212" s="224" t="s">
        <v>1158</v>
      </c>
      <c r="P212" s="445">
        <v>0.3</v>
      </c>
      <c r="Q212" s="437">
        <v>43466</v>
      </c>
      <c r="R212" s="438">
        <v>43555</v>
      </c>
      <c r="S212" s="970" t="s">
        <v>1153</v>
      </c>
      <c r="T212" s="475">
        <v>0.67</v>
      </c>
      <c r="U212" s="515" t="s">
        <v>895</v>
      </c>
      <c r="V212" s="81">
        <f t="shared" si="9"/>
        <v>0.20100000000000001</v>
      </c>
      <c r="W212" s="445">
        <f t="shared" si="11"/>
        <v>0.13467000000000001</v>
      </c>
      <c r="X212" s="513">
        <f t="shared" si="10"/>
        <v>1.2562500000000001E-2</v>
      </c>
    </row>
    <row r="213" spans="2:24" ht="95.1" customHeight="1" x14ac:dyDescent="0.25">
      <c r="B213" s="354" t="s">
        <v>391</v>
      </c>
      <c r="C213" s="966"/>
      <c r="D213" s="964"/>
      <c r="E213" s="967"/>
      <c r="F213" s="55" t="s">
        <v>186</v>
      </c>
      <c r="G213" s="976"/>
      <c r="H213" s="971"/>
      <c r="I213" s="504">
        <v>6.25E-2</v>
      </c>
      <c r="J213" s="454"/>
      <c r="K213" s="996"/>
      <c r="L213" s="971"/>
      <c r="M213" s="442" t="s">
        <v>242</v>
      </c>
      <c r="N213" s="488">
        <v>2</v>
      </c>
      <c r="O213" s="224" t="s">
        <v>1159</v>
      </c>
      <c r="P213" s="445">
        <v>0.3</v>
      </c>
      <c r="Q213" s="438">
        <v>43556</v>
      </c>
      <c r="R213" s="438">
        <v>43646</v>
      </c>
      <c r="S213" s="970"/>
      <c r="T213" s="291"/>
      <c r="U213" s="518"/>
      <c r="V213" s="81">
        <f t="shared" si="9"/>
        <v>0</v>
      </c>
      <c r="W213" s="445">
        <f t="shared" si="11"/>
        <v>0</v>
      </c>
      <c r="X213" s="513">
        <f t="shared" si="10"/>
        <v>0</v>
      </c>
    </row>
    <row r="214" spans="2:24" ht="95.1" customHeight="1" x14ac:dyDescent="0.25">
      <c r="B214" s="354" t="s">
        <v>391</v>
      </c>
      <c r="C214" s="966"/>
      <c r="D214" s="964"/>
      <c r="E214" s="967"/>
      <c r="F214" s="55" t="s">
        <v>186</v>
      </c>
      <c r="G214" s="976"/>
      <c r="H214" s="971"/>
      <c r="I214" s="504">
        <v>6.25E-2</v>
      </c>
      <c r="J214" s="454"/>
      <c r="K214" s="996"/>
      <c r="L214" s="971"/>
      <c r="M214" s="442" t="s">
        <v>242</v>
      </c>
      <c r="N214" s="488">
        <v>3</v>
      </c>
      <c r="O214" s="224" t="s">
        <v>1160</v>
      </c>
      <c r="P214" s="445">
        <v>0.2</v>
      </c>
      <c r="Q214" s="437">
        <v>43647</v>
      </c>
      <c r="R214" s="438">
        <v>43738</v>
      </c>
      <c r="S214" s="970"/>
      <c r="T214" s="291"/>
      <c r="U214" s="518"/>
      <c r="V214" s="81">
        <f t="shared" si="9"/>
        <v>0</v>
      </c>
      <c r="W214" s="445">
        <f t="shared" si="11"/>
        <v>0</v>
      </c>
      <c r="X214" s="513">
        <f t="shared" si="10"/>
        <v>0</v>
      </c>
    </row>
    <row r="215" spans="2:24" ht="95.1" customHeight="1" x14ac:dyDescent="0.25">
      <c r="B215" s="354" t="s">
        <v>391</v>
      </c>
      <c r="C215" s="966"/>
      <c r="D215" s="964"/>
      <c r="E215" s="967"/>
      <c r="F215" s="55" t="s">
        <v>186</v>
      </c>
      <c r="G215" s="976"/>
      <c r="H215" s="971"/>
      <c r="I215" s="504">
        <v>6.25E-2</v>
      </c>
      <c r="J215" s="454"/>
      <c r="K215" s="996"/>
      <c r="L215" s="971"/>
      <c r="M215" s="442" t="s">
        <v>242</v>
      </c>
      <c r="N215" s="488">
        <v>4</v>
      </c>
      <c r="O215" s="224" t="s">
        <v>1161</v>
      </c>
      <c r="P215" s="445">
        <v>0.2</v>
      </c>
      <c r="Q215" s="437">
        <v>43739</v>
      </c>
      <c r="R215" s="438">
        <v>43830</v>
      </c>
      <c r="S215" s="970"/>
      <c r="T215" s="291"/>
      <c r="U215" s="518"/>
      <c r="V215" s="81">
        <f t="shared" si="9"/>
        <v>0</v>
      </c>
      <c r="W215" s="445">
        <f t="shared" si="11"/>
        <v>0</v>
      </c>
      <c r="X215" s="513">
        <f t="shared" si="10"/>
        <v>0</v>
      </c>
    </row>
    <row r="216" spans="2:24" ht="95.1" customHeight="1" x14ac:dyDescent="0.25">
      <c r="B216" s="354" t="s">
        <v>391</v>
      </c>
      <c r="C216" s="966" t="s">
        <v>392</v>
      </c>
      <c r="D216" s="964" t="s">
        <v>23</v>
      </c>
      <c r="E216" s="967" t="s">
        <v>546</v>
      </c>
      <c r="F216" s="55" t="s">
        <v>186</v>
      </c>
      <c r="G216" s="976">
        <v>13</v>
      </c>
      <c r="H216" s="903" t="s">
        <v>369</v>
      </c>
      <c r="I216" s="504">
        <v>6.25E-2</v>
      </c>
      <c r="J216" s="468">
        <v>100</v>
      </c>
      <c r="K216" s="996" t="s">
        <v>184</v>
      </c>
      <c r="L216" s="962" t="s">
        <v>834</v>
      </c>
      <c r="M216" s="442" t="s">
        <v>242</v>
      </c>
      <c r="N216" s="488">
        <v>1</v>
      </c>
      <c r="O216" s="224" t="s">
        <v>1162</v>
      </c>
      <c r="P216" s="445">
        <v>0.2</v>
      </c>
      <c r="Q216" s="437">
        <v>43466</v>
      </c>
      <c r="R216" s="438">
        <v>43555</v>
      </c>
      <c r="S216" s="970" t="s">
        <v>1153</v>
      </c>
      <c r="T216" s="475">
        <v>1</v>
      </c>
      <c r="U216" s="515" t="s">
        <v>897</v>
      </c>
      <c r="V216" s="81">
        <f t="shared" si="9"/>
        <v>0.2</v>
      </c>
      <c r="W216" s="445">
        <f t="shared" si="11"/>
        <v>0.2</v>
      </c>
      <c r="X216" s="513">
        <f t="shared" si="10"/>
        <v>1.2500000000000001E-2</v>
      </c>
    </row>
    <row r="217" spans="2:24" ht="95.1" customHeight="1" x14ac:dyDescent="0.25">
      <c r="B217" s="354" t="s">
        <v>391</v>
      </c>
      <c r="C217" s="966"/>
      <c r="D217" s="964"/>
      <c r="E217" s="967"/>
      <c r="F217" s="55" t="s">
        <v>186</v>
      </c>
      <c r="G217" s="976"/>
      <c r="H217" s="971"/>
      <c r="I217" s="504">
        <v>6.25E-2</v>
      </c>
      <c r="J217" s="454"/>
      <c r="K217" s="996"/>
      <c r="L217" s="962"/>
      <c r="M217" s="442" t="s">
        <v>242</v>
      </c>
      <c r="N217" s="488">
        <v>2</v>
      </c>
      <c r="O217" s="224" t="s">
        <v>1162</v>
      </c>
      <c r="P217" s="445">
        <v>0.3</v>
      </c>
      <c r="Q217" s="438">
        <v>43556</v>
      </c>
      <c r="R217" s="438">
        <v>43646</v>
      </c>
      <c r="S217" s="970"/>
      <c r="T217" s="291"/>
      <c r="U217" s="518"/>
      <c r="V217" s="81">
        <f t="shared" si="9"/>
        <v>0</v>
      </c>
      <c r="W217" s="445">
        <f t="shared" si="11"/>
        <v>0</v>
      </c>
      <c r="X217" s="513">
        <f t="shared" si="10"/>
        <v>0</v>
      </c>
    </row>
    <row r="218" spans="2:24" ht="95.1" customHeight="1" x14ac:dyDescent="0.25">
      <c r="B218" s="354" t="s">
        <v>391</v>
      </c>
      <c r="C218" s="966"/>
      <c r="D218" s="964"/>
      <c r="E218" s="967"/>
      <c r="F218" s="55" t="s">
        <v>186</v>
      </c>
      <c r="G218" s="976"/>
      <c r="H218" s="971"/>
      <c r="I218" s="504">
        <v>6.25E-2</v>
      </c>
      <c r="J218" s="454"/>
      <c r="K218" s="996"/>
      <c r="L218" s="962"/>
      <c r="M218" s="442" t="s">
        <v>242</v>
      </c>
      <c r="N218" s="488">
        <v>3</v>
      </c>
      <c r="O218" s="224" t="s">
        <v>1163</v>
      </c>
      <c r="P218" s="445">
        <v>0.3</v>
      </c>
      <c r="Q218" s="437">
        <v>43647</v>
      </c>
      <c r="R218" s="438">
        <v>43738</v>
      </c>
      <c r="S218" s="970"/>
      <c r="T218" s="291"/>
      <c r="U218" s="518"/>
      <c r="V218" s="81">
        <f t="shared" si="9"/>
        <v>0</v>
      </c>
      <c r="W218" s="445">
        <f t="shared" si="11"/>
        <v>0</v>
      </c>
      <c r="X218" s="513">
        <f t="shared" si="10"/>
        <v>0</v>
      </c>
    </row>
    <row r="219" spans="2:24" ht="95.1" customHeight="1" x14ac:dyDescent="0.25">
      <c r="B219" s="354" t="s">
        <v>391</v>
      </c>
      <c r="C219" s="966"/>
      <c r="D219" s="964"/>
      <c r="E219" s="967"/>
      <c r="F219" s="55" t="s">
        <v>186</v>
      </c>
      <c r="G219" s="976"/>
      <c r="H219" s="971"/>
      <c r="I219" s="504">
        <v>6.25E-2</v>
      </c>
      <c r="J219" s="454"/>
      <c r="K219" s="996"/>
      <c r="L219" s="962"/>
      <c r="M219" s="442" t="s">
        <v>242</v>
      </c>
      <c r="N219" s="488">
        <v>4</v>
      </c>
      <c r="O219" s="224" t="s">
        <v>1162</v>
      </c>
      <c r="P219" s="445">
        <v>0.2</v>
      </c>
      <c r="Q219" s="437">
        <v>43739</v>
      </c>
      <c r="R219" s="438">
        <v>43830</v>
      </c>
      <c r="S219" s="970"/>
      <c r="T219" s="291"/>
      <c r="U219" s="518"/>
      <c r="V219" s="81">
        <f t="shared" si="9"/>
        <v>0</v>
      </c>
      <c r="W219" s="445">
        <f t="shared" si="11"/>
        <v>0</v>
      </c>
      <c r="X219" s="513">
        <f t="shared" si="10"/>
        <v>0</v>
      </c>
    </row>
    <row r="220" spans="2:24" ht="95.1" customHeight="1" x14ac:dyDescent="0.25">
      <c r="B220" s="354" t="s">
        <v>391</v>
      </c>
      <c r="C220" s="966" t="s">
        <v>835</v>
      </c>
      <c r="D220" s="964" t="s">
        <v>23</v>
      </c>
      <c r="E220" s="967" t="s">
        <v>546</v>
      </c>
      <c r="F220" s="55" t="s">
        <v>186</v>
      </c>
      <c r="G220" s="976">
        <v>14</v>
      </c>
      <c r="H220" s="997" t="s">
        <v>256</v>
      </c>
      <c r="I220" s="505">
        <v>6.25E-2</v>
      </c>
      <c r="J220" s="468">
        <v>100</v>
      </c>
      <c r="K220" s="996" t="s">
        <v>184</v>
      </c>
      <c r="L220" s="962" t="s">
        <v>836</v>
      </c>
      <c r="M220" s="442" t="s">
        <v>242</v>
      </c>
      <c r="N220" s="488">
        <v>1</v>
      </c>
      <c r="O220" s="446" t="s">
        <v>1164</v>
      </c>
      <c r="P220" s="445">
        <v>0.3</v>
      </c>
      <c r="Q220" s="437">
        <v>43466</v>
      </c>
      <c r="R220" s="438">
        <v>43555</v>
      </c>
      <c r="S220" s="970" t="s">
        <v>1153</v>
      </c>
      <c r="T220" s="475">
        <v>0.23</v>
      </c>
      <c r="U220" s="515" t="s">
        <v>899</v>
      </c>
      <c r="V220" s="81">
        <f t="shared" si="9"/>
        <v>6.9000000000000006E-2</v>
      </c>
      <c r="W220" s="445">
        <f t="shared" si="11"/>
        <v>1.5870000000000002E-2</v>
      </c>
      <c r="X220" s="513">
        <f t="shared" si="10"/>
        <v>4.3125000000000004E-3</v>
      </c>
    </row>
    <row r="221" spans="2:24" ht="95.1" customHeight="1" x14ac:dyDescent="0.25">
      <c r="B221" s="354" t="s">
        <v>391</v>
      </c>
      <c r="C221" s="966"/>
      <c r="D221" s="964"/>
      <c r="E221" s="967"/>
      <c r="F221" s="55" t="s">
        <v>186</v>
      </c>
      <c r="G221" s="976"/>
      <c r="H221" s="997"/>
      <c r="I221" s="505">
        <v>6.25E-2</v>
      </c>
      <c r="J221" s="454"/>
      <c r="K221" s="996"/>
      <c r="L221" s="962"/>
      <c r="M221" s="442" t="s">
        <v>242</v>
      </c>
      <c r="N221" s="488">
        <v>2</v>
      </c>
      <c r="O221" s="489" t="s">
        <v>1165</v>
      </c>
      <c r="P221" s="445">
        <v>0.3</v>
      </c>
      <c r="Q221" s="438">
        <v>43556</v>
      </c>
      <c r="R221" s="438">
        <v>43646</v>
      </c>
      <c r="S221" s="970"/>
      <c r="T221" s="291"/>
      <c r="U221" s="518"/>
      <c r="V221" s="81">
        <f t="shared" si="9"/>
        <v>0</v>
      </c>
      <c r="W221" s="445">
        <f t="shared" si="11"/>
        <v>0</v>
      </c>
      <c r="X221" s="513">
        <f t="shared" si="10"/>
        <v>0</v>
      </c>
    </row>
    <row r="222" spans="2:24" ht="95.1" customHeight="1" x14ac:dyDescent="0.25">
      <c r="B222" s="354" t="s">
        <v>391</v>
      </c>
      <c r="C222" s="966"/>
      <c r="D222" s="964"/>
      <c r="E222" s="967"/>
      <c r="F222" s="55" t="s">
        <v>186</v>
      </c>
      <c r="G222" s="976"/>
      <c r="H222" s="997"/>
      <c r="I222" s="505">
        <v>6.25E-2</v>
      </c>
      <c r="J222" s="454"/>
      <c r="K222" s="996"/>
      <c r="L222" s="962"/>
      <c r="M222" s="442" t="s">
        <v>242</v>
      </c>
      <c r="N222" s="488">
        <v>3</v>
      </c>
      <c r="O222" s="446" t="s">
        <v>1166</v>
      </c>
      <c r="P222" s="445">
        <v>0.3</v>
      </c>
      <c r="Q222" s="437">
        <v>43647</v>
      </c>
      <c r="R222" s="438">
        <v>43738</v>
      </c>
      <c r="S222" s="970"/>
      <c r="T222" s="291"/>
      <c r="U222" s="518"/>
      <c r="V222" s="81">
        <f t="shared" si="9"/>
        <v>0</v>
      </c>
      <c r="W222" s="445">
        <f t="shared" si="11"/>
        <v>0</v>
      </c>
      <c r="X222" s="513">
        <f t="shared" si="10"/>
        <v>0</v>
      </c>
    </row>
    <row r="223" spans="2:24" ht="95.1" customHeight="1" x14ac:dyDescent="0.25">
      <c r="B223" s="354" t="s">
        <v>391</v>
      </c>
      <c r="C223" s="966"/>
      <c r="D223" s="964"/>
      <c r="E223" s="967"/>
      <c r="F223" s="55" t="s">
        <v>186</v>
      </c>
      <c r="G223" s="976"/>
      <c r="H223" s="997"/>
      <c r="I223" s="505">
        <v>6.25E-2</v>
      </c>
      <c r="J223" s="454"/>
      <c r="K223" s="996"/>
      <c r="L223" s="962"/>
      <c r="M223" s="442" t="s">
        <v>242</v>
      </c>
      <c r="N223" s="488">
        <v>4</v>
      </c>
      <c r="O223" s="446" t="s">
        <v>1167</v>
      </c>
      <c r="P223" s="445">
        <v>0.1</v>
      </c>
      <c r="Q223" s="437">
        <v>43739</v>
      </c>
      <c r="R223" s="438">
        <v>43830</v>
      </c>
      <c r="S223" s="970"/>
      <c r="T223" s="291"/>
      <c r="U223" s="518"/>
      <c r="V223" s="81">
        <f t="shared" si="9"/>
        <v>0</v>
      </c>
      <c r="W223" s="445">
        <f t="shared" si="11"/>
        <v>0</v>
      </c>
      <c r="X223" s="513">
        <f t="shared" si="10"/>
        <v>0</v>
      </c>
    </row>
    <row r="224" spans="2:24" ht="95.1" customHeight="1" x14ac:dyDescent="0.25">
      <c r="B224" s="354" t="s">
        <v>391</v>
      </c>
      <c r="C224" s="966" t="s">
        <v>837</v>
      </c>
      <c r="D224" s="964" t="s">
        <v>23</v>
      </c>
      <c r="E224" s="967" t="s">
        <v>546</v>
      </c>
      <c r="F224" s="55" t="s">
        <v>186</v>
      </c>
      <c r="G224" s="976">
        <v>15</v>
      </c>
      <c r="H224" s="998" t="s">
        <v>261</v>
      </c>
      <c r="I224" s="505">
        <v>6.25E-2</v>
      </c>
      <c r="J224" s="468">
        <v>100</v>
      </c>
      <c r="K224" s="996" t="s">
        <v>184</v>
      </c>
      <c r="L224" s="962" t="s">
        <v>838</v>
      </c>
      <c r="M224" s="442" t="s">
        <v>242</v>
      </c>
      <c r="N224" s="488">
        <v>1</v>
      </c>
      <c r="O224" s="224" t="s">
        <v>1168</v>
      </c>
      <c r="P224" s="445">
        <v>0.2</v>
      </c>
      <c r="Q224" s="437">
        <v>43466</v>
      </c>
      <c r="R224" s="438">
        <v>43555</v>
      </c>
      <c r="S224" s="970" t="s">
        <v>1153</v>
      </c>
      <c r="T224" s="475">
        <v>1</v>
      </c>
      <c r="U224" s="515" t="s">
        <v>1169</v>
      </c>
      <c r="V224" s="81">
        <f t="shared" si="9"/>
        <v>0.2</v>
      </c>
      <c r="W224" s="445">
        <f t="shared" si="11"/>
        <v>0.2</v>
      </c>
      <c r="X224" s="513">
        <f t="shared" si="10"/>
        <v>1.2500000000000001E-2</v>
      </c>
    </row>
    <row r="225" spans="2:24" ht="95.1" customHeight="1" x14ac:dyDescent="0.25">
      <c r="B225" s="354" t="s">
        <v>391</v>
      </c>
      <c r="C225" s="966"/>
      <c r="D225" s="964"/>
      <c r="E225" s="967"/>
      <c r="F225" s="55" t="s">
        <v>186</v>
      </c>
      <c r="G225" s="976"/>
      <c r="H225" s="998"/>
      <c r="I225" s="505">
        <v>6.25E-2</v>
      </c>
      <c r="J225" s="454"/>
      <c r="K225" s="996"/>
      <c r="L225" s="962"/>
      <c r="M225" s="442" t="s">
        <v>242</v>
      </c>
      <c r="N225" s="488">
        <v>2</v>
      </c>
      <c r="O225" s="222" t="s">
        <v>1170</v>
      </c>
      <c r="P225" s="445">
        <v>0.3</v>
      </c>
      <c r="Q225" s="438">
        <v>43556</v>
      </c>
      <c r="R225" s="438">
        <v>43646</v>
      </c>
      <c r="S225" s="970"/>
      <c r="T225" s="291"/>
      <c r="U225" s="518"/>
      <c r="V225" s="81">
        <f t="shared" si="9"/>
        <v>0</v>
      </c>
      <c r="W225" s="445">
        <f t="shared" si="11"/>
        <v>0</v>
      </c>
      <c r="X225" s="513">
        <f t="shared" si="10"/>
        <v>0</v>
      </c>
    </row>
    <row r="226" spans="2:24" ht="95.1" customHeight="1" x14ac:dyDescent="0.25">
      <c r="B226" s="354" t="s">
        <v>391</v>
      </c>
      <c r="C226" s="966"/>
      <c r="D226" s="964"/>
      <c r="E226" s="967"/>
      <c r="F226" s="55" t="s">
        <v>186</v>
      </c>
      <c r="G226" s="976"/>
      <c r="H226" s="998"/>
      <c r="I226" s="505">
        <v>6.25E-2</v>
      </c>
      <c r="J226" s="454"/>
      <c r="K226" s="996"/>
      <c r="L226" s="962"/>
      <c r="M226" s="442" t="s">
        <v>242</v>
      </c>
      <c r="N226" s="488">
        <v>3</v>
      </c>
      <c r="O226" s="222" t="s">
        <v>1171</v>
      </c>
      <c r="P226" s="445">
        <v>0.3</v>
      </c>
      <c r="Q226" s="437">
        <v>43647</v>
      </c>
      <c r="R226" s="438">
        <v>43738</v>
      </c>
      <c r="S226" s="970"/>
      <c r="T226" s="291"/>
      <c r="U226" s="518"/>
      <c r="V226" s="81">
        <f t="shared" si="9"/>
        <v>0</v>
      </c>
      <c r="W226" s="445">
        <f t="shared" si="11"/>
        <v>0</v>
      </c>
      <c r="X226" s="513">
        <f t="shared" si="10"/>
        <v>0</v>
      </c>
    </row>
    <row r="227" spans="2:24" ht="95.1" customHeight="1" x14ac:dyDescent="0.25">
      <c r="B227" s="354" t="s">
        <v>391</v>
      </c>
      <c r="C227" s="966"/>
      <c r="D227" s="964"/>
      <c r="E227" s="967"/>
      <c r="F227" s="55" t="s">
        <v>186</v>
      </c>
      <c r="G227" s="976"/>
      <c r="H227" s="998"/>
      <c r="I227" s="505">
        <v>6.25E-2</v>
      </c>
      <c r="J227" s="454"/>
      <c r="K227" s="996"/>
      <c r="L227" s="962"/>
      <c r="M227" s="442" t="s">
        <v>242</v>
      </c>
      <c r="N227" s="488">
        <v>4</v>
      </c>
      <c r="O227" s="222" t="s">
        <v>1172</v>
      </c>
      <c r="P227" s="445">
        <v>0.2</v>
      </c>
      <c r="Q227" s="437">
        <v>43739</v>
      </c>
      <c r="R227" s="438">
        <v>43830</v>
      </c>
      <c r="S227" s="970"/>
      <c r="T227" s="291"/>
      <c r="U227" s="518"/>
      <c r="V227" s="81">
        <f t="shared" si="9"/>
        <v>0</v>
      </c>
      <c r="W227" s="445">
        <f t="shared" si="11"/>
        <v>0</v>
      </c>
      <c r="X227" s="513">
        <f t="shared" si="10"/>
        <v>0</v>
      </c>
    </row>
    <row r="228" spans="2:24" ht="95.1" customHeight="1" x14ac:dyDescent="0.25">
      <c r="B228" s="354" t="s">
        <v>391</v>
      </c>
      <c r="C228" s="966" t="s">
        <v>392</v>
      </c>
      <c r="D228" s="964" t="s">
        <v>23</v>
      </c>
      <c r="E228" s="967" t="s">
        <v>546</v>
      </c>
      <c r="F228" s="55" t="s">
        <v>186</v>
      </c>
      <c r="G228" s="976">
        <v>16</v>
      </c>
      <c r="H228" s="997" t="s">
        <v>266</v>
      </c>
      <c r="I228" s="505">
        <v>6.25E-2</v>
      </c>
      <c r="J228" s="468">
        <v>100</v>
      </c>
      <c r="K228" s="996" t="s">
        <v>184</v>
      </c>
      <c r="L228" s="962" t="s">
        <v>267</v>
      </c>
      <c r="M228" s="442" t="s">
        <v>242</v>
      </c>
      <c r="N228" s="488">
        <v>1</v>
      </c>
      <c r="O228" s="465" t="s">
        <v>268</v>
      </c>
      <c r="P228" s="445">
        <v>0.2</v>
      </c>
      <c r="Q228" s="437">
        <v>43466</v>
      </c>
      <c r="R228" s="438">
        <v>43555</v>
      </c>
      <c r="S228" s="970" t="s">
        <v>1153</v>
      </c>
      <c r="T228" s="475">
        <v>0.5</v>
      </c>
      <c r="U228" s="515" t="s">
        <v>1169</v>
      </c>
      <c r="V228" s="81">
        <f t="shared" si="9"/>
        <v>0.1</v>
      </c>
      <c r="W228" s="445">
        <f t="shared" si="11"/>
        <v>0.05</v>
      </c>
      <c r="X228" s="513">
        <f t="shared" si="10"/>
        <v>6.2500000000000003E-3</v>
      </c>
    </row>
    <row r="229" spans="2:24" ht="95.1" customHeight="1" x14ac:dyDescent="0.25">
      <c r="B229" s="354" t="s">
        <v>391</v>
      </c>
      <c r="C229" s="966"/>
      <c r="D229" s="964"/>
      <c r="E229" s="967"/>
      <c r="F229" s="55" t="s">
        <v>186</v>
      </c>
      <c r="G229" s="976"/>
      <c r="H229" s="997"/>
      <c r="I229" s="505">
        <v>6.25E-2</v>
      </c>
      <c r="J229" s="454"/>
      <c r="K229" s="996"/>
      <c r="L229" s="962"/>
      <c r="M229" s="442" t="s">
        <v>242</v>
      </c>
      <c r="N229" s="488">
        <v>2</v>
      </c>
      <c r="O229" s="465" t="s">
        <v>264</v>
      </c>
      <c r="P229" s="445">
        <v>0.2</v>
      </c>
      <c r="Q229" s="438">
        <v>43556</v>
      </c>
      <c r="R229" s="438">
        <v>43646</v>
      </c>
      <c r="S229" s="970"/>
      <c r="T229" s="291"/>
      <c r="U229" s="518"/>
      <c r="V229" s="81">
        <f t="shared" si="9"/>
        <v>0</v>
      </c>
      <c r="W229" s="445">
        <f t="shared" si="11"/>
        <v>0</v>
      </c>
      <c r="X229" s="513">
        <f t="shared" si="10"/>
        <v>0</v>
      </c>
    </row>
    <row r="230" spans="2:24" ht="95.1" customHeight="1" x14ac:dyDescent="0.25">
      <c r="B230" s="354" t="s">
        <v>391</v>
      </c>
      <c r="C230" s="966"/>
      <c r="D230" s="964"/>
      <c r="E230" s="967"/>
      <c r="F230" s="55" t="s">
        <v>186</v>
      </c>
      <c r="G230" s="976"/>
      <c r="H230" s="997"/>
      <c r="I230" s="505">
        <v>6.25E-2</v>
      </c>
      <c r="J230" s="454"/>
      <c r="K230" s="996"/>
      <c r="L230" s="962"/>
      <c r="M230" s="442" t="s">
        <v>242</v>
      </c>
      <c r="N230" s="488">
        <v>3</v>
      </c>
      <c r="O230" s="465" t="s">
        <v>269</v>
      </c>
      <c r="P230" s="445">
        <v>0.4</v>
      </c>
      <c r="Q230" s="437">
        <v>43647</v>
      </c>
      <c r="R230" s="438">
        <v>43738</v>
      </c>
      <c r="S230" s="970"/>
      <c r="T230" s="291"/>
      <c r="U230" s="518"/>
      <c r="V230" s="81">
        <f t="shared" si="9"/>
        <v>0</v>
      </c>
      <c r="W230" s="445">
        <f t="shared" si="11"/>
        <v>0</v>
      </c>
      <c r="X230" s="513">
        <f t="shared" si="10"/>
        <v>0</v>
      </c>
    </row>
    <row r="231" spans="2:24" ht="95.1" customHeight="1" x14ac:dyDescent="0.25">
      <c r="B231" s="354" t="s">
        <v>391</v>
      </c>
      <c r="C231" s="966"/>
      <c r="D231" s="964"/>
      <c r="E231" s="967"/>
      <c r="F231" s="55" t="s">
        <v>186</v>
      </c>
      <c r="G231" s="976"/>
      <c r="H231" s="997"/>
      <c r="I231" s="505">
        <v>6.25E-2</v>
      </c>
      <c r="J231" s="454"/>
      <c r="K231" s="996"/>
      <c r="L231" s="962"/>
      <c r="M231" s="442" t="s">
        <v>242</v>
      </c>
      <c r="N231" s="488">
        <v>4</v>
      </c>
      <c r="O231" s="465" t="s">
        <v>270</v>
      </c>
      <c r="P231" s="445">
        <v>0.2</v>
      </c>
      <c r="Q231" s="437">
        <v>43739</v>
      </c>
      <c r="R231" s="438">
        <v>43830</v>
      </c>
      <c r="S231" s="970"/>
      <c r="T231" s="291"/>
      <c r="U231" s="518"/>
      <c r="V231" s="81">
        <f t="shared" si="9"/>
        <v>0</v>
      </c>
      <c r="W231" s="445">
        <f t="shared" si="11"/>
        <v>0</v>
      </c>
      <c r="X231" s="513">
        <f t="shared" si="10"/>
        <v>0</v>
      </c>
    </row>
    <row r="232" spans="2:24" ht="95.1" customHeight="1" x14ac:dyDescent="0.25">
      <c r="B232" s="966" t="s">
        <v>391</v>
      </c>
      <c r="C232" s="966" t="s">
        <v>757</v>
      </c>
      <c r="D232" s="964" t="s">
        <v>23</v>
      </c>
      <c r="E232" s="967" t="s">
        <v>547</v>
      </c>
      <c r="F232" s="482" t="s">
        <v>271</v>
      </c>
      <c r="G232" s="900">
        <v>1</v>
      </c>
      <c r="H232" s="964" t="s">
        <v>839</v>
      </c>
      <c r="I232" s="500">
        <v>0.2</v>
      </c>
      <c r="J232" s="961">
        <v>100</v>
      </c>
      <c r="K232" s="963" t="s">
        <v>184</v>
      </c>
      <c r="L232" s="963" t="s">
        <v>840</v>
      </c>
      <c r="M232" s="447" t="s">
        <v>841</v>
      </c>
      <c r="N232" s="42">
        <v>1</v>
      </c>
      <c r="O232" s="335" t="s">
        <v>1173</v>
      </c>
      <c r="P232" s="445">
        <v>0.35</v>
      </c>
      <c r="Q232" s="437">
        <v>43466</v>
      </c>
      <c r="R232" s="438">
        <v>43585</v>
      </c>
      <c r="S232" s="999" t="s">
        <v>841</v>
      </c>
      <c r="T232" s="81">
        <v>0.8</v>
      </c>
      <c r="U232" s="516" t="s">
        <v>904</v>
      </c>
      <c r="V232" s="81">
        <f t="shared" si="9"/>
        <v>0.27999999999999997</v>
      </c>
      <c r="W232" s="445">
        <f t="shared" si="11"/>
        <v>0.22399999999999998</v>
      </c>
      <c r="X232" s="513">
        <f t="shared" si="10"/>
        <v>5.5999999999999994E-2</v>
      </c>
    </row>
    <row r="233" spans="2:24" ht="95.1" customHeight="1" x14ac:dyDescent="0.25">
      <c r="B233" s="966"/>
      <c r="C233" s="966"/>
      <c r="D233" s="964"/>
      <c r="E233" s="967"/>
      <c r="F233" s="482" t="s">
        <v>271</v>
      </c>
      <c r="G233" s="900"/>
      <c r="H233" s="964"/>
      <c r="I233" s="500">
        <v>0.2</v>
      </c>
      <c r="J233" s="961"/>
      <c r="K233" s="963"/>
      <c r="L233" s="963"/>
      <c r="M233" s="447" t="s">
        <v>841</v>
      </c>
      <c r="N233" s="42">
        <v>2</v>
      </c>
      <c r="O233" s="335" t="s">
        <v>1174</v>
      </c>
      <c r="P233" s="445">
        <v>0.35</v>
      </c>
      <c r="Q233" s="437">
        <v>43586</v>
      </c>
      <c r="R233" s="438">
        <v>43738</v>
      </c>
      <c r="S233" s="999"/>
      <c r="T233" s="81">
        <v>0</v>
      </c>
      <c r="U233" s="518"/>
      <c r="V233" s="81">
        <f t="shared" si="9"/>
        <v>0</v>
      </c>
      <c r="W233" s="445">
        <f t="shared" si="11"/>
        <v>0</v>
      </c>
      <c r="X233" s="513">
        <f t="shared" si="10"/>
        <v>0</v>
      </c>
    </row>
    <row r="234" spans="2:24" ht="95.1" customHeight="1" x14ac:dyDescent="0.25">
      <c r="B234" s="966"/>
      <c r="C234" s="966"/>
      <c r="D234" s="964"/>
      <c r="E234" s="967"/>
      <c r="F234" s="482" t="s">
        <v>271</v>
      </c>
      <c r="G234" s="900"/>
      <c r="H234" s="964"/>
      <c r="I234" s="500">
        <v>0.2</v>
      </c>
      <c r="J234" s="961"/>
      <c r="K234" s="963"/>
      <c r="L234" s="963"/>
      <c r="M234" s="447" t="s">
        <v>841</v>
      </c>
      <c r="N234" s="42">
        <v>3</v>
      </c>
      <c r="O234" s="335" t="s">
        <v>1175</v>
      </c>
      <c r="P234" s="445">
        <v>0.3</v>
      </c>
      <c r="Q234" s="437">
        <v>43709</v>
      </c>
      <c r="R234" s="438">
        <v>43830</v>
      </c>
      <c r="S234" s="999"/>
      <c r="T234" s="81">
        <v>0</v>
      </c>
      <c r="U234" s="518"/>
      <c r="V234" s="81">
        <f t="shared" si="9"/>
        <v>0</v>
      </c>
      <c r="W234" s="445">
        <f t="shared" si="11"/>
        <v>0</v>
      </c>
      <c r="X234" s="513">
        <f t="shared" si="10"/>
        <v>0</v>
      </c>
    </row>
    <row r="235" spans="2:24" ht="95.1" customHeight="1" x14ac:dyDescent="0.25">
      <c r="B235" s="966" t="s">
        <v>391</v>
      </c>
      <c r="C235" s="966" t="s">
        <v>757</v>
      </c>
      <c r="D235" s="964" t="s">
        <v>23</v>
      </c>
      <c r="E235" s="967" t="s">
        <v>547</v>
      </c>
      <c r="F235" s="482" t="s">
        <v>271</v>
      </c>
      <c r="G235" s="900">
        <v>2</v>
      </c>
      <c r="H235" s="964" t="s">
        <v>842</v>
      </c>
      <c r="I235" s="500">
        <v>0.2</v>
      </c>
      <c r="J235" s="961">
        <v>100</v>
      </c>
      <c r="K235" s="963" t="s">
        <v>184</v>
      </c>
      <c r="L235" s="963" t="s">
        <v>843</v>
      </c>
      <c r="M235" s="447" t="s">
        <v>841</v>
      </c>
      <c r="N235" s="42">
        <v>1</v>
      </c>
      <c r="O235" s="335" t="s">
        <v>1176</v>
      </c>
      <c r="P235" s="445">
        <v>0.25</v>
      </c>
      <c r="Q235" s="437">
        <v>43466</v>
      </c>
      <c r="R235" s="438">
        <v>43555</v>
      </c>
      <c r="S235" s="965" t="s">
        <v>841</v>
      </c>
      <c r="T235" s="81">
        <v>0</v>
      </c>
      <c r="U235" s="547" t="s">
        <v>906</v>
      </c>
      <c r="V235" s="81">
        <f t="shared" si="9"/>
        <v>0</v>
      </c>
      <c r="W235" s="445">
        <f t="shared" si="11"/>
        <v>0</v>
      </c>
      <c r="X235" s="513">
        <f t="shared" si="10"/>
        <v>0</v>
      </c>
    </row>
    <row r="236" spans="2:24" ht="95.1" customHeight="1" x14ac:dyDescent="0.25">
      <c r="B236" s="966"/>
      <c r="C236" s="966"/>
      <c r="D236" s="964"/>
      <c r="E236" s="967"/>
      <c r="F236" s="482" t="s">
        <v>271</v>
      </c>
      <c r="G236" s="900"/>
      <c r="H236" s="964"/>
      <c r="I236" s="500">
        <v>0.2</v>
      </c>
      <c r="J236" s="961"/>
      <c r="K236" s="963"/>
      <c r="L236" s="963"/>
      <c r="M236" s="447" t="s">
        <v>841</v>
      </c>
      <c r="N236" s="42">
        <v>2</v>
      </c>
      <c r="O236" s="335" t="s">
        <v>1177</v>
      </c>
      <c r="P236" s="445">
        <v>0.25</v>
      </c>
      <c r="Q236" s="437">
        <v>43556</v>
      </c>
      <c r="R236" s="438">
        <v>43646</v>
      </c>
      <c r="S236" s="965"/>
      <c r="T236" s="81">
        <v>0</v>
      </c>
      <c r="U236" s="518"/>
      <c r="V236" s="81">
        <f t="shared" si="9"/>
        <v>0</v>
      </c>
      <c r="W236" s="445">
        <f t="shared" si="11"/>
        <v>0</v>
      </c>
      <c r="X236" s="513">
        <f t="shared" si="10"/>
        <v>0</v>
      </c>
    </row>
    <row r="237" spans="2:24" ht="95.1" customHeight="1" x14ac:dyDescent="0.25">
      <c r="B237" s="966"/>
      <c r="C237" s="966"/>
      <c r="D237" s="964"/>
      <c r="E237" s="967"/>
      <c r="F237" s="482" t="s">
        <v>271</v>
      </c>
      <c r="G237" s="900"/>
      <c r="H237" s="964"/>
      <c r="I237" s="500">
        <v>0.2</v>
      </c>
      <c r="J237" s="961"/>
      <c r="K237" s="963"/>
      <c r="L237" s="963"/>
      <c r="M237" s="447" t="s">
        <v>841</v>
      </c>
      <c r="N237" s="42">
        <v>3</v>
      </c>
      <c r="O237" s="335" t="s">
        <v>1178</v>
      </c>
      <c r="P237" s="445">
        <v>0.25</v>
      </c>
      <c r="Q237" s="437">
        <v>43647</v>
      </c>
      <c r="R237" s="438">
        <v>43738</v>
      </c>
      <c r="S237" s="965"/>
      <c r="T237" s="81">
        <v>0</v>
      </c>
      <c r="U237" s="518"/>
      <c r="V237" s="81">
        <f t="shared" si="9"/>
        <v>0</v>
      </c>
      <c r="W237" s="445">
        <f t="shared" si="11"/>
        <v>0</v>
      </c>
      <c r="X237" s="513">
        <f t="shared" si="10"/>
        <v>0</v>
      </c>
    </row>
    <row r="238" spans="2:24" ht="95.1" customHeight="1" x14ac:dyDescent="0.25">
      <c r="B238" s="966"/>
      <c r="C238" s="966"/>
      <c r="D238" s="964"/>
      <c r="E238" s="967"/>
      <c r="F238" s="482" t="s">
        <v>271</v>
      </c>
      <c r="G238" s="900"/>
      <c r="H238" s="964"/>
      <c r="I238" s="500">
        <v>0.2</v>
      </c>
      <c r="J238" s="961"/>
      <c r="K238" s="963"/>
      <c r="L238" s="963"/>
      <c r="M238" s="447" t="s">
        <v>841</v>
      </c>
      <c r="N238" s="42">
        <v>4</v>
      </c>
      <c r="O238" s="335" t="s">
        <v>1179</v>
      </c>
      <c r="P238" s="445">
        <v>0.25</v>
      </c>
      <c r="Q238" s="437">
        <v>43739</v>
      </c>
      <c r="R238" s="438">
        <v>43830</v>
      </c>
      <c r="S238" s="965"/>
      <c r="T238" s="81">
        <v>0</v>
      </c>
      <c r="U238" s="518"/>
      <c r="V238" s="81">
        <f t="shared" si="9"/>
        <v>0</v>
      </c>
      <c r="W238" s="445">
        <f t="shared" si="11"/>
        <v>0</v>
      </c>
      <c r="X238" s="513">
        <f t="shared" si="10"/>
        <v>0</v>
      </c>
    </row>
    <row r="239" spans="2:24" ht="95.1" customHeight="1" x14ac:dyDescent="0.25">
      <c r="B239" s="966" t="s">
        <v>391</v>
      </c>
      <c r="C239" s="966" t="s">
        <v>757</v>
      </c>
      <c r="D239" s="964" t="s">
        <v>23</v>
      </c>
      <c r="E239" s="967" t="s">
        <v>547</v>
      </c>
      <c r="F239" s="482" t="s">
        <v>271</v>
      </c>
      <c r="G239" s="900">
        <v>3</v>
      </c>
      <c r="H239" s="903" t="s">
        <v>844</v>
      </c>
      <c r="I239" s="500">
        <v>0.2</v>
      </c>
      <c r="J239" s="961">
        <v>100</v>
      </c>
      <c r="K239" s="963" t="s">
        <v>184</v>
      </c>
      <c r="L239" s="963" t="s">
        <v>845</v>
      </c>
      <c r="M239" s="447" t="s">
        <v>841</v>
      </c>
      <c r="N239" s="42">
        <v>1</v>
      </c>
      <c r="O239" s="224" t="s">
        <v>1180</v>
      </c>
      <c r="P239" s="445">
        <v>0.25</v>
      </c>
      <c r="Q239" s="437">
        <v>43466</v>
      </c>
      <c r="R239" s="438">
        <v>43555</v>
      </c>
      <c r="S239" s="965" t="s">
        <v>841</v>
      </c>
      <c r="T239" s="81">
        <v>1</v>
      </c>
      <c r="U239" s="516" t="s">
        <v>908</v>
      </c>
      <c r="V239" s="81">
        <f t="shared" si="9"/>
        <v>0.25</v>
      </c>
      <c r="W239" s="445">
        <f t="shared" si="11"/>
        <v>0.25</v>
      </c>
      <c r="X239" s="513">
        <f t="shared" si="10"/>
        <v>0.05</v>
      </c>
    </row>
    <row r="240" spans="2:24" ht="95.1" customHeight="1" x14ac:dyDescent="0.25">
      <c r="B240" s="966"/>
      <c r="C240" s="966"/>
      <c r="D240" s="964"/>
      <c r="E240" s="967"/>
      <c r="F240" s="482" t="s">
        <v>271</v>
      </c>
      <c r="G240" s="900"/>
      <c r="H240" s="903"/>
      <c r="I240" s="500">
        <v>0.2</v>
      </c>
      <c r="J240" s="961"/>
      <c r="K240" s="963"/>
      <c r="L240" s="963"/>
      <c r="M240" s="447" t="s">
        <v>841</v>
      </c>
      <c r="N240" s="42">
        <v>2</v>
      </c>
      <c r="O240" s="224" t="s">
        <v>1181</v>
      </c>
      <c r="P240" s="445">
        <v>0.25</v>
      </c>
      <c r="Q240" s="437">
        <v>43556</v>
      </c>
      <c r="R240" s="438">
        <v>43646</v>
      </c>
      <c r="S240" s="965"/>
      <c r="T240" s="81">
        <v>0</v>
      </c>
      <c r="U240" s="518"/>
      <c r="V240" s="81">
        <f t="shared" si="9"/>
        <v>0</v>
      </c>
      <c r="W240" s="445">
        <f t="shared" si="11"/>
        <v>0</v>
      </c>
      <c r="X240" s="513">
        <f t="shared" si="10"/>
        <v>0</v>
      </c>
    </row>
    <row r="241" spans="2:24" ht="95.1" customHeight="1" x14ac:dyDescent="0.25">
      <c r="B241" s="966"/>
      <c r="C241" s="966"/>
      <c r="D241" s="964"/>
      <c r="E241" s="967"/>
      <c r="F241" s="482" t="s">
        <v>271</v>
      </c>
      <c r="G241" s="900"/>
      <c r="H241" s="903"/>
      <c r="I241" s="500">
        <v>0.2</v>
      </c>
      <c r="J241" s="961"/>
      <c r="K241" s="963"/>
      <c r="L241" s="963"/>
      <c r="M241" s="447" t="s">
        <v>841</v>
      </c>
      <c r="N241" s="42">
        <v>3</v>
      </c>
      <c r="O241" s="224" t="s">
        <v>1182</v>
      </c>
      <c r="P241" s="445">
        <v>0.25</v>
      </c>
      <c r="Q241" s="437">
        <v>43647</v>
      </c>
      <c r="R241" s="438">
        <v>43738</v>
      </c>
      <c r="S241" s="965"/>
      <c r="T241" s="81">
        <v>0</v>
      </c>
      <c r="U241" s="518"/>
      <c r="V241" s="81">
        <f t="shared" si="9"/>
        <v>0</v>
      </c>
      <c r="W241" s="445">
        <f t="shared" si="11"/>
        <v>0</v>
      </c>
      <c r="X241" s="513">
        <f t="shared" si="10"/>
        <v>0</v>
      </c>
    </row>
    <row r="242" spans="2:24" ht="95.1" customHeight="1" x14ac:dyDescent="0.25">
      <c r="B242" s="966"/>
      <c r="C242" s="966"/>
      <c r="D242" s="964"/>
      <c r="E242" s="967"/>
      <c r="F242" s="482" t="s">
        <v>271</v>
      </c>
      <c r="G242" s="900"/>
      <c r="H242" s="903"/>
      <c r="I242" s="500">
        <v>0.2</v>
      </c>
      <c r="J242" s="961"/>
      <c r="K242" s="963"/>
      <c r="L242" s="963"/>
      <c r="M242" s="447" t="s">
        <v>841</v>
      </c>
      <c r="N242" s="42">
        <v>4</v>
      </c>
      <c r="O242" s="224" t="s">
        <v>1183</v>
      </c>
      <c r="P242" s="445">
        <v>0.25</v>
      </c>
      <c r="Q242" s="437">
        <v>43739</v>
      </c>
      <c r="R242" s="438">
        <v>43830</v>
      </c>
      <c r="S242" s="965"/>
      <c r="T242" s="81">
        <v>0</v>
      </c>
      <c r="U242" s="518"/>
      <c r="V242" s="81">
        <f t="shared" si="9"/>
        <v>0</v>
      </c>
      <c r="W242" s="445">
        <f t="shared" si="11"/>
        <v>0</v>
      </c>
      <c r="X242" s="513">
        <f t="shared" si="10"/>
        <v>0</v>
      </c>
    </row>
    <row r="243" spans="2:24" ht="95.1" customHeight="1" x14ac:dyDescent="0.25">
      <c r="B243" s="354" t="s">
        <v>391</v>
      </c>
      <c r="C243" s="966" t="s">
        <v>757</v>
      </c>
      <c r="D243" s="964" t="s">
        <v>23</v>
      </c>
      <c r="E243" s="967" t="s">
        <v>547</v>
      </c>
      <c r="F243" s="482" t="s">
        <v>271</v>
      </c>
      <c r="G243" s="900">
        <v>4</v>
      </c>
      <c r="H243" s="903" t="s">
        <v>847</v>
      </c>
      <c r="I243" s="500">
        <v>0.2</v>
      </c>
      <c r="J243" s="961">
        <v>100</v>
      </c>
      <c r="K243" s="963" t="s">
        <v>184</v>
      </c>
      <c r="L243" s="963" t="s">
        <v>848</v>
      </c>
      <c r="M243" s="447" t="s">
        <v>375</v>
      </c>
      <c r="N243" s="42">
        <v>1</v>
      </c>
      <c r="O243" s="224" t="s">
        <v>1184</v>
      </c>
      <c r="P243" s="445">
        <v>0.25</v>
      </c>
      <c r="Q243" s="438">
        <v>43497</v>
      </c>
      <c r="R243" s="438">
        <v>43555</v>
      </c>
      <c r="S243" s="970" t="s">
        <v>375</v>
      </c>
      <c r="T243" s="670">
        <v>0.25</v>
      </c>
      <c r="U243" s="515" t="s">
        <v>1185</v>
      </c>
      <c r="V243" s="81">
        <f t="shared" si="9"/>
        <v>6.25E-2</v>
      </c>
      <c r="W243" s="445">
        <f t="shared" si="11"/>
        <v>1.5625E-2</v>
      </c>
      <c r="X243" s="513">
        <f t="shared" si="10"/>
        <v>1.2500000000000001E-2</v>
      </c>
    </row>
    <row r="244" spans="2:24" ht="95.1" customHeight="1" x14ac:dyDescent="0.25">
      <c r="B244" s="354" t="s">
        <v>391</v>
      </c>
      <c r="C244" s="966"/>
      <c r="D244" s="964"/>
      <c r="E244" s="967"/>
      <c r="F244" s="482" t="s">
        <v>271</v>
      </c>
      <c r="G244" s="900"/>
      <c r="H244" s="903"/>
      <c r="I244" s="500">
        <v>0.2</v>
      </c>
      <c r="J244" s="961"/>
      <c r="K244" s="963"/>
      <c r="L244" s="963"/>
      <c r="M244" s="447" t="s">
        <v>375</v>
      </c>
      <c r="N244" s="42">
        <v>2</v>
      </c>
      <c r="O244" s="224" t="s">
        <v>1186</v>
      </c>
      <c r="P244" s="445">
        <v>0.25</v>
      </c>
      <c r="Q244" s="438">
        <v>43556</v>
      </c>
      <c r="R244" s="438">
        <v>43646</v>
      </c>
      <c r="S244" s="970"/>
      <c r="T244" s="454"/>
      <c r="U244" s="523"/>
      <c r="V244" s="81">
        <f t="shared" si="9"/>
        <v>0</v>
      </c>
      <c r="W244" s="445">
        <f t="shared" si="11"/>
        <v>0</v>
      </c>
      <c r="X244" s="513">
        <f t="shared" si="10"/>
        <v>0</v>
      </c>
    </row>
    <row r="245" spans="2:24" ht="95.1" customHeight="1" x14ac:dyDescent="0.25">
      <c r="B245" s="354" t="s">
        <v>391</v>
      </c>
      <c r="C245" s="966"/>
      <c r="D245" s="964"/>
      <c r="E245" s="967"/>
      <c r="F245" s="482" t="s">
        <v>271</v>
      </c>
      <c r="G245" s="900"/>
      <c r="H245" s="903"/>
      <c r="I245" s="500">
        <v>0.2</v>
      </c>
      <c r="J245" s="961"/>
      <c r="K245" s="963"/>
      <c r="L245" s="963"/>
      <c r="M245" s="447" t="s">
        <v>375</v>
      </c>
      <c r="N245" s="42">
        <v>3</v>
      </c>
      <c r="O245" s="224" t="s">
        <v>1187</v>
      </c>
      <c r="P245" s="445">
        <v>0.25</v>
      </c>
      <c r="Q245" s="438">
        <v>43647</v>
      </c>
      <c r="R245" s="438">
        <v>43738</v>
      </c>
      <c r="S245" s="970"/>
      <c r="T245" s="454"/>
      <c r="U245" s="523"/>
      <c r="V245" s="81">
        <f t="shared" si="9"/>
        <v>0</v>
      </c>
      <c r="W245" s="445">
        <f t="shared" si="11"/>
        <v>0</v>
      </c>
      <c r="X245" s="513">
        <f t="shared" si="10"/>
        <v>0</v>
      </c>
    </row>
    <row r="246" spans="2:24" ht="95.1" customHeight="1" x14ac:dyDescent="0.25">
      <c r="B246" s="354" t="s">
        <v>391</v>
      </c>
      <c r="C246" s="966"/>
      <c r="D246" s="964"/>
      <c r="E246" s="967"/>
      <c r="F246" s="482" t="s">
        <v>271</v>
      </c>
      <c r="G246" s="900"/>
      <c r="H246" s="903"/>
      <c r="I246" s="500">
        <v>0.2</v>
      </c>
      <c r="J246" s="961"/>
      <c r="K246" s="963"/>
      <c r="L246" s="963"/>
      <c r="M246" s="447" t="s">
        <v>375</v>
      </c>
      <c r="N246" s="42">
        <v>4</v>
      </c>
      <c r="O246" s="224" t="s">
        <v>1188</v>
      </c>
      <c r="P246" s="445">
        <v>0.25</v>
      </c>
      <c r="Q246" s="438">
        <v>43739</v>
      </c>
      <c r="R246" s="438">
        <v>43830</v>
      </c>
      <c r="S246" s="970"/>
      <c r="T246" s="454"/>
      <c r="U246" s="523"/>
      <c r="V246" s="81">
        <f t="shared" si="9"/>
        <v>0</v>
      </c>
      <c r="W246" s="445">
        <f t="shared" si="11"/>
        <v>0</v>
      </c>
      <c r="X246" s="513">
        <f t="shared" si="10"/>
        <v>0</v>
      </c>
    </row>
    <row r="247" spans="2:24" ht="95.1" customHeight="1" x14ac:dyDescent="0.25">
      <c r="B247" s="354" t="s">
        <v>391</v>
      </c>
      <c r="C247" s="966" t="s">
        <v>757</v>
      </c>
      <c r="D247" s="964" t="s">
        <v>23</v>
      </c>
      <c r="E247" s="967" t="s">
        <v>547</v>
      </c>
      <c r="F247" s="482" t="s">
        <v>271</v>
      </c>
      <c r="G247" s="900">
        <v>5</v>
      </c>
      <c r="H247" s="964" t="s">
        <v>849</v>
      </c>
      <c r="I247" s="500">
        <v>0.2</v>
      </c>
      <c r="J247" s="961">
        <v>100</v>
      </c>
      <c r="K247" s="963" t="s">
        <v>184</v>
      </c>
      <c r="L247" s="963" t="s">
        <v>850</v>
      </c>
      <c r="M247" s="447" t="s">
        <v>841</v>
      </c>
      <c r="N247" s="42">
        <v>1</v>
      </c>
      <c r="O247" s="335" t="s">
        <v>1189</v>
      </c>
      <c r="P247" s="445">
        <v>0.5</v>
      </c>
      <c r="Q247" s="437">
        <v>43466</v>
      </c>
      <c r="R247" s="438">
        <v>43646</v>
      </c>
      <c r="S247" s="999" t="s">
        <v>841</v>
      </c>
      <c r="T247" s="81">
        <v>0.3</v>
      </c>
      <c r="U247" s="517" t="s">
        <v>909</v>
      </c>
      <c r="V247" s="81">
        <f t="shared" si="9"/>
        <v>0.15</v>
      </c>
      <c r="W247" s="445">
        <f t="shared" si="11"/>
        <v>4.4999999999999998E-2</v>
      </c>
      <c r="X247" s="513">
        <f t="shared" si="10"/>
        <v>0.03</v>
      </c>
    </row>
    <row r="248" spans="2:24" ht="95.1" customHeight="1" x14ac:dyDescent="0.25">
      <c r="B248" s="354" t="s">
        <v>391</v>
      </c>
      <c r="C248" s="966"/>
      <c r="D248" s="964"/>
      <c r="E248" s="967"/>
      <c r="F248" s="482" t="s">
        <v>271</v>
      </c>
      <c r="G248" s="900"/>
      <c r="H248" s="964"/>
      <c r="I248" s="500">
        <v>0.2</v>
      </c>
      <c r="J248" s="961"/>
      <c r="K248" s="963"/>
      <c r="L248" s="963"/>
      <c r="M248" s="447" t="s">
        <v>841</v>
      </c>
      <c r="N248" s="42">
        <v>2</v>
      </c>
      <c r="O248" s="335" t="s">
        <v>1190</v>
      </c>
      <c r="P248" s="445">
        <v>0.25</v>
      </c>
      <c r="Q248" s="437">
        <v>43647</v>
      </c>
      <c r="R248" s="438">
        <v>43738</v>
      </c>
      <c r="S248" s="999"/>
      <c r="T248" s="81">
        <v>0</v>
      </c>
      <c r="U248" s="518"/>
      <c r="V248" s="81">
        <f t="shared" si="9"/>
        <v>0</v>
      </c>
      <c r="W248" s="445">
        <f t="shared" si="11"/>
        <v>0</v>
      </c>
      <c r="X248" s="513">
        <f t="shared" si="10"/>
        <v>0</v>
      </c>
    </row>
    <row r="249" spans="2:24" ht="95.1" customHeight="1" x14ac:dyDescent="0.25">
      <c r="B249" s="354" t="s">
        <v>391</v>
      </c>
      <c r="C249" s="966"/>
      <c r="D249" s="964"/>
      <c r="E249" s="967"/>
      <c r="F249" s="482" t="s">
        <v>271</v>
      </c>
      <c r="G249" s="900"/>
      <c r="H249" s="964"/>
      <c r="I249" s="500">
        <v>0.2</v>
      </c>
      <c r="J249" s="961"/>
      <c r="K249" s="963"/>
      <c r="L249" s="963"/>
      <c r="M249" s="447" t="s">
        <v>841</v>
      </c>
      <c r="N249" s="42">
        <v>3</v>
      </c>
      <c r="O249" s="335" t="s">
        <v>287</v>
      </c>
      <c r="P249" s="445">
        <v>0.25</v>
      </c>
      <c r="Q249" s="437">
        <v>43739</v>
      </c>
      <c r="R249" s="438">
        <v>43830</v>
      </c>
      <c r="S249" s="999"/>
      <c r="T249" s="81">
        <v>0</v>
      </c>
      <c r="U249" s="518"/>
      <c r="V249" s="81">
        <f t="shared" si="9"/>
        <v>0</v>
      </c>
      <c r="W249" s="445">
        <f t="shared" si="11"/>
        <v>0</v>
      </c>
      <c r="X249" s="513">
        <f t="shared" si="10"/>
        <v>0</v>
      </c>
    </row>
    <row r="250" spans="2:24" ht="95.1" customHeight="1" thickBot="1" x14ac:dyDescent="0.3">
      <c r="X250" s="514"/>
    </row>
    <row r="251" spans="2:24" ht="95.1" customHeight="1" thickBot="1" x14ac:dyDescent="0.3">
      <c r="B251" s="1000" t="s">
        <v>391</v>
      </c>
      <c r="C251" s="1000" t="s">
        <v>529</v>
      </c>
      <c r="D251" s="1001" t="s">
        <v>23</v>
      </c>
      <c r="E251" s="1002" t="s">
        <v>548</v>
      </c>
      <c r="F251" s="1002" t="s">
        <v>851</v>
      </c>
      <c r="G251" s="1003">
        <v>1</v>
      </c>
      <c r="H251" s="903" t="s">
        <v>852</v>
      </c>
      <c r="I251" s="503">
        <v>1</v>
      </c>
      <c r="J251" s="961">
        <v>100</v>
      </c>
      <c r="K251" s="963" t="s">
        <v>481</v>
      </c>
      <c r="L251" s="963" t="s">
        <v>853</v>
      </c>
      <c r="M251" s="447" t="s">
        <v>851</v>
      </c>
      <c r="N251" s="671">
        <v>1</v>
      </c>
      <c r="O251" s="490" t="s">
        <v>1191</v>
      </c>
      <c r="P251" s="445">
        <v>0.5</v>
      </c>
      <c r="Q251" s="437">
        <v>43475</v>
      </c>
      <c r="R251" s="438">
        <v>43616</v>
      </c>
      <c r="S251" s="965" t="s">
        <v>851</v>
      </c>
      <c r="T251" s="291"/>
      <c r="U251" s="291"/>
      <c r="V251" s="81">
        <f>T251*P251</f>
        <v>0</v>
      </c>
      <c r="W251" s="445">
        <f>V251*T251</f>
        <v>0</v>
      </c>
      <c r="X251" s="513">
        <f>V251*I251</f>
        <v>0</v>
      </c>
    </row>
    <row r="252" spans="2:24" ht="95.1" customHeight="1" thickBot="1" x14ac:dyDescent="0.3">
      <c r="B252" s="1000"/>
      <c r="C252" s="1000"/>
      <c r="D252" s="1001"/>
      <c r="E252" s="1002"/>
      <c r="F252" s="1002"/>
      <c r="G252" s="1003"/>
      <c r="H252" s="903"/>
      <c r="I252" s="503">
        <v>1</v>
      </c>
      <c r="J252" s="961"/>
      <c r="K252" s="963"/>
      <c r="L252" s="963"/>
      <c r="M252" s="447" t="s">
        <v>851</v>
      </c>
      <c r="N252" s="672">
        <v>2</v>
      </c>
      <c r="O252" s="491" t="s">
        <v>1192</v>
      </c>
      <c r="P252" s="445">
        <v>0.25</v>
      </c>
      <c r="Q252" s="437">
        <v>43617</v>
      </c>
      <c r="R252" s="438">
        <v>43677</v>
      </c>
      <c r="S252" s="965"/>
      <c r="T252" s="291"/>
      <c r="U252" s="291"/>
      <c r="V252" s="81">
        <f>T252*P252</f>
        <v>0</v>
      </c>
      <c r="W252" s="445">
        <f>V252*T252</f>
        <v>0</v>
      </c>
      <c r="X252" s="513">
        <f>V252*I252</f>
        <v>0</v>
      </c>
    </row>
    <row r="253" spans="2:24" ht="95.1" customHeight="1" thickBot="1" x14ac:dyDescent="0.3">
      <c r="B253" s="1000"/>
      <c r="C253" s="1000"/>
      <c r="D253" s="1001"/>
      <c r="E253" s="1002"/>
      <c r="F253" s="1002"/>
      <c r="G253" s="1003"/>
      <c r="H253" s="903"/>
      <c r="I253" s="503">
        <v>1</v>
      </c>
      <c r="J253" s="961"/>
      <c r="K253" s="963"/>
      <c r="L253" s="963"/>
      <c r="M253" s="447" t="s">
        <v>851</v>
      </c>
      <c r="N253" s="672">
        <v>3</v>
      </c>
      <c r="O253" s="492" t="s">
        <v>1193</v>
      </c>
      <c r="P253" s="445">
        <v>0.25</v>
      </c>
      <c r="Q253" s="437">
        <v>43678</v>
      </c>
      <c r="R253" s="438">
        <v>43708</v>
      </c>
      <c r="S253" s="965"/>
      <c r="T253" s="291"/>
      <c r="U253" s="291"/>
      <c r="V253" s="81">
        <f>T253*P253</f>
        <v>0</v>
      </c>
      <c r="W253" s="445">
        <f>V253*T253</f>
        <v>0</v>
      </c>
      <c r="X253" s="513">
        <f>V253*I253</f>
        <v>0</v>
      </c>
    </row>
    <row r="254" spans="2:24" x14ac:dyDescent="0.25">
      <c r="F254" s="228"/>
    </row>
    <row r="255" spans="2:24" x14ac:dyDescent="0.25">
      <c r="E255" s="228"/>
    </row>
  </sheetData>
  <autoFilter ref="B5:AC249"/>
  <mergeCells count="551">
    <mergeCell ref="S251:S253"/>
    <mergeCell ref="C247:C249"/>
    <mergeCell ref="D247:D249"/>
    <mergeCell ref="E247:E249"/>
    <mergeCell ref="G247:G249"/>
    <mergeCell ref="H247:H249"/>
    <mergeCell ref="J247:J249"/>
    <mergeCell ref="K247:K249"/>
    <mergeCell ref="L247:L249"/>
    <mergeCell ref="S247:S249"/>
    <mergeCell ref="L251:L253"/>
    <mergeCell ref="B251:B253"/>
    <mergeCell ref="C251:C253"/>
    <mergeCell ref="D251:D253"/>
    <mergeCell ref="E251:E253"/>
    <mergeCell ref="F251:F253"/>
    <mergeCell ref="G251:G253"/>
    <mergeCell ref="H251:H253"/>
    <mergeCell ref="J251:J253"/>
    <mergeCell ref="K251:K253"/>
    <mergeCell ref="S239:S242"/>
    <mergeCell ref="C243:C246"/>
    <mergeCell ref="D243:D246"/>
    <mergeCell ref="E243:E246"/>
    <mergeCell ref="G243:G246"/>
    <mergeCell ref="H243:H246"/>
    <mergeCell ref="J243:J246"/>
    <mergeCell ref="K243:K246"/>
    <mergeCell ref="L243:L246"/>
    <mergeCell ref="S243:S246"/>
    <mergeCell ref="B239:B242"/>
    <mergeCell ref="C239:C242"/>
    <mergeCell ref="D239:D242"/>
    <mergeCell ref="E239:E242"/>
    <mergeCell ref="G239:G242"/>
    <mergeCell ref="H239:H242"/>
    <mergeCell ref="J239:J242"/>
    <mergeCell ref="K239:K242"/>
    <mergeCell ref="L239:L242"/>
    <mergeCell ref="S232:S234"/>
    <mergeCell ref="B235:B238"/>
    <mergeCell ref="C235:C238"/>
    <mergeCell ref="D235:D238"/>
    <mergeCell ref="E235:E238"/>
    <mergeCell ref="G235:G238"/>
    <mergeCell ref="H235:H238"/>
    <mergeCell ref="J235:J238"/>
    <mergeCell ref="K235:K238"/>
    <mergeCell ref="L235:L238"/>
    <mergeCell ref="S235:S238"/>
    <mergeCell ref="B232:B234"/>
    <mergeCell ref="C232:C234"/>
    <mergeCell ref="D232:D234"/>
    <mergeCell ref="E232:E234"/>
    <mergeCell ref="G232:G234"/>
    <mergeCell ref="H232:H234"/>
    <mergeCell ref="J232:J234"/>
    <mergeCell ref="K232:K234"/>
    <mergeCell ref="L232:L234"/>
    <mergeCell ref="C224:C227"/>
    <mergeCell ref="D224:D227"/>
    <mergeCell ref="E224:E227"/>
    <mergeCell ref="G224:G227"/>
    <mergeCell ref="H224:H227"/>
    <mergeCell ref="K224:K227"/>
    <mergeCell ref="L224:L227"/>
    <mergeCell ref="S224:S227"/>
    <mergeCell ref="C228:C231"/>
    <mergeCell ref="D228:D231"/>
    <mergeCell ref="E228:E231"/>
    <mergeCell ref="G228:G231"/>
    <mergeCell ref="H228:H231"/>
    <mergeCell ref="K228:K231"/>
    <mergeCell ref="L228:L231"/>
    <mergeCell ref="S228:S231"/>
    <mergeCell ref="C216:C219"/>
    <mergeCell ref="D216:D219"/>
    <mergeCell ref="E216:E219"/>
    <mergeCell ref="G216:G219"/>
    <mergeCell ref="H216:H219"/>
    <mergeCell ref="K216:K219"/>
    <mergeCell ref="L216:L219"/>
    <mergeCell ref="S216:S219"/>
    <mergeCell ref="C220:C223"/>
    <mergeCell ref="D220:D223"/>
    <mergeCell ref="E220:E223"/>
    <mergeCell ref="G220:G223"/>
    <mergeCell ref="H220:H223"/>
    <mergeCell ref="K220:K223"/>
    <mergeCell ref="L220:L223"/>
    <mergeCell ref="S220:S223"/>
    <mergeCell ref="C208:C211"/>
    <mergeCell ref="D208:D211"/>
    <mergeCell ref="E208:E211"/>
    <mergeCell ref="G208:G211"/>
    <mergeCell ref="H208:H211"/>
    <mergeCell ref="K208:K211"/>
    <mergeCell ref="L208:L211"/>
    <mergeCell ref="S208:S211"/>
    <mergeCell ref="C212:C215"/>
    <mergeCell ref="D212:D215"/>
    <mergeCell ref="E212:E215"/>
    <mergeCell ref="G212:G215"/>
    <mergeCell ref="H212:H215"/>
    <mergeCell ref="K212:K215"/>
    <mergeCell ref="L212:L215"/>
    <mergeCell ref="S212:S215"/>
    <mergeCell ref="K202:K207"/>
    <mergeCell ref="L202:L207"/>
    <mergeCell ref="S196:S199"/>
    <mergeCell ref="C200:C201"/>
    <mergeCell ref="D200:D201"/>
    <mergeCell ref="E200:E201"/>
    <mergeCell ref="G200:G201"/>
    <mergeCell ref="H200:H201"/>
    <mergeCell ref="J200:J201"/>
    <mergeCell ref="K200:K201"/>
    <mergeCell ref="L200:L201"/>
    <mergeCell ref="M200:M201"/>
    <mergeCell ref="S200:S201"/>
    <mergeCell ref="S202:S207"/>
    <mergeCell ref="C202:C207"/>
    <mergeCell ref="D202:D207"/>
    <mergeCell ref="E202:E207"/>
    <mergeCell ref="G202:G207"/>
    <mergeCell ref="H202:H207"/>
    <mergeCell ref="J202:J207"/>
    <mergeCell ref="C193:C195"/>
    <mergeCell ref="D193:D195"/>
    <mergeCell ref="E193:E195"/>
    <mergeCell ref="G193:G195"/>
    <mergeCell ref="H193:H195"/>
    <mergeCell ref="J193:J195"/>
    <mergeCell ref="K193:K195"/>
    <mergeCell ref="L193:L195"/>
    <mergeCell ref="C196:C199"/>
    <mergeCell ref="D196:D199"/>
    <mergeCell ref="E196:E199"/>
    <mergeCell ref="G196:G199"/>
    <mergeCell ref="H196:H199"/>
    <mergeCell ref="J196:J199"/>
    <mergeCell ref="K196:K199"/>
    <mergeCell ref="L196:L199"/>
    <mergeCell ref="S185:S186"/>
    <mergeCell ref="C187:C189"/>
    <mergeCell ref="D187:D189"/>
    <mergeCell ref="E187:E189"/>
    <mergeCell ref="G187:G189"/>
    <mergeCell ref="H187:H189"/>
    <mergeCell ref="J187:J189"/>
    <mergeCell ref="K187:K189"/>
    <mergeCell ref="L187:L189"/>
    <mergeCell ref="S187:S189"/>
    <mergeCell ref="J185:J186"/>
    <mergeCell ref="K185:K186"/>
    <mergeCell ref="L185:L186"/>
    <mergeCell ref="C190:C192"/>
    <mergeCell ref="D190:D192"/>
    <mergeCell ref="E190:E192"/>
    <mergeCell ref="G190:G192"/>
    <mergeCell ref="H190:H192"/>
    <mergeCell ref="J190:J192"/>
    <mergeCell ref="K190:K192"/>
    <mergeCell ref="L190:L192"/>
    <mergeCell ref="G171:G173"/>
    <mergeCell ref="C181:C182"/>
    <mergeCell ref="D181:D182"/>
    <mergeCell ref="E181:E182"/>
    <mergeCell ref="G181:G182"/>
    <mergeCell ref="H181:H182"/>
    <mergeCell ref="J181:J182"/>
    <mergeCell ref="K181:K182"/>
    <mergeCell ref="L181:L182"/>
    <mergeCell ref="C185:C186"/>
    <mergeCell ref="D185:D186"/>
    <mergeCell ref="E185:E186"/>
    <mergeCell ref="L171:L176"/>
    <mergeCell ref="G174:G176"/>
    <mergeCell ref="G185:G186"/>
    <mergeCell ref="H185:H186"/>
    <mergeCell ref="S181:S182"/>
    <mergeCell ref="C183:C184"/>
    <mergeCell ref="D183:D184"/>
    <mergeCell ref="E183:E184"/>
    <mergeCell ref="G183:G184"/>
    <mergeCell ref="H183:H184"/>
    <mergeCell ref="J183:J184"/>
    <mergeCell ref="K183:K184"/>
    <mergeCell ref="L183:L184"/>
    <mergeCell ref="S183:S184"/>
    <mergeCell ref="S177:S180"/>
    <mergeCell ref="B174:B176"/>
    <mergeCell ref="C174:C176"/>
    <mergeCell ref="D174:D176"/>
    <mergeCell ref="E174:E176"/>
    <mergeCell ref="S174:S176"/>
    <mergeCell ref="C177:C180"/>
    <mergeCell ref="D177:D180"/>
    <mergeCell ref="E177:E180"/>
    <mergeCell ref="G177:G180"/>
    <mergeCell ref="H177:H180"/>
    <mergeCell ref="J177:J180"/>
    <mergeCell ref="K177:K180"/>
    <mergeCell ref="L177:L180"/>
    <mergeCell ref="K171:K176"/>
    <mergeCell ref="S171:S173"/>
    <mergeCell ref="M171:M176"/>
    <mergeCell ref="K165:K168"/>
    <mergeCell ref="L165:L168"/>
    <mergeCell ref="L169:L170"/>
    <mergeCell ref="S160:S164"/>
    <mergeCell ref="B165:B168"/>
    <mergeCell ref="C165:C168"/>
    <mergeCell ref="D165:D168"/>
    <mergeCell ref="E165:E168"/>
    <mergeCell ref="S165:S168"/>
    <mergeCell ref="B160:B164"/>
    <mergeCell ref="C160:C164"/>
    <mergeCell ref="D160:D164"/>
    <mergeCell ref="E160:E164"/>
    <mergeCell ref="G160:G164"/>
    <mergeCell ref="H160:H164"/>
    <mergeCell ref="J160:J164"/>
    <mergeCell ref="K160:K164"/>
    <mergeCell ref="L160:L164"/>
    <mergeCell ref="S169:S170"/>
    <mergeCell ref="G169:G170"/>
    <mergeCell ref="H169:H170"/>
    <mergeCell ref="J169:J170"/>
    <mergeCell ref="K169:K170"/>
    <mergeCell ref="E148:E159"/>
    <mergeCell ref="G148:G159"/>
    <mergeCell ref="H148:H159"/>
    <mergeCell ref="B171:B173"/>
    <mergeCell ref="C171:C173"/>
    <mergeCell ref="D171:D173"/>
    <mergeCell ref="E171:E173"/>
    <mergeCell ref="H171:H176"/>
    <mergeCell ref="J171:J176"/>
    <mergeCell ref="B169:B170"/>
    <mergeCell ref="C169:C170"/>
    <mergeCell ref="D169:D170"/>
    <mergeCell ref="E169:E170"/>
    <mergeCell ref="G165:G168"/>
    <mergeCell ref="H165:H168"/>
    <mergeCell ref="J165:J168"/>
    <mergeCell ref="S148:S159"/>
    <mergeCell ref="S137:S142"/>
    <mergeCell ref="B143:B147"/>
    <mergeCell ref="C143:C147"/>
    <mergeCell ref="D143:D147"/>
    <mergeCell ref="E143:E147"/>
    <mergeCell ref="G143:G147"/>
    <mergeCell ref="H143:H147"/>
    <mergeCell ref="J143:J147"/>
    <mergeCell ref="K143:K147"/>
    <mergeCell ref="L143:L147"/>
    <mergeCell ref="S143:S147"/>
    <mergeCell ref="B137:B142"/>
    <mergeCell ref="C137:C142"/>
    <mergeCell ref="D137:D142"/>
    <mergeCell ref="E137:E142"/>
    <mergeCell ref="G137:G142"/>
    <mergeCell ref="H137:H142"/>
    <mergeCell ref="J148:J159"/>
    <mergeCell ref="K148:K159"/>
    <mergeCell ref="L148:L159"/>
    <mergeCell ref="B148:B159"/>
    <mergeCell ref="C148:C159"/>
    <mergeCell ref="D148:D159"/>
    <mergeCell ref="B133:B136"/>
    <mergeCell ref="C133:C136"/>
    <mergeCell ref="D133:D136"/>
    <mergeCell ref="E133:E136"/>
    <mergeCell ref="G133:G136"/>
    <mergeCell ref="B122:B125"/>
    <mergeCell ref="C122:C125"/>
    <mergeCell ref="D122:D125"/>
    <mergeCell ref="E122:E125"/>
    <mergeCell ref="G122:G125"/>
    <mergeCell ref="B126:B129"/>
    <mergeCell ref="C126:C129"/>
    <mergeCell ref="D126:D129"/>
    <mergeCell ref="E126:E129"/>
    <mergeCell ref="G126:G129"/>
    <mergeCell ref="B130:B132"/>
    <mergeCell ref="C130:C132"/>
    <mergeCell ref="D130:D132"/>
    <mergeCell ref="E130:E132"/>
    <mergeCell ref="B115:B117"/>
    <mergeCell ref="C115:C117"/>
    <mergeCell ref="D115:D117"/>
    <mergeCell ref="E115:E117"/>
    <mergeCell ref="B118:B121"/>
    <mergeCell ref="C118:C121"/>
    <mergeCell ref="D118:D121"/>
    <mergeCell ref="E118:E121"/>
    <mergeCell ref="G118:G121"/>
    <mergeCell ref="G115:G117"/>
    <mergeCell ref="B109:B111"/>
    <mergeCell ref="C109:C111"/>
    <mergeCell ref="D109:D111"/>
    <mergeCell ref="E109:E111"/>
    <mergeCell ref="G109:G111"/>
    <mergeCell ref="K109:K111"/>
    <mergeCell ref="B112:B114"/>
    <mergeCell ref="C112:C114"/>
    <mergeCell ref="D112:D114"/>
    <mergeCell ref="E112:E114"/>
    <mergeCell ref="G112:G114"/>
    <mergeCell ref="K112:K114"/>
    <mergeCell ref="B103:B105"/>
    <mergeCell ref="C103:C105"/>
    <mergeCell ref="D103:D105"/>
    <mergeCell ref="E103:E105"/>
    <mergeCell ref="G103:G105"/>
    <mergeCell ref="K103:K105"/>
    <mergeCell ref="M99:M102"/>
    <mergeCell ref="B106:B108"/>
    <mergeCell ref="C106:C108"/>
    <mergeCell ref="D106:D108"/>
    <mergeCell ref="E106:E108"/>
    <mergeCell ref="G106:G108"/>
    <mergeCell ref="K106:K108"/>
    <mergeCell ref="B99:B102"/>
    <mergeCell ref="C99:C102"/>
    <mergeCell ref="D99:D102"/>
    <mergeCell ref="E99:E102"/>
    <mergeCell ref="G99:G102"/>
    <mergeCell ref="K99:K102"/>
    <mergeCell ref="B92:B94"/>
    <mergeCell ref="C92:C94"/>
    <mergeCell ref="D92:D94"/>
    <mergeCell ref="E92:E94"/>
    <mergeCell ref="G92:G94"/>
    <mergeCell ref="K92:K94"/>
    <mergeCell ref="B95:B97"/>
    <mergeCell ref="C95:C97"/>
    <mergeCell ref="D95:D97"/>
    <mergeCell ref="E95:E97"/>
    <mergeCell ref="G95:G97"/>
    <mergeCell ref="K95:K97"/>
    <mergeCell ref="B89:B91"/>
    <mergeCell ref="C89:C91"/>
    <mergeCell ref="D89:D91"/>
    <mergeCell ref="E89:E91"/>
    <mergeCell ref="G89:G91"/>
    <mergeCell ref="K89:K91"/>
    <mergeCell ref="C85:C88"/>
    <mergeCell ref="D85:D88"/>
    <mergeCell ref="E85:E88"/>
    <mergeCell ref="G85:G88"/>
    <mergeCell ref="K85:K88"/>
    <mergeCell ref="B85:B88"/>
    <mergeCell ref="B79:B80"/>
    <mergeCell ref="C79:C80"/>
    <mergeCell ref="D79:D80"/>
    <mergeCell ref="E79:E80"/>
    <mergeCell ref="G79:G80"/>
    <mergeCell ref="H79:H80"/>
    <mergeCell ref="J79:J80"/>
    <mergeCell ref="K79:K80"/>
    <mergeCell ref="B83:B84"/>
    <mergeCell ref="C83:C84"/>
    <mergeCell ref="D83:D84"/>
    <mergeCell ref="E83:E84"/>
    <mergeCell ref="G83:G84"/>
    <mergeCell ref="H83:H84"/>
    <mergeCell ref="J83:J84"/>
    <mergeCell ref="K83:K84"/>
    <mergeCell ref="B81:B82"/>
    <mergeCell ref="C81:C82"/>
    <mergeCell ref="D81:D82"/>
    <mergeCell ref="E81:E82"/>
    <mergeCell ref="G81:G82"/>
    <mergeCell ref="H81:H82"/>
    <mergeCell ref="J81:J82"/>
    <mergeCell ref="K81:K82"/>
    <mergeCell ref="S73:S76"/>
    <mergeCell ref="B77:B78"/>
    <mergeCell ref="C77:C78"/>
    <mergeCell ref="D77:D78"/>
    <mergeCell ref="E77:E78"/>
    <mergeCell ref="G77:G78"/>
    <mergeCell ref="H77:H78"/>
    <mergeCell ref="J77:J78"/>
    <mergeCell ref="K77:K78"/>
    <mergeCell ref="L77:L78"/>
    <mergeCell ref="B73:B76"/>
    <mergeCell ref="C73:C76"/>
    <mergeCell ref="D73:D76"/>
    <mergeCell ref="G73:G76"/>
    <mergeCell ref="H73:H76"/>
    <mergeCell ref="J73:J76"/>
    <mergeCell ref="K73:K76"/>
    <mergeCell ref="L73:L76"/>
    <mergeCell ref="S67:S68"/>
    <mergeCell ref="B69:B72"/>
    <mergeCell ref="C69:C72"/>
    <mergeCell ref="D69:D72"/>
    <mergeCell ref="G69:G72"/>
    <mergeCell ref="H69:H72"/>
    <mergeCell ref="J69:J72"/>
    <mergeCell ref="K69:K72"/>
    <mergeCell ref="L69:L72"/>
    <mergeCell ref="S69:S72"/>
    <mergeCell ref="B67:B68"/>
    <mergeCell ref="C67:C68"/>
    <mergeCell ref="D67:D68"/>
    <mergeCell ref="G67:G68"/>
    <mergeCell ref="H67:H68"/>
    <mergeCell ref="J67:J68"/>
    <mergeCell ref="B54:B56"/>
    <mergeCell ref="C54:C56"/>
    <mergeCell ref="D54:D56"/>
    <mergeCell ref="G54:G56"/>
    <mergeCell ref="H54:H56"/>
    <mergeCell ref="J54:J56"/>
    <mergeCell ref="K54:K56"/>
    <mergeCell ref="L54:L56"/>
    <mergeCell ref="B61:B64"/>
    <mergeCell ref="C61:C64"/>
    <mergeCell ref="D61:D64"/>
    <mergeCell ref="G61:G64"/>
    <mergeCell ref="H61:H64"/>
    <mergeCell ref="J61:J64"/>
    <mergeCell ref="K61:K64"/>
    <mergeCell ref="L61:L64"/>
    <mergeCell ref="B43:B44"/>
    <mergeCell ref="C43:C44"/>
    <mergeCell ref="D43:D44"/>
    <mergeCell ref="B45:B46"/>
    <mergeCell ref="C45:C46"/>
    <mergeCell ref="D45:D46"/>
    <mergeCell ref="B47:B49"/>
    <mergeCell ref="C47:C49"/>
    <mergeCell ref="D47:D49"/>
    <mergeCell ref="B50:B53"/>
    <mergeCell ref="C50:C53"/>
    <mergeCell ref="D50:D53"/>
    <mergeCell ref="G50:G53"/>
    <mergeCell ref="H50:H53"/>
    <mergeCell ref="J50:J53"/>
    <mergeCell ref="K50:K53"/>
    <mergeCell ref="L50:L53"/>
    <mergeCell ref="B34:B42"/>
    <mergeCell ref="C34:C42"/>
    <mergeCell ref="D34:D42"/>
    <mergeCell ref="G34:G42"/>
    <mergeCell ref="G43:G44"/>
    <mergeCell ref="H43:H44"/>
    <mergeCell ref="J43:J44"/>
    <mergeCell ref="K43:K44"/>
    <mergeCell ref="L43:L44"/>
    <mergeCell ref="G47:G49"/>
    <mergeCell ref="H47:H49"/>
    <mergeCell ref="J47:J49"/>
    <mergeCell ref="K47:K49"/>
    <mergeCell ref="L47:L49"/>
    <mergeCell ref="G45:G46"/>
    <mergeCell ref="H45:H46"/>
    <mergeCell ref="B30:B33"/>
    <mergeCell ref="C30:C33"/>
    <mergeCell ref="D30:D33"/>
    <mergeCell ref="E30:E33"/>
    <mergeCell ref="G30:G33"/>
    <mergeCell ref="H30:H33"/>
    <mergeCell ref="J30:J33"/>
    <mergeCell ref="K30:K33"/>
    <mergeCell ref="L30:L33"/>
    <mergeCell ref="B6:B9"/>
    <mergeCell ref="C6:C9"/>
    <mergeCell ref="D6:D9"/>
    <mergeCell ref="E6:E9"/>
    <mergeCell ref="B10:B13"/>
    <mergeCell ref="C10:C13"/>
    <mergeCell ref="D10:D13"/>
    <mergeCell ref="E10:E13"/>
    <mergeCell ref="B14:B17"/>
    <mergeCell ref="C14:C17"/>
    <mergeCell ref="D14:D17"/>
    <mergeCell ref="E14:E17"/>
    <mergeCell ref="B18:B21"/>
    <mergeCell ref="C18:C21"/>
    <mergeCell ref="D18:D21"/>
    <mergeCell ref="E18:E21"/>
    <mergeCell ref="B22:B25"/>
    <mergeCell ref="C22:C25"/>
    <mergeCell ref="D22:D25"/>
    <mergeCell ref="E22:E25"/>
    <mergeCell ref="G26:G29"/>
    <mergeCell ref="B26:B29"/>
    <mergeCell ref="C26:C29"/>
    <mergeCell ref="D26:D29"/>
    <mergeCell ref="E26:E29"/>
    <mergeCell ref="S6:S9"/>
    <mergeCell ref="G10:G13"/>
    <mergeCell ref="H10:H13"/>
    <mergeCell ref="J10:J13"/>
    <mergeCell ref="K10:K13"/>
    <mergeCell ref="L10:L13"/>
    <mergeCell ref="M6:M9"/>
    <mergeCell ref="G6:G9"/>
    <mergeCell ref="H6:H9"/>
    <mergeCell ref="J6:J9"/>
    <mergeCell ref="K6:K9"/>
    <mergeCell ref="L6:L9"/>
    <mergeCell ref="S10:S13"/>
    <mergeCell ref="S18:S21"/>
    <mergeCell ref="S14:S17"/>
    <mergeCell ref="G18:G21"/>
    <mergeCell ref="H18:H21"/>
    <mergeCell ref="J18:J21"/>
    <mergeCell ref="K18:K21"/>
    <mergeCell ref="L18:L21"/>
    <mergeCell ref="G14:G17"/>
    <mergeCell ref="H14:H17"/>
    <mergeCell ref="J14:J17"/>
    <mergeCell ref="K14:K17"/>
    <mergeCell ref="L14:L17"/>
    <mergeCell ref="S22:S25"/>
    <mergeCell ref="G22:G25"/>
    <mergeCell ref="H22:H25"/>
    <mergeCell ref="J22:J25"/>
    <mergeCell ref="K22:K25"/>
    <mergeCell ref="L22:L25"/>
    <mergeCell ref="H34:H42"/>
    <mergeCell ref="J34:J42"/>
    <mergeCell ref="K34:K42"/>
    <mergeCell ref="L34:L42"/>
    <mergeCell ref="H26:H29"/>
    <mergeCell ref="J26:J29"/>
    <mergeCell ref="K26:K29"/>
    <mergeCell ref="L26:L29"/>
    <mergeCell ref="S26:S29"/>
    <mergeCell ref="S30:S33"/>
    <mergeCell ref="J45:J46"/>
    <mergeCell ref="K45:K46"/>
    <mergeCell ref="L45:L46"/>
    <mergeCell ref="K67:K68"/>
    <mergeCell ref="L67:L68"/>
    <mergeCell ref="G130:G132"/>
    <mergeCell ref="K115:K117"/>
    <mergeCell ref="K118:K121"/>
    <mergeCell ref="J137:J142"/>
    <mergeCell ref="K137:K142"/>
    <mergeCell ref="L137:L142"/>
    <mergeCell ref="L79:L80"/>
    <mergeCell ref="L83:L84"/>
    <mergeCell ref="K122:K125"/>
    <mergeCell ref="L81:L82"/>
  </mergeCells>
  <dataValidations count="1">
    <dataValidation type="list" allowBlank="1" showInputMessage="1" showErrorMessage="1" sqref="D85:D88 D98:D99 D103 D109 D112 D115:D130 D133:D136">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'C:\Users\Soporte\Downloads\[Instrumento de Planeación 2018-CapturaSGR (1).xlsx]listas'!#REF!</xm:f>
          </x14:formula1>
          <xm:sqref>B61 B251:C251</xm:sqref>
        </x14:dataValidation>
        <x14:dataValidation type="list" allowBlank="1" showInputMessage="1" showErrorMessage="1">
          <x14:formula1>
            <xm:f>'C:\Users\Soporte\Downloads\[Instrumento de Planeación 2018-Captura.xlsx]listas'!#REF!</xm:f>
          </x14:formula1>
          <xm:sqref>F6:F9 D61 D251</xm:sqref>
        </x14:dataValidation>
        <x14:dataValidation type="list" allowBlank="1" showInputMessage="1" showErrorMessage="1">
          <x14:formula1>
            <xm:f>'C:\Users\eortiz\Documents\Andrés Ortiz\PLAN DE ACCION\2019\Dependencias\[Instrumento de Planeación 2019 - Subdirección de Gestión Humana ok.xlsx]listas'!#REF!</xm:f>
          </x14:formula1>
          <xm:sqref>B232:E232 B235:E235 B239:E239 C243:E243 D247:E247</xm:sqref>
        </x14:dataValidation>
        <x14:dataValidation type="list" allowBlank="1" showInputMessage="1" showErrorMessage="1">
          <x14:formula1>
            <xm:f>'C:\Users\eortiz\Documents\Andrés Ortiz\PLAN DE ACCION\2019\Dependencias\[Plan de Accion 2019 Riesgos ok.xlsx]listas'!#REF!</xm:f>
          </x14:formula1>
          <xm:sqref>B85:E96</xm:sqref>
        </x14:dataValidation>
        <x14:dataValidation type="list" allowBlank="1" showInputMessage="1" showErrorMessage="1">
          <x14:formula1>
            <xm:f>'C:\Users\eortiz\Documents\Andrés Ortiz\PLAN DE ACCION\2019\Dependencias\[Instrumento de Planeación 2019 -Captura (mejora continua).xlsx]listas'!#REF!</xm:f>
          </x14:formula1>
          <xm:sqref>F43:F46</xm:sqref>
        </x14:dataValidation>
        <x14:dataValidation type="list" allowBlank="1" showInputMessage="1" showErrorMessage="1">
          <x14:formula1>
            <xm:f>'C:\Users\Nicolas Casallas\Downloads\[Plan de Acción Institucional 2019 Final (2).xlsx]listas'!#REF!</xm:f>
          </x14:formula1>
          <xm:sqref>E34:E49 E65:E77 F10:F42 F47:F49 F57:F184 F187:F249 C247 B177:B231 B243:B249 B6:E6 B10:E10 B14:E14 B18:E18 B22:E22 B26:E26 B30:E30 B34:D34 B43:D43 B45:D45 B47:D47 B57:E60 B65:D67 B69:D69 B73:D73 B77:D77 B79:E79 B81:E81 B83:E83 B137:E137 B143:E143 B148:E148 B160:E160 B165:E165 B169:E169 B171:E171 B174:E175 C177:E177 C181:E181 C183:E183 C187:E187 C190:E190 C193:E193 C196:E196 C200:E200 C202:E202 C208:E208 C212:E212 C216:E216 C220:E220 C224:E224 C228:E228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32"/>
  <sheetViews>
    <sheetView tabSelected="1" topLeftCell="A145" workbookViewId="0">
      <selection activeCell="H160" sqref="H160"/>
    </sheetView>
  </sheetViews>
  <sheetFormatPr baseColWidth="10" defaultRowHeight="15" x14ac:dyDescent="0.25"/>
  <cols>
    <col min="1" max="1" width="30.375" customWidth="1"/>
    <col min="2" max="2" width="19.125" customWidth="1"/>
    <col min="3" max="3" width="11.5" customWidth="1"/>
    <col min="4" max="4" width="10.5" customWidth="1"/>
    <col min="5" max="5" width="8.375" customWidth="1"/>
    <col min="6" max="6" width="38.75" customWidth="1"/>
    <col min="7" max="7" width="23.125" customWidth="1"/>
    <col min="8" max="8" width="44.375" customWidth="1"/>
    <col min="9" max="9" width="23.125" bestFit="1" customWidth="1"/>
  </cols>
  <sheetData>
    <row r="1" spans="1:5" x14ac:dyDescent="0.25">
      <c r="A1" s="285" t="s">
        <v>621</v>
      </c>
    </row>
    <row r="3" spans="1:5" ht="30" x14ac:dyDescent="0.25">
      <c r="A3" s="292" t="s">
        <v>614</v>
      </c>
      <c r="B3" s="326" t="s">
        <v>615</v>
      </c>
    </row>
    <row r="4" spans="1:5" x14ac:dyDescent="0.25">
      <c r="A4" s="294" t="s">
        <v>24</v>
      </c>
      <c r="B4" s="325">
        <v>1</v>
      </c>
      <c r="D4" s="277"/>
      <c r="E4" s="278"/>
    </row>
    <row r="5" spans="1:5" x14ac:dyDescent="0.25">
      <c r="A5" s="294" t="s">
        <v>53</v>
      </c>
      <c r="B5" s="325">
        <v>0.96</v>
      </c>
      <c r="D5" s="277"/>
      <c r="E5" s="278"/>
    </row>
    <row r="6" spans="1:5" x14ac:dyDescent="0.25">
      <c r="A6" s="294" t="s">
        <v>59</v>
      </c>
      <c r="B6" s="325">
        <v>0.73888888888888893</v>
      </c>
      <c r="D6" s="277"/>
      <c r="E6" s="278"/>
    </row>
    <row r="7" spans="1:5" x14ac:dyDescent="0.25">
      <c r="A7" s="294" t="s">
        <v>115</v>
      </c>
      <c r="B7" s="325">
        <v>0.75</v>
      </c>
      <c r="D7" s="277"/>
      <c r="E7" s="278"/>
    </row>
    <row r="8" spans="1:5" x14ac:dyDescent="0.25">
      <c r="A8" s="294" t="s">
        <v>131</v>
      </c>
      <c r="B8" s="325">
        <v>0.79999999999999993</v>
      </c>
      <c r="D8" s="277"/>
      <c r="E8" s="278"/>
    </row>
    <row r="9" spans="1:5" x14ac:dyDescent="0.25">
      <c r="A9" s="294" t="s">
        <v>176</v>
      </c>
      <c r="B9" s="325">
        <v>0.32</v>
      </c>
      <c r="D9" s="277"/>
      <c r="E9" s="278"/>
    </row>
    <row r="10" spans="1:5" x14ac:dyDescent="0.25">
      <c r="A10" s="294" t="s">
        <v>183</v>
      </c>
      <c r="B10" s="325">
        <v>0.9</v>
      </c>
      <c r="D10" s="277"/>
      <c r="E10" s="278"/>
    </row>
    <row r="11" spans="1:5" x14ac:dyDescent="0.25">
      <c r="A11" s="294" t="s">
        <v>186</v>
      </c>
      <c r="B11" s="325">
        <v>0.66874999999999996</v>
      </c>
      <c r="D11" s="277"/>
      <c r="E11" s="278"/>
    </row>
    <row r="12" spans="1:5" x14ac:dyDescent="0.25">
      <c r="A12" s="294" t="s">
        <v>271</v>
      </c>
      <c r="B12" s="325">
        <v>0.84000000000000019</v>
      </c>
      <c r="D12" s="277"/>
      <c r="E12" s="278"/>
    </row>
    <row r="13" spans="1:5" s="284" customFormat="1" ht="32.25" customHeight="1" x14ac:dyDescent="0.25">
      <c r="A13" s="283" t="s">
        <v>653</v>
      </c>
      <c r="B13" s="281">
        <f>AVERAGE(B4:B12)</f>
        <v>0.77529320987654327</v>
      </c>
      <c r="D13" s="277"/>
      <c r="E13" s="278"/>
    </row>
    <row r="14" spans="1:5" x14ac:dyDescent="0.25">
      <c r="D14" s="277"/>
      <c r="E14" s="278"/>
    </row>
    <row r="15" spans="1:5" x14ac:dyDescent="0.25">
      <c r="D15" s="277"/>
      <c r="E15" s="278"/>
    </row>
    <row r="16" spans="1:5" x14ac:dyDescent="0.25">
      <c r="D16" s="277"/>
      <c r="E16" s="278"/>
    </row>
    <row r="17" spans="1:5" ht="45" x14ac:dyDescent="0.25">
      <c r="A17" s="292" t="s">
        <v>614</v>
      </c>
      <c r="B17" s="326" t="s">
        <v>619</v>
      </c>
      <c r="D17" s="277"/>
      <c r="E17" s="278"/>
    </row>
    <row r="18" spans="1:5" x14ac:dyDescent="0.25">
      <c r="A18" s="294" t="s">
        <v>24</v>
      </c>
      <c r="B18" s="311">
        <v>0.25</v>
      </c>
      <c r="D18" s="277"/>
      <c r="E18" s="278"/>
    </row>
    <row r="19" spans="1:5" x14ac:dyDescent="0.25">
      <c r="A19" s="294" t="s">
        <v>53</v>
      </c>
      <c r="B19" s="311">
        <v>0.25</v>
      </c>
      <c r="D19" s="277"/>
      <c r="E19" s="278"/>
    </row>
    <row r="20" spans="1:5" x14ac:dyDescent="0.25">
      <c r="A20" s="294" t="s">
        <v>59</v>
      </c>
      <c r="B20" s="311">
        <v>0.35778750000000004</v>
      </c>
    </row>
    <row r="21" spans="1:5" x14ac:dyDescent="0.25">
      <c r="A21" s="294" t="s">
        <v>115</v>
      </c>
      <c r="B21" s="311">
        <v>0.57525000000000004</v>
      </c>
    </row>
    <row r="22" spans="1:5" x14ac:dyDescent="0.25">
      <c r="A22" s="294" t="s">
        <v>131</v>
      </c>
      <c r="B22" s="311">
        <v>0.22500000000000003</v>
      </c>
    </row>
    <row r="23" spans="1:5" x14ac:dyDescent="0.25">
      <c r="A23" s="294" t="s">
        <v>176</v>
      </c>
      <c r="B23" s="311">
        <v>8.5000000000000006E-3</v>
      </c>
    </row>
    <row r="24" spans="1:5" x14ac:dyDescent="0.25">
      <c r="A24" s="294" t="s">
        <v>183</v>
      </c>
      <c r="B24" s="311">
        <v>0.5</v>
      </c>
    </row>
    <row r="25" spans="1:5" x14ac:dyDescent="0.25">
      <c r="A25" s="294" t="s">
        <v>186</v>
      </c>
      <c r="B25" s="311">
        <v>0.28514583333333338</v>
      </c>
    </row>
    <row r="26" spans="1:5" x14ac:dyDescent="0.25">
      <c r="A26" s="294" t="s">
        <v>271</v>
      </c>
      <c r="B26" s="311">
        <v>0.14849999999999999</v>
      </c>
    </row>
    <row r="27" spans="1:5" s="284" customFormat="1" ht="39" customHeight="1" x14ac:dyDescent="0.25">
      <c r="A27" s="283" t="s">
        <v>620</v>
      </c>
      <c r="B27" s="281">
        <f>AVERAGE(B18:B26)</f>
        <v>0.28890925925925931</v>
      </c>
      <c r="D27"/>
      <c r="E27"/>
    </row>
    <row r="29" spans="1:5" x14ac:dyDescent="0.25">
      <c r="D29" s="308"/>
      <c r="E29" s="278"/>
    </row>
    <row r="33" spans="1:4" x14ac:dyDescent="0.25">
      <c r="A33" s="293" t="s">
        <v>614</v>
      </c>
      <c r="B33" s="289" t="s">
        <v>624</v>
      </c>
    </row>
    <row r="34" spans="1:4" x14ac:dyDescent="0.25">
      <c r="A34" s="289" t="s">
        <v>622</v>
      </c>
      <c r="B34" s="295">
        <v>60</v>
      </c>
      <c r="C34" s="320"/>
    </row>
    <row r="35" spans="1:4" x14ac:dyDescent="0.25">
      <c r="A35" s="289" t="s">
        <v>623</v>
      </c>
      <c r="B35" s="295">
        <v>12</v>
      </c>
      <c r="C35" s="320"/>
    </row>
    <row r="36" spans="1:4" x14ac:dyDescent="0.25">
      <c r="A36" s="289" t="s">
        <v>625</v>
      </c>
      <c r="B36" s="295">
        <v>72</v>
      </c>
    </row>
    <row r="41" spans="1:4" x14ac:dyDescent="0.25">
      <c r="A41" s="276" t="s">
        <v>624</v>
      </c>
      <c r="B41" s="276" t="s">
        <v>627</v>
      </c>
    </row>
    <row r="42" spans="1:4" x14ac:dyDescent="0.25">
      <c r="A42" s="293" t="s">
        <v>641</v>
      </c>
      <c r="B42" s="289" t="s">
        <v>622</v>
      </c>
      <c r="C42" s="289" t="s">
        <v>623</v>
      </c>
      <c r="D42" s="289" t="s">
        <v>625</v>
      </c>
    </row>
    <row r="43" spans="1:4" x14ac:dyDescent="0.25">
      <c r="A43" s="294" t="s">
        <v>24</v>
      </c>
      <c r="B43" s="295">
        <v>6</v>
      </c>
      <c r="C43" s="295"/>
      <c r="D43" s="295">
        <v>6</v>
      </c>
    </row>
    <row r="44" spans="1:4" x14ac:dyDescent="0.25">
      <c r="A44" s="294" t="s">
        <v>53</v>
      </c>
      <c r="B44" s="295">
        <v>1</v>
      </c>
      <c r="C44" s="295"/>
      <c r="D44" s="295">
        <v>1</v>
      </c>
    </row>
    <row r="45" spans="1:4" x14ac:dyDescent="0.25">
      <c r="A45" s="294" t="s">
        <v>59</v>
      </c>
      <c r="B45" s="295">
        <v>13</v>
      </c>
      <c r="C45" s="295">
        <v>3</v>
      </c>
      <c r="D45" s="295">
        <v>16</v>
      </c>
    </row>
    <row r="46" spans="1:4" x14ac:dyDescent="0.25">
      <c r="A46" s="294" t="s">
        <v>115</v>
      </c>
      <c r="B46" s="295">
        <v>3</v>
      </c>
      <c r="C46" s="295">
        <v>1</v>
      </c>
      <c r="D46" s="295">
        <v>4</v>
      </c>
    </row>
    <row r="47" spans="1:4" x14ac:dyDescent="0.25">
      <c r="A47" s="294" t="s">
        <v>131</v>
      </c>
      <c r="B47" s="295">
        <v>14</v>
      </c>
      <c r="C47" s="295">
        <v>2</v>
      </c>
      <c r="D47" s="295">
        <v>16</v>
      </c>
    </row>
    <row r="48" spans="1:4" x14ac:dyDescent="0.25">
      <c r="A48" s="294" t="s">
        <v>176</v>
      </c>
      <c r="B48" s="295">
        <v>2</v>
      </c>
      <c r="C48" s="295">
        <v>3</v>
      </c>
      <c r="D48" s="295">
        <v>5</v>
      </c>
    </row>
    <row r="49" spans="1:4" x14ac:dyDescent="0.25">
      <c r="A49" s="294" t="s">
        <v>183</v>
      </c>
      <c r="B49" s="295">
        <v>3</v>
      </c>
      <c r="C49" s="295"/>
      <c r="D49" s="295">
        <v>3</v>
      </c>
    </row>
    <row r="50" spans="1:4" x14ac:dyDescent="0.25">
      <c r="A50" s="294" t="s">
        <v>186</v>
      </c>
      <c r="B50" s="295">
        <v>13</v>
      </c>
      <c r="C50" s="295">
        <v>3</v>
      </c>
      <c r="D50" s="295">
        <v>16</v>
      </c>
    </row>
    <row r="51" spans="1:4" x14ac:dyDescent="0.25">
      <c r="A51" s="294" t="s">
        <v>271</v>
      </c>
      <c r="B51" s="295">
        <v>5</v>
      </c>
      <c r="C51" s="295"/>
      <c r="D51" s="295">
        <v>5</v>
      </c>
    </row>
    <row r="52" spans="1:4" x14ac:dyDescent="0.25">
      <c r="A52" s="289" t="s">
        <v>625</v>
      </c>
      <c r="B52" s="295">
        <v>60</v>
      </c>
      <c r="C52" s="295">
        <v>12</v>
      </c>
      <c r="D52" s="295">
        <v>72</v>
      </c>
    </row>
    <row r="53" spans="1:4" x14ac:dyDescent="0.25">
      <c r="D53" s="546"/>
    </row>
    <row r="56" spans="1:4" x14ac:dyDescent="0.25">
      <c r="D56" t="s">
        <v>1195</v>
      </c>
    </row>
    <row r="57" spans="1:4" ht="60" x14ac:dyDescent="0.25">
      <c r="A57" s="292" t="s">
        <v>641</v>
      </c>
      <c r="B57" s="327" t="s">
        <v>640</v>
      </c>
      <c r="C57" s="328" t="s">
        <v>639</v>
      </c>
      <c r="D57" s="329" t="s">
        <v>638</v>
      </c>
    </row>
    <row r="58" spans="1:4" x14ac:dyDescent="0.25">
      <c r="A58" s="540" t="s">
        <v>24</v>
      </c>
      <c r="B58" s="532">
        <v>1</v>
      </c>
      <c r="C58" s="533">
        <v>1</v>
      </c>
      <c r="D58" s="543">
        <v>1</v>
      </c>
    </row>
    <row r="59" spans="1:4" x14ac:dyDescent="0.25">
      <c r="A59" s="541" t="s">
        <v>53</v>
      </c>
      <c r="B59" s="534">
        <v>1</v>
      </c>
      <c r="C59" s="535">
        <v>0.96</v>
      </c>
      <c r="D59" s="544">
        <v>0.96</v>
      </c>
    </row>
    <row r="60" spans="1:4" x14ac:dyDescent="0.25">
      <c r="A60" s="541" t="s">
        <v>59</v>
      </c>
      <c r="B60" s="534">
        <v>0.8125</v>
      </c>
      <c r="C60" s="535">
        <v>0.73888888888888893</v>
      </c>
      <c r="D60" s="544">
        <v>0.9094017094017095</v>
      </c>
    </row>
    <row r="61" spans="1:4" x14ac:dyDescent="0.25">
      <c r="A61" s="541" t="s">
        <v>115</v>
      </c>
      <c r="B61" s="534">
        <v>0.75</v>
      </c>
      <c r="C61" s="535">
        <v>0.75</v>
      </c>
      <c r="D61" s="544">
        <v>1</v>
      </c>
    </row>
    <row r="62" spans="1:4" x14ac:dyDescent="0.25">
      <c r="A62" s="541" t="s">
        <v>131</v>
      </c>
      <c r="B62" s="534">
        <v>0.875</v>
      </c>
      <c r="C62" s="535">
        <v>0.79999999999999993</v>
      </c>
      <c r="D62" s="544">
        <v>0.91428571428571426</v>
      </c>
    </row>
    <row r="63" spans="1:4" x14ac:dyDescent="0.25">
      <c r="A63" s="541" t="s">
        <v>176</v>
      </c>
      <c r="B63" s="534">
        <v>0.4</v>
      </c>
      <c r="C63" s="535">
        <v>0.32</v>
      </c>
      <c r="D63" s="544">
        <v>0.79999999999999993</v>
      </c>
    </row>
    <row r="64" spans="1:4" x14ac:dyDescent="0.25">
      <c r="A64" s="541" t="s">
        <v>183</v>
      </c>
      <c r="B64" s="534">
        <v>1</v>
      </c>
      <c r="C64" s="535">
        <v>0.9</v>
      </c>
      <c r="D64" s="544">
        <v>0.9</v>
      </c>
    </row>
    <row r="65" spans="1:5" x14ac:dyDescent="0.25">
      <c r="A65" s="541" t="s">
        <v>186</v>
      </c>
      <c r="B65" s="534">
        <v>0.8125</v>
      </c>
      <c r="C65" s="535">
        <v>0.66874999999999996</v>
      </c>
      <c r="D65" s="544">
        <v>0.82307692307692304</v>
      </c>
    </row>
    <row r="66" spans="1:5" x14ac:dyDescent="0.25">
      <c r="A66" s="542" t="s">
        <v>271</v>
      </c>
      <c r="B66" s="536">
        <v>1</v>
      </c>
      <c r="C66" s="537">
        <v>0.84000000000000019</v>
      </c>
      <c r="D66" s="545">
        <v>0.84000000000000019</v>
      </c>
    </row>
    <row r="67" spans="1:5" ht="45" x14ac:dyDescent="0.25">
      <c r="A67" s="283" t="s">
        <v>654</v>
      </c>
      <c r="B67" s="662">
        <f>AVERAGE(D58:D66)</f>
        <v>0.90519603852937203</v>
      </c>
    </row>
    <row r="70" spans="1:5" x14ac:dyDescent="0.25">
      <c r="A70" s="296" t="s">
        <v>641</v>
      </c>
      <c r="B70" s="299" t="s">
        <v>645</v>
      </c>
    </row>
    <row r="71" spans="1:5" ht="29.25" customHeight="1" x14ac:dyDescent="0.25">
      <c r="A71" s="297" t="s">
        <v>391</v>
      </c>
      <c r="B71" s="300">
        <v>8.9214285714285732E-2</v>
      </c>
    </row>
    <row r="72" spans="1:5" ht="34.5" customHeight="1" x14ac:dyDescent="0.25">
      <c r="A72" s="298" t="s">
        <v>388</v>
      </c>
      <c r="B72" s="301">
        <v>0.10419294294294294</v>
      </c>
    </row>
    <row r="73" spans="1:5" ht="19.5" customHeight="1" x14ac:dyDescent="0.25"/>
    <row r="74" spans="1:5" ht="15.75" thickBot="1" x14ac:dyDescent="0.3"/>
    <row r="75" spans="1:5" ht="15.75" thickBot="1" x14ac:dyDescent="0.3">
      <c r="A75" s="304" t="s">
        <v>6</v>
      </c>
      <c r="B75" s="302" t="s">
        <v>1194</v>
      </c>
    </row>
    <row r="76" spans="1:5" ht="15.75" thickBot="1" x14ac:dyDescent="0.3"/>
    <row r="77" spans="1:5" ht="45.75" thickBot="1" x14ac:dyDescent="0.3">
      <c r="A77" s="305" t="s">
        <v>8</v>
      </c>
      <c r="B77" s="306" t="s">
        <v>401</v>
      </c>
      <c r="C77" s="307" t="s">
        <v>647</v>
      </c>
      <c r="D77" s="307" t="s">
        <v>646</v>
      </c>
      <c r="E77" s="307" t="s">
        <v>648</v>
      </c>
    </row>
    <row r="78" spans="1:5" ht="60.75" thickBot="1" x14ac:dyDescent="0.3">
      <c r="A78" s="495" t="s">
        <v>365</v>
      </c>
      <c r="B78" s="661" t="s">
        <v>642</v>
      </c>
      <c r="C78" s="548">
        <v>0</v>
      </c>
      <c r="D78" s="549">
        <v>2</v>
      </c>
      <c r="E78" s="548">
        <v>0</v>
      </c>
    </row>
    <row r="79" spans="1:5" ht="60.75" thickBot="1" x14ac:dyDescent="0.3">
      <c r="A79" s="495" t="s">
        <v>250</v>
      </c>
      <c r="B79" s="661" t="s">
        <v>644</v>
      </c>
      <c r="C79" s="549">
        <v>30</v>
      </c>
      <c r="D79" s="549">
        <v>20</v>
      </c>
      <c r="E79" s="548">
        <v>0.66666666666666663</v>
      </c>
    </row>
    <row r="80" spans="1:5" ht="60.75" thickBot="1" x14ac:dyDescent="0.3">
      <c r="A80" s="495" t="s">
        <v>225</v>
      </c>
      <c r="B80" s="661" t="s">
        <v>642</v>
      </c>
      <c r="C80" s="548">
        <v>1</v>
      </c>
      <c r="D80" s="548">
        <v>0.5</v>
      </c>
      <c r="E80" s="548">
        <v>0.5</v>
      </c>
    </row>
    <row r="81" spans="1:5" ht="45.75" thickBot="1" x14ac:dyDescent="0.3">
      <c r="A81" s="495" t="s">
        <v>363</v>
      </c>
      <c r="B81" s="661" t="s">
        <v>643</v>
      </c>
      <c r="C81" s="548">
        <v>0.05</v>
      </c>
      <c r="D81" s="548">
        <v>0.05</v>
      </c>
      <c r="E81" s="548">
        <v>1</v>
      </c>
    </row>
    <row r="82" spans="1:5" ht="60.75" thickBot="1" x14ac:dyDescent="0.3">
      <c r="A82" s="495" t="s">
        <v>369</v>
      </c>
      <c r="B82" s="661" t="s">
        <v>644</v>
      </c>
      <c r="C82" s="549">
        <v>25</v>
      </c>
      <c r="D82" s="549">
        <v>20</v>
      </c>
      <c r="E82" s="548">
        <v>0.8</v>
      </c>
    </row>
    <row r="83" spans="1:5" ht="45.75" thickBot="1" x14ac:dyDescent="0.3">
      <c r="A83" s="495" t="s">
        <v>266</v>
      </c>
      <c r="B83" s="661" t="s">
        <v>642</v>
      </c>
      <c r="C83" s="549">
        <v>20</v>
      </c>
      <c r="D83" s="549">
        <v>10</v>
      </c>
      <c r="E83" s="548">
        <v>0.5</v>
      </c>
    </row>
    <row r="84" spans="1:5" ht="45.75" thickBot="1" x14ac:dyDescent="0.3">
      <c r="A84" s="495" t="s">
        <v>256</v>
      </c>
      <c r="B84" s="661" t="s">
        <v>642</v>
      </c>
      <c r="C84" s="549">
        <v>30</v>
      </c>
      <c r="D84" s="549">
        <v>7</v>
      </c>
      <c r="E84" s="548">
        <v>0.23333333333333334</v>
      </c>
    </row>
    <row r="85" spans="1:5" ht="75.75" thickBot="1" x14ac:dyDescent="0.3">
      <c r="A85" s="495" t="s">
        <v>240</v>
      </c>
      <c r="B85" s="661" t="s">
        <v>643</v>
      </c>
      <c r="C85" s="549">
        <v>20</v>
      </c>
      <c r="D85" s="549">
        <v>20</v>
      </c>
      <c r="E85" s="548">
        <v>1</v>
      </c>
    </row>
    <row r="86" spans="1:5" ht="60.75" thickBot="1" x14ac:dyDescent="0.3">
      <c r="A86" s="495" t="s">
        <v>307</v>
      </c>
      <c r="B86" s="661" t="s">
        <v>643</v>
      </c>
      <c r="C86" s="548">
        <v>0.25</v>
      </c>
      <c r="D86" s="548">
        <v>0.25</v>
      </c>
      <c r="E86" s="548">
        <v>1</v>
      </c>
    </row>
    <row r="87" spans="1:5" ht="60.75" thickBot="1" x14ac:dyDescent="0.3">
      <c r="A87" s="495" t="s">
        <v>261</v>
      </c>
      <c r="B87" s="661" t="s">
        <v>643</v>
      </c>
      <c r="C87" s="549">
        <v>20</v>
      </c>
      <c r="D87" s="549">
        <v>20</v>
      </c>
      <c r="E87" s="548">
        <v>1</v>
      </c>
    </row>
    <row r="88" spans="1:5" ht="30.75" thickBot="1" x14ac:dyDescent="0.3">
      <c r="A88" s="495" t="s">
        <v>25</v>
      </c>
      <c r="B88" s="661" t="s">
        <v>643</v>
      </c>
      <c r="C88" s="549">
        <v>3</v>
      </c>
      <c r="D88" s="549">
        <v>3</v>
      </c>
      <c r="E88" s="548">
        <v>1</v>
      </c>
    </row>
    <row r="89" spans="1:5" ht="45.75" thickBot="1" x14ac:dyDescent="0.3">
      <c r="A89" s="495" t="s">
        <v>331</v>
      </c>
      <c r="B89" s="661" t="s">
        <v>642</v>
      </c>
      <c r="C89" s="548">
        <v>0</v>
      </c>
      <c r="D89" s="548">
        <v>0</v>
      </c>
      <c r="E89" s="548">
        <v>0</v>
      </c>
    </row>
    <row r="90" spans="1:5" ht="60.75" thickBot="1" x14ac:dyDescent="0.3">
      <c r="A90" s="495" t="s">
        <v>211</v>
      </c>
      <c r="B90" s="661" t="s">
        <v>642</v>
      </c>
      <c r="C90" s="548">
        <v>0</v>
      </c>
      <c r="D90" s="548">
        <v>0</v>
      </c>
      <c r="E90" s="548">
        <v>0</v>
      </c>
    </row>
    <row r="91" spans="1:5" ht="15.75" thickBot="1" x14ac:dyDescent="0.3">
      <c r="A91" s="302" t="s">
        <v>665</v>
      </c>
      <c r="B91" s="661" t="s">
        <v>643</v>
      </c>
      <c r="C91" s="549">
        <v>12</v>
      </c>
      <c r="D91" s="549">
        <v>12</v>
      </c>
      <c r="E91" s="548">
        <v>1</v>
      </c>
    </row>
    <row r="92" spans="1:5" ht="15.75" thickBot="1" x14ac:dyDescent="0.3">
      <c r="A92" s="302" t="s">
        <v>668</v>
      </c>
      <c r="B92" s="661" t="s">
        <v>643</v>
      </c>
      <c r="C92" s="549">
        <v>12</v>
      </c>
      <c r="D92" s="549">
        <v>12</v>
      </c>
      <c r="E92" s="548">
        <v>1</v>
      </c>
    </row>
    <row r="93" spans="1:5" ht="15.75" thickBot="1" x14ac:dyDescent="0.3">
      <c r="A93" s="302" t="s">
        <v>671</v>
      </c>
      <c r="B93" s="661" t="s">
        <v>643</v>
      </c>
      <c r="C93" s="549">
        <v>12</v>
      </c>
      <c r="D93" s="549">
        <v>12</v>
      </c>
      <c r="E93" s="548">
        <v>1</v>
      </c>
    </row>
    <row r="94" spans="1:5" ht="15.75" thickBot="1" x14ac:dyDescent="0.3">
      <c r="A94" s="302" t="s">
        <v>674</v>
      </c>
      <c r="B94" s="661" t="s">
        <v>643</v>
      </c>
      <c r="C94" s="549">
        <v>12</v>
      </c>
      <c r="D94" s="549">
        <v>12</v>
      </c>
      <c r="E94" s="548">
        <v>1</v>
      </c>
    </row>
    <row r="95" spans="1:5" ht="15.75" thickBot="1" x14ac:dyDescent="0.3">
      <c r="A95" s="302" t="s">
        <v>677</v>
      </c>
      <c r="B95" s="661" t="s">
        <v>643</v>
      </c>
      <c r="C95" s="549">
        <v>12</v>
      </c>
      <c r="D95" s="549">
        <v>12</v>
      </c>
      <c r="E95" s="548">
        <v>1</v>
      </c>
    </row>
    <row r="96" spans="1:5" ht="15.75" thickBot="1" x14ac:dyDescent="0.3">
      <c r="A96" s="302" t="s">
        <v>689</v>
      </c>
      <c r="B96" s="661" t="s">
        <v>643</v>
      </c>
      <c r="C96" s="548">
        <v>0.25</v>
      </c>
      <c r="D96" s="548">
        <v>0.24</v>
      </c>
      <c r="E96" s="548">
        <v>0.96</v>
      </c>
    </row>
    <row r="97" spans="1:5" ht="60.75" thickBot="1" x14ac:dyDescent="0.3">
      <c r="A97" s="302" t="s">
        <v>692</v>
      </c>
      <c r="B97" s="661" t="s">
        <v>642</v>
      </c>
      <c r="C97" s="548">
        <v>0.5</v>
      </c>
      <c r="D97" s="548">
        <v>0.1</v>
      </c>
      <c r="E97" s="548">
        <v>0.2</v>
      </c>
    </row>
    <row r="98" spans="1:5" ht="30.75" thickBot="1" x14ac:dyDescent="0.3">
      <c r="A98" s="302" t="s">
        <v>695</v>
      </c>
      <c r="B98" s="661" t="s">
        <v>643</v>
      </c>
      <c r="C98" s="549">
        <v>6</v>
      </c>
      <c r="D98" s="549">
        <v>6</v>
      </c>
      <c r="E98" s="548">
        <v>1</v>
      </c>
    </row>
    <row r="99" spans="1:5" ht="15.75" thickBot="1" x14ac:dyDescent="0.3">
      <c r="A99" s="302" t="s">
        <v>698</v>
      </c>
      <c r="B99" s="661" t="s">
        <v>642</v>
      </c>
      <c r="C99" s="548">
        <v>0</v>
      </c>
      <c r="D99" s="548">
        <v>0</v>
      </c>
      <c r="E99" s="548">
        <v>0</v>
      </c>
    </row>
    <row r="100" spans="1:5" ht="30.75" thickBot="1" x14ac:dyDescent="0.3">
      <c r="A100" s="302" t="s">
        <v>702</v>
      </c>
      <c r="B100" s="661" t="s">
        <v>643</v>
      </c>
      <c r="C100" s="548">
        <v>0.5</v>
      </c>
      <c r="D100" s="548">
        <v>0.5</v>
      </c>
      <c r="E100" s="548">
        <v>1</v>
      </c>
    </row>
    <row r="101" spans="1:5" ht="30.75" thickBot="1" x14ac:dyDescent="0.3">
      <c r="A101" s="302" t="s">
        <v>703</v>
      </c>
      <c r="B101" s="661" t="s">
        <v>642</v>
      </c>
      <c r="C101" s="548">
        <v>0</v>
      </c>
      <c r="D101" s="548">
        <v>0</v>
      </c>
      <c r="E101" s="548">
        <v>0</v>
      </c>
    </row>
    <row r="102" spans="1:5" ht="45.75" thickBot="1" x14ac:dyDescent="0.3">
      <c r="A102" s="302" t="s">
        <v>705</v>
      </c>
      <c r="B102" s="661" t="s">
        <v>642</v>
      </c>
      <c r="C102" s="548">
        <v>0</v>
      </c>
      <c r="D102" s="548">
        <v>0</v>
      </c>
      <c r="E102" s="548">
        <v>0</v>
      </c>
    </row>
    <row r="103" spans="1:5" ht="30.75" thickBot="1" x14ac:dyDescent="0.3">
      <c r="A103" s="302" t="s">
        <v>707</v>
      </c>
      <c r="B103" s="661" t="s">
        <v>643</v>
      </c>
      <c r="C103" s="548">
        <v>0.5</v>
      </c>
      <c r="D103" s="548">
        <v>0.5</v>
      </c>
      <c r="E103" s="548">
        <v>1</v>
      </c>
    </row>
    <row r="104" spans="1:5" ht="45.75" thickBot="1" x14ac:dyDescent="0.3">
      <c r="A104" s="302" t="s">
        <v>708</v>
      </c>
      <c r="B104" s="661" t="s">
        <v>643</v>
      </c>
      <c r="C104" s="548">
        <v>1</v>
      </c>
      <c r="D104" s="548">
        <v>1</v>
      </c>
      <c r="E104" s="548">
        <v>1</v>
      </c>
    </row>
    <row r="105" spans="1:5" ht="45.75" thickBot="1" x14ac:dyDescent="0.3">
      <c r="A105" s="302" t="s">
        <v>709</v>
      </c>
      <c r="B105" s="661" t="s">
        <v>643</v>
      </c>
      <c r="C105" s="548">
        <v>1</v>
      </c>
      <c r="D105" s="548">
        <v>1</v>
      </c>
      <c r="E105" s="548">
        <v>1</v>
      </c>
    </row>
    <row r="106" spans="1:5" ht="75.75" thickBot="1" x14ac:dyDescent="0.3">
      <c r="A106" s="302" t="s">
        <v>710</v>
      </c>
      <c r="B106" s="661" t="s">
        <v>643</v>
      </c>
      <c r="C106" s="548">
        <v>0.5</v>
      </c>
      <c r="D106" s="548">
        <v>0.5</v>
      </c>
      <c r="E106" s="548">
        <v>1</v>
      </c>
    </row>
    <row r="107" spans="1:5" ht="45.75" thickBot="1" x14ac:dyDescent="0.3">
      <c r="A107" s="302" t="s">
        <v>711</v>
      </c>
      <c r="B107" s="661" t="s">
        <v>643</v>
      </c>
      <c r="C107" s="548">
        <v>0.5</v>
      </c>
      <c r="D107" s="548">
        <v>0.5</v>
      </c>
      <c r="E107" s="548">
        <v>1</v>
      </c>
    </row>
    <row r="108" spans="1:5" ht="30.75" thickBot="1" x14ac:dyDescent="0.3">
      <c r="A108" s="302" t="s">
        <v>713</v>
      </c>
      <c r="B108" s="661" t="s">
        <v>644</v>
      </c>
      <c r="C108" s="548">
        <v>0.45</v>
      </c>
      <c r="D108" s="548">
        <v>0.32</v>
      </c>
      <c r="E108" s="548">
        <v>0.71111111111111114</v>
      </c>
    </row>
    <row r="109" spans="1:5" ht="15.75" thickBot="1" x14ac:dyDescent="0.3">
      <c r="A109" s="302" t="s">
        <v>716</v>
      </c>
      <c r="B109" s="661" t="s">
        <v>402</v>
      </c>
      <c r="C109" s="548">
        <v>0.45</v>
      </c>
      <c r="D109" s="548">
        <v>0.41</v>
      </c>
      <c r="E109" s="548">
        <v>0.91111111111111098</v>
      </c>
    </row>
    <row r="110" spans="1:5" ht="30.75" thickBot="1" x14ac:dyDescent="0.3">
      <c r="A110" s="302" t="s">
        <v>718</v>
      </c>
      <c r="B110" s="661" t="s">
        <v>643</v>
      </c>
      <c r="C110" s="548">
        <v>1</v>
      </c>
      <c r="D110" s="548">
        <v>1</v>
      </c>
      <c r="E110" s="548">
        <v>1</v>
      </c>
    </row>
    <row r="111" spans="1:5" ht="45.75" thickBot="1" x14ac:dyDescent="0.3">
      <c r="A111" s="302" t="s">
        <v>721</v>
      </c>
      <c r="B111" s="661" t="s">
        <v>643</v>
      </c>
      <c r="C111" s="548">
        <v>0.25</v>
      </c>
      <c r="D111" s="548">
        <v>0.25</v>
      </c>
      <c r="E111" s="548">
        <v>1</v>
      </c>
    </row>
    <row r="112" spans="1:5" ht="30.75" thickBot="1" x14ac:dyDescent="0.3">
      <c r="A112" s="302" t="s">
        <v>723</v>
      </c>
      <c r="B112" s="661" t="s">
        <v>643</v>
      </c>
      <c r="C112" s="548">
        <v>0.25</v>
      </c>
      <c r="D112" s="548">
        <v>0.25</v>
      </c>
      <c r="E112" s="548">
        <v>1</v>
      </c>
    </row>
    <row r="113" spans="1:5" ht="30.75" thickBot="1" x14ac:dyDescent="0.3">
      <c r="A113" s="302" t="s">
        <v>749</v>
      </c>
      <c r="B113" s="661" t="s">
        <v>643</v>
      </c>
      <c r="C113" s="548">
        <v>0.25</v>
      </c>
      <c r="D113" s="548">
        <v>0.25</v>
      </c>
      <c r="E113" s="548">
        <v>1</v>
      </c>
    </row>
    <row r="114" spans="1:5" ht="30.75" thickBot="1" x14ac:dyDescent="0.3">
      <c r="A114" s="302" t="s">
        <v>751</v>
      </c>
      <c r="B114" s="661" t="s">
        <v>643</v>
      </c>
      <c r="C114" s="548">
        <v>0.4</v>
      </c>
      <c r="D114" s="548">
        <v>0.4</v>
      </c>
      <c r="E114" s="548">
        <v>1</v>
      </c>
    </row>
    <row r="115" spans="1:5" ht="30.75" thickBot="1" x14ac:dyDescent="0.3">
      <c r="A115" s="302" t="s">
        <v>753</v>
      </c>
      <c r="B115" s="661" t="s">
        <v>642</v>
      </c>
      <c r="C115" s="548">
        <v>0</v>
      </c>
      <c r="D115" s="548">
        <v>0</v>
      </c>
      <c r="E115" s="548">
        <v>0</v>
      </c>
    </row>
    <row r="116" spans="1:5" ht="45.75" thickBot="1" x14ac:dyDescent="0.3">
      <c r="A116" s="302" t="s">
        <v>755</v>
      </c>
      <c r="B116" s="661" t="s">
        <v>643</v>
      </c>
      <c r="C116" s="548">
        <v>0.35</v>
      </c>
      <c r="D116" s="548">
        <v>0.35</v>
      </c>
      <c r="E116" s="548">
        <v>1</v>
      </c>
    </row>
    <row r="117" spans="1:5" ht="60.75" thickBot="1" x14ac:dyDescent="0.3">
      <c r="A117" s="302" t="s">
        <v>758</v>
      </c>
      <c r="B117" s="661" t="s">
        <v>643</v>
      </c>
      <c r="C117" s="548">
        <v>0.25</v>
      </c>
      <c r="D117" s="548">
        <v>0.25</v>
      </c>
      <c r="E117" s="548">
        <v>1</v>
      </c>
    </row>
    <row r="118" spans="1:5" ht="45.75" thickBot="1" x14ac:dyDescent="0.3">
      <c r="A118" s="302" t="s">
        <v>762</v>
      </c>
      <c r="B118" s="661" t="s">
        <v>644</v>
      </c>
      <c r="C118" s="548">
        <v>0.25</v>
      </c>
      <c r="D118" s="548">
        <v>0.2</v>
      </c>
      <c r="E118" s="548">
        <v>0.8</v>
      </c>
    </row>
    <row r="119" spans="1:5" ht="30.75" thickBot="1" x14ac:dyDescent="0.3">
      <c r="A119" s="302" t="s">
        <v>764</v>
      </c>
      <c r="B119" s="661" t="s">
        <v>644</v>
      </c>
      <c r="C119" s="548">
        <v>0.25</v>
      </c>
      <c r="D119" s="548">
        <v>0.2</v>
      </c>
      <c r="E119" s="548">
        <v>0.8</v>
      </c>
    </row>
    <row r="120" spans="1:5" ht="30.75" thickBot="1" x14ac:dyDescent="0.3">
      <c r="A120" s="302" t="s">
        <v>769</v>
      </c>
      <c r="B120" s="661" t="s">
        <v>644</v>
      </c>
      <c r="C120" s="548">
        <v>0.25</v>
      </c>
      <c r="D120" s="548">
        <v>0.2</v>
      </c>
      <c r="E120" s="548">
        <v>0.8</v>
      </c>
    </row>
    <row r="121" spans="1:5" ht="45.75" thickBot="1" x14ac:dyDescent="0.3">
      <c r="A121" s="302" t="s">
        <v>771</v>
      </c>
      <c r="B121" s="661" t="s">
        <v>644</v>
      </c>
      <c r="C121" s="548">
        <v>0.25</v>
      </c>
      <c r="D121" s="548">
        <v>0.2</v>
      </c>
      <c r="E121" s="548">
        <v>0.8</v>
      </c>
    </row>
    <row r="122" spans="1:5" ht="90.75" thickBot="1" x14ac:dyDescent="0.3">
      <c r="A122" s="302" t="s">
        <v>773</v>
      </c>
      <c r="B122" s="661" t="s">
        <v>644</v>
      </c>
      <c r="C122" s="548">
        <v>0.25</v>
      </c>
      <c r="D122" s="548">
        <v>0.2</v>
      </c>
      <c r="E122" s="548">
        <v>0.8</v>
      </c>
    </row>
    <row r="123" spans="1:5" ht="45.75" thickBot="1" x14ac:dyDescent="0.3">
      <c r="A123" s="302" t="s">
        <v>775</v>
      </c>
      <c r="B123" s="661" t="s">
        <v>643</v>
      </c>
      <c r="C123" s="548">
        <v>0.25</v>
      </c>
      <c r="D123" s="548">
        <v>0.25</v>
      </c>
      <c r="E123" s="548">
        <v>1</v>
      </c>
    </row>
    <row r="124" spans="1:5" ht="60.75" thickBot="1" x14ac:dyDescent="0.3">
      <c r="A124" s="302" t="s">
        <v>777</v>
      </c>
      <c r="B124" s="661" t="s">
        <v>642</v>
      </c>
      <c r="C124" s="548">
        <v>0</v>
      </c>
      <c r="D124" s="548">
        <v>0</v>
      </c>
      <c r="E124" s="548">
        <v>0</v>
      </c>
    </row>
    <row r="125" spans="1:5" ht="60.75" thickBot="1" x14ac:dyDescent="0.3">
      <c r="A125" s="302" t="s">
        <v>779</v>
      </c>
      <c r="B125" s="661" t="s">
        <v>644</v>
      </c>
      <c r="C125" s="548">
        <v>0.25</v>
      </c>
      <c r="D125" s="548">
        <v>0.2</v>
      </c>
      <c r="E125" s="548">
        <v>0.8</v>
      </c>
    </row>
    <row r="126" spans="1:5" ht="45.75" thickBot="1" x14ac:dyDescent="0.3">
      <c r="A126" s="302" t="s">
        <v>781</v>
      </c>
      <c r="B126" s="661" t="s">
        <v>643</v>
      </c>
      <c r="C126" s="548">
        <v>0.2</v>
      </c>
      <c r="D126" s="548">
        <v>0.2</v>
      </c>
      <c r="E126" s="548">
        <v>1</v>
      </c>
    </row>
    <row r="127" spans="1:5" ht="45.75" thickBot="1" x14ac:dyDescent="0.3">
      <c r="A127" s="302" t="s">
        <v>783</v>
      </c>
      <c r="B127" s="661" t="s">
        <v>643</v>
      </c>
      <c r="C127" s="548">
        <v>0.25</v>
      </c>
      <c r="D127" s="548">
        <v>0.25</v>
      </c>
      <c r="E127" s="548">
        <v>1</v>
      </c>
    </row>
    <row r="128" spans="1:5" ht="30.75" thickBot="1" x14ac:dyDescent="0.3">
      <c r="A128" s="302" t="s">
        <v>785</v>
      </c>
      <c r="B128" s="661" t="s">
        <v>643</v>
      </c>
      <c r="C128" s="548">
        <v>0.25</v>
      </c>
      <c r="D128" s="548">
        <v>0.25</v>
      </c>
      <c r="E128" s="548">
        <v>1</v>
      </c>
    </row>
    <row r="129" spans="1:5" ht="45.75" thickBot="1" x14ac:dyDescent="0.3">
      <c r="A129" s="302" t="s">
        <v>787</v>
      </c>
      <c r="B129" s="661" t="s">
        <v>643</v>
      </c>
      <c r="C129" s="548">
        <v>0.15</v>
      </c>
      <c r="D129" s="548">
        <v>0.15</v>
      </c>
      <c r="E129" s="548">
        <v>1</v>
      </c>
    </row>
    <row r="130" spans="1:5" ht="30.75" thickBot="1" x14ac:dyDescent="0.3">
      <c r="A130" s="302" t="s">
        <v>789</v>
      </c>
      <c r="B130" s="661" t="s">
        <v>643</v>
      </c>
      <c r="C130" s="548">
        <v>0.25</v>
      </c>
      <c r="D130" s="548">
        <v>0.25</v>
      </c>
      <c r="E130" s="548">
        <v>1</v>
      </c>
    </row>
    <row r="131" spans="1:5" ht="30.75" thickBot="1" x14ac:dyDescent="0.3">
      <c r="A131" s="302" t="s">
        <v>791</v>
      </c>
      <c r="B131" s="661" t="s">
        <v>642</v>
      </c>
      <c r="C131" s="548">
        <v>0</v>
      </c>
      <c r="D131" s="548">
        <v>0</v>
      </c>
      <c r="E131" s="548">
        <v>0</v>
      </c>
    </row>
    <row r="132" spans="1:5" ht="15.75" thickBot="1" x14ac:dyDescent="0.3">
      <c r="A132" s="302" t="s">
        <v>794</v>
      </c>
      <c r="B132" s="661" t="s">
        <v>642</v>
      </c>
      <c r="C132" s="548">
        <v>0.25</v>
      </c>
      <c r="D132" s="548">
        <v>0.15</v>
      </c>
      <c r="E132" s="548">
        <v>0.6</v>
      </c>
    </row>
    <row r="133" spans="1:5" ht="30.75" thickBot="1" x14ac:dyDescent="0.3">
      <c r="A133" s="302" t="s">
        <v>797</v>
      </c>
      <c r="B133" s="661" t="s">
        <v>643</v>
      </c>
      <c r="C133" s="548">
        <v>1</v>
      </c>
      <c r="D133" s="548">
        <v>1</v>
      </c>
      <c r="E133" s="548">
        <v>1</v>
      </c>
    </row>
    <row r="134" spans="1:5" ht="30.75" thickBot="1" x14ac:dyDescent="0.3">
      <c r="A134" s="302" t="s">
        <v>801</v>
      </c>
      <c r="B134" s="661" t="s">
        <v>642</v>
      </c>
      <c r="C134" s="548">
        <v>0</v>
      </c>
      <c r="D134" s="548">
        <v>0.15</v>
      </c>
      <c r="E134" s="548">
        <v>0</v>
      </c>
    </row>
    <row r="135" spans="1:5" ht="15.75" thickBot="1" x14ac:dyDescent="0.3">
      <c r="A135" s="302" t="s">
        <v>803</v>
      </c>
      <c r="B135" s="661" t="s">
        <v>642</v>
      </c>
      <c r="C135" s="548">
        <v>0</v>
      </c>
      <c r="D135" s="548">
        <v>0</v>
      </c>
      <c r="E135" s="548">
        <v>0</v>
      </c>
    </row>
    <row r="136" spans="1:5" ht="45.75" thickBot="1" x14ac:dyDescent="0.3">
      <c r="A136" s="302" t="s">
        <v>806</v>
      </c>
      <c r="B136" s="661" t="s">
        <v>644</v>
      </c>
      <c r="C136" s="549">
        <v>50</v>
      </c>
      <c r="D136" s="549">
        <v>40</v>
      </c>
      <c r="E136" s="548">
        <v>0.8</v>
      </c>
    </row>
    <row r="137" spans="1:5" ht="60.75" thickBot="1" x14ac:dyDescent="0.3">
      <c r="A137" s="302" t="s">
        <v>809</v>
      </c>
      <c r="B137" s="661" t="s">
        <v>643</v>
      </c>
      <c r="C137" s="549">
        <v>10</v>
      </c>
      <c r="D137" s="549">
        <v>10</v>
      </c>
      <c r="E137" s="548">
        <v>1</v>
      </c>
    </row>
    <row r="138" spans="1:5" ht="90.75" thickBot="1" x14ac:dyDescent="0.3">
      <c r="A138" s="302" t="s">
        <v>811</v>
      </c>
      <c r="B138" s="661" t="s">
        <v>643</v>
      </c>
      <c r="C138" s="549">
        <v>10</v>
      </c>
      <c r="D138" s="549">
        <v>10</v>
      </c>
      <c r="E138" s="548">
        <v>1</v>
      </c>
    </row>
    <row r="139" spans="1:5" ht="15.75" thickBot="1" x14ac:dyDescent="0.3">
      <c r="A139" s="302" t="s">
        <v>813</v>
      </c>
      <c r="B139" s="661" t="s">
        <v>643</v>
      </c>
      <c r="C139" s="549">
        <v>25</v>
      </c>
      <c r="D139" s="549">
        <v>25</v>
      </c>
      <c r="E139" s="548">
        <v>1</v>
      </c>
    </row>
    <row r="140" spans="1:5" ht="30.75" thickBot="1" x14ac:dyDescent="0.3">
      <c r="A140" s="302" t="s">
        <v>817</v>
      </c>
      <c r="B140" s="661" t="s">
        <v>642</v>
      </c>
      <c r="C140" s="548">
        <v>0</v>
      </c>
      <c r="D140" s="548">
        <v>0</v>
      </c>
      <c r="E140" s="548">
        <v>0</v>
      </c>
    </row>
    <row r="141" spans="1:5" ht="120.75" thickBot="1" x14ac:dyDescent="0.3">
      <c r="A141" s="302" t="s">
        <v>820</v>
      </c>
      <c r="B141" s="661" t="s">
        <v>643</v>
      </c>
      <c r="C141" s="548">
        <v>1</v>
      </c>
      <c r="D141" s="548">
        <v>1</v>
      </c>
      <c r="E141" s="548">
        <v>1</v>
      </c>
    </row>
    <row r="142" spans="1:5" ht="15.75" thickBot="1" x14ac:dyDescent="0.3">
      <c r="A142" s="302" t="s">
        <v>825</v>
      </c>
      <c r="B142" s="661" t="s">
        <v>643</v>
      </c>
      <c r="C142" s="549">
        <v>50</v>
      </c>
      <c r="D142" s="549">
        <v>50</v>
      </c>
      <c r="E142" s="548">
        <v>1</v>
      </c>
    </row>
    <row r="143" spans="1:5" ht="30.75" thickBot="1" x14ac:dyDescent="0.3">
      <c r="A143" s="302" t="s">
        <v>828</v>
      </c>
      <c r="B143" s="661" t="s">
        <v>643</v>
      </c>
      <c r="C143" s="549">
        <v>10</v>
      </c>
      <c r="D143" s="549">
        <v>10</v>
      </c>
      <c r="E143" s="548">
        <v>1</v>
      </c>
    </row>
    <row r="144" spans="1:5" ht="15.75" thickBot="1" x14ac:dyDescent="0.3">
      <c r="A144" s="302" t="s">
        <v>830</v>
      </c>
      <c r="B144" s="661" t="s">
        <v>643</v>
      </c>
      <c r="C144" s="549">
        <v>16</v>
      </c>
      <c r="D144" s="549">
        <v>16</v>
      </c>
      <c r="E144" s="548">
        <v>1</v>
      </c>
    </row>
    <row r="145" spans="1:7" ht="45.75" thickBot="1" x14ac:dyDescent="0.3">
      <c r="A145" s="302" t="s">
        <v>839</v>
      </c>
      <c r="B145" s="661" t="s">
        <v>644</v>
      </c>
      <c r="C145" s="548">
        <v>0.25</v>
      </c>
      <c r="D145" s="548">
        <v>0.2</v>
      </c>
      <c r="E145" s="548">
        <v>0.8</v>
      </c>
    </row>
    <row r="146" spans="1:7" ht="60.75" thickBot="1" x14ac:dyDescent="0.3">
      <c r="A146" s="302" t="s">
        <v>842</v>
      </c>
      <c r="B146" s="661" t="s">
        <v>644</v>
      </c>
      <c r="C146" s="548">
        <v>0.25</v>
      </c>
      <c r="D146" s="548">
        <v>0.2</v>
      </c>
      <c r="E146" s="548">
        <v>0.8</v>
      </c>
    </row>
    <row r="147" spans="1:7" ht="45.75" thickBot="1" x14ac:dyDescent="0.3">
      <c r="A147" s="302" t="s">
        <v>844</v>
      </c>
      <c r="B147" s="661" t="s">
        <v>644</v>
      </c>
      <c r="C147" s="548">
        <v>0.25</v>
      </c>
      <c r="D147" s="548">
        <v>0.2</v>
      </c>
      <c r="E147" s="548">
        <v>0.8</v>
      </c>
    </row>
    <row r="148" spans="1:7" ht="45.75" thickBot="1" x14ac:dyDescent="0.3">
      <c r="A148" s="302" t="s">
        <v>847</v>
      </c>
      <c r="B148" s="661" t="s">
        <v>643</v>
      </c>
      <c r="C148" s="548">
        <v>0.25</v>
      </c>
      <c r="D148" s="548">
        <v>0.25</v>
      </c>
      <c r="E148" s="548">
        <v>1</v>
      </c>
    </row>
    <row r="149" spans="1:7" ht="60.75" thickBot="1" x14ac:dyDescent="0.3">
      <c r="A149" s="302" t="s">
        <v>849</v>
      </c>
      <c r="B149" s="661" t="s">
        <v>644</v>
      </c>
      <c r="C149" s="548">
        <v>0.25</v>
      </c>
      <c r="D149" s="548">
        <v>0.2</v>
      </c>
      <c r="E149" s="548">
        <v>0.8</v>
      </c>
    </row>
    <row r="151" spans="1:7" x14ac:dyDescent="0.25">
      <c r="B151" s="1004"/>
      <c r="C151" s="1004"/>
      <c r="D151" s="1004"/>
      <c r="E151" s="1004"/>
      <c r="F151" s="1004"/>
      <c r="G151" s="1004"/>
    </row>
    <row r="152" spans="1:7" x14ac:dyDescent="0.25">
      <c r="B152" s="1004"/>
      <c r="C152" s="1004"/>
      <c r="D152" s="1004"/>
      <c r="E152" s="1004"/>
      <c r="F152" s="1004"/>
      <c r="G152" s="1004"/>
    </row>
    <row r="153" spans="1:7" x14ac:dyDescent="0.25">
      <c r="B153" s="1004"/>
      <c r="C153" s="1004"/>
      <c r="D153" s="1004"/>
      <c r="E153" s="1004"/>
      <c r="F153" s="1004"/>
      <c r="G153" s="1004"/>
    </row>
    <row r="154" spans="1:7" x14ac:dyDescent="0.25">
      <c r="B154" s="1004"/>
      <c r="C154" s="1004"/>
      <c r="D154" s="1004"/>
      <c r="E154" s="1004"/>
      <c r="F154" s="1004"/>
      <c r="G154" s="1004"/>
    </row>
    <row r="155" spans="1:7" x14ac:dyDescent="0.25">
      <c r="B155" s="1004"/>
      <c r="C155" s="1004"/>
      <c r="D155" s="1004"/>
      <c r="E155" s="1004"/>
      <c r="F155" s="1004"/>
      <c r="G155" s="1004"/>
    </row>
    <row r="156" spans="1:7" x14ac:dyDescent="0.25">
      <c r="B156" s="1004"/>
      <c r="C156" s="1004"/>
      <c r="D156" s="1004"/>
      <c r="E156" s="1004"/>
      <c r="F156" s="1004"/>
      <c r="G156" s="1004"/>
    </row>
    <row r="157" spans="1:7" x14ac:dyDescent="0.25">
      <c r="B157" s="1004"/>
      <c r="C157" s="1004"/>
      <c r="D157" s="1004"/>
      <c r="E157" s="1004"/>
      <c r="F157" s="1004"/>
      <c r="G157" s="1004"/>
    </row>
    <row r="158" spans="1:7" x14ac:dyDescent="0.25">
      <c r="B158" s="1004"/>
      <c r="C158" s="1004"/>
      <c r="D158" s="1004"/>
      <c r="E158" s="1004"/>
      <c r="F158" s="1004"/>
      <c r="G158" s="1004"/>
    </row>
    <row r="159" spans="1:7" x14ac:dyDescent="0.25">
      <c r="B159" s="1004"/>
      <c r="C159" s="1004"/>
      <c r="D159" s="1004"/>
      <c r="E159" s="1004"/>
      <c r="F159" s="1004"/>
      <c r="G159" s="1004"/>
    </row>
    <row r="160" spans="1:7" x14ac:dyDescent="0.25">
      <c r="B160" s="1004"/>
      <c r="C160" s="1004"/>
      <c r="D160" s="1004"/>
      <c r="E160" s="1004"/>
      <c r="F160" s="1004"/>
      <c r="G160" s="1004"/>
    </row>
    <row r="162" ht="15.75" thickBot="1" x14ac:dyDescent="0.3"/>
    <row r="163" ht="15.75" thickBot="1" x14ac:dyDescent="0.3"/>
    <row r="164" ht="15.75" thickBot="1" x14ac:dyDescent="0.3"/>
    <row r="165" ht="15.75" thickBot="1" x14ac:dyDescent="0.3"/>
    <row r="166" ht="15.75" thickBot="1" x14ac:dyDescent="0.3"/>
    <row r="167" ht="15.75" thickBot="1" x14ac:dyDescent="0.3"/>
    <row r="168" ht="15.75" thickBot="1" x14ac:dyDescent="0.3"/>
    <row r="169" ht="15.75" thickBot="1" x14ac:dyDescent="0.3"/>
    <row r="170" ht="15.75" thickBot="1" x14ac:dyDescent="0.3"/>
    <row r="171" ht="15.75" thickBot="1" x14ac:dyDescent="0.3"/>
    <row r="172" ht="15.75" thickBot="1" x14ac:dyDescent="0.3"/>
    <row r="173" ht="15.75" thickBot="1" x14ac:dyDescent="0.3"/>
    <row r="174" ht="15.75" thickBot="1" x14ac:dyDescent="0.3"/>
    <row r="175" ht="15.75" thickBot="1" x14ac:dyDescent="0.3"/>
    <row r="176"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224" ht="15.75" thickBot="1" x14ac:dyDescent="0.3"/>
    <row r="225" ht="15.75" thickBot="1" x14ac:dyDescent="0.3"/>
    <row r="227" ht="15.75" thickBot="1" x14ac:dyDescent="0.3"/>
    <row r="228" ht="15.75" thickBot="1" x14ac:dyDescent="0.3"/>
    <row r="229" ht="15.75" thickBot="1" x14ac:dyDescent="0.3"/>
    <row r="230" ht="15.75" thickBot="1" x14ac:dyDescent="0.3"/>
    <row r="231" ht="15.75" thickBot="1" x14ac:dyDescent="0.3"/>
    <row r="232" ht="15.75" thickBot="1" x14ac:dyDescent="0.3"/>
    <row r="233" ht="15.75" thickBot="1" x14ac:dyDescent="0.3"/>
    <row r="234" ht="15.75" thickBot="1" x14ac:dyDescent="0.3"/>
    <row r="235" ht="15.75" thickBot="1" x14ac:dyDescent="0.3"/>
    <row r="236" ht="15.75" thickBot="1" x14ac:dyDescent="0.3"/>
    <row r="237" ht="15.75" thickBot="1" x14ac:dyDescent="0.3"/>
    <row r="238" ht="15.75" thickBot="1" x14ac:dyDescent="0.3"/>
    <row r="239" ht="15.75" thickBot="1" x14ac:dyDescent="0.3"/>
    <row r="240" ht="15.75" thickBot="1" x14ac:dyDescent="0.3"/>
    <row r="241" ht="15.75" thickBot="1" x14ac:dyDescent="0.3"/>
    <row r="242" ht="15.75" thickBot="1" x14ac:dyDescent="0.3"/>
    <row r="243" ht="15.75" thickBot="1" x14ac:dyDescent="0.3"/>
    <row r="244" ht="15.75" thickBot="1" x14ac:dyDescent="0.3"/>
    <row r="245" ht="15.75" thickBot="1" x14ac:dyDescent="0.3"/>
    <row r="246" ht="15.75" thickBot="1" x14ac:dyDescent="0.3"/>
    <row r="247" ht="15.75" thickBot="1" x14ac:dyDescent="0.3"/>
    <row r="248" ht="15.75" thickBot="1" x14ac:dyDescent="0.3"/>
    <row r="249" ht="15.75" thickBot="1" x14ac:dyDescent="0.3"/>
    <row r="250" ht="15.75" thickBot="1" x14ac:dyDescent="0.3"/>
    <row r="251" ht="15.75" thickBot="1" x14ac:dyDescent="0.3"/>
    <row r="252" ht="15.75" thickBot="1" x14ac:dyDescent="0.3"/>
    <row r="253" ht="15.75" thickBot="1" x14ac:dyDescent="0.3"/>
    <row r="254" ht="15.75" thickBot="1" x14ac:dyDescent="0.3"/>
    <row r="255" ht="15.75" thickBot="1" x14ac:dyDescent="0.3"/>
    <row r="256" ht="15.75" thickBot="1" x14ac:dyDescent="0.3"/>
    <row r="257" ht="15.75" thickBot="1" x14ac:dyDescent="0.3"/>
    <row r="258" ht="15.75" thickBot="1" x14ac:dyDescent="0.3"/>
    <row r="259" ht="15.75" thickBot="1" x14ac:dyDescent="0.3"/>
    <row r="260" ht="15.75" thickBot="1" x14ac:dyDescent="0.3"/>
    <row r="261" ht="15.75" thickBot="1" x14ac:dyDescent="0.3"/>
    <row r="262" ht="15.75" thickBot="1" x14ac:dyDescent="0.3"/>
    <row r="263" ht="15.75" thickBot="1" x14ac:dyDescent="0.3"/>
    <row r="264" ht="15.75" thickBot="1" x14ac:dyDescent="0.3"/>
    <row r="265" ht="15.75" thickBot="1" x14ac:dyDescent="0.3"/>
    <row r="266" ht="15.75" thickBot="1" x14ac:dyDescent="0.3"/>
    <row r="267" ht="15.75" thickBot="1" x14ac:dyDescent="0.3"/>
    <row r="268" ht="15.75" thickBot="1" x14ac:dyDescent="0.3"/>
    <row r="269" ht="15.75" thickBot="1" x14ac:dyDescent="0.3"/>
    <row r="270" ht="15.75" thickBot="1" x14ac:dyDescent="0.3"/>
    <row r="271" ht="15.75" thickBot="1" x14ac:dyDescent="0.3"/>
    <row r="272" ht="15.75" thickBot="1" x14ac:dyDescent="0.3"/>
    <row r="273" ht="15.75" thickBot="1" x14ac:dyDescent="0.3"/>
    <row r="274" ht="15.75" thickBot="1" x14ac:dyDescent="0.3"/>
    <row r="275" ht="15.75" thickBot="1" x14ac:dyDescent="0.3"/>
    <row r="276" ht="15.75" thickBot="1" x14ac:dyDescent="0.3"/>
    <row r="277" ht="15.75" thickBot="1" x14ac:dyDescent="0.3"/>
    <row r="278" ht="15.75" thickBot="1" x14ac:dyDescent="0.3"/>
    <row r="279" ht="15.75" thickBot="1" x14ac:dyDescent="0.3"/>
    <row r="280" ht="15.75" thickBot="1" x14ac:dyDescent="0.3"/>
    <row r="281" ht="15.75" thickBot="1" x14ac:dyDescent="0.3"/>
    <row r="282" ht="15.75" thickBot="1" x14ac:dyDescent="0.3"/>
    <row r="283" ht="15.75" thickBot="1" x14ac:dyDescent="0.3"/>
    <row r="284" ht="15.75" thickBot="1" x14ac:dyDescent="0.3"/>
    <row r="285" ht="15.75" thickBot="1" x14ac:dyDescent="0.3"/>
    <row r="286" ht="15.75" thickBot="1" x14ac:dyDescent="0.3"/>
    <row r="287" ht="15.75" thickBot="1" x14ac:dyDescent="0.3"/>
    <row r="288" ht="15.75" thickBot="1" x14ac:dyDescent="0.3"/>
    <row r="289" ht="15.75" thickBot="1" x14ac:dyDescent="0.3"/>
    <row r="290" ht="15.75" thickBot="1" x14ac:dyDescent="0.3"/>
    <row r="291" ht="15.75" thickBot="1" x14ac:dyDescent="0.3"/>
    <row r="292" ht="15.75" thickBot="1" x14ac:dyDescent="0.3"/>
    <row r="293" ht="15.75" thickBot="1" x14ac:dyDescent="0.3"/>
    <row r="294" ht="15.75" thickBot="1" x14ac:dyDescent="0.3"/>
    <row r="295" ht="15.75" thickBot="1" x14ac:dyDescent="0.3"/>
    <row r="296" ht="15.75" thickBot="1" x14ac:dyDescent="0.3"/>
    <row r="297" ht="15.75" thickBot="1" x14ac:dyDescent="0.3"/>
    <row r="298" ht="15.75" thickBot="1" x14ac:dyDescent="0.3"/>
    <row r="299" ht="15.75" thickBot="1" x14ac:dyDescent="0.3"/>
    <row r="497" ht="18.75" customHeight="1" x14ac:dyDescent="0.25"/>
    <row r="516" spans="2:7" ht="15" customHeight="1" x14ac:dyDescent="0.25">
      <c r="B516" s="285" t="s">
        <v>628</v>
      </c>
    </row>
    <row r="517" spans="2:7" ht="15" customHeight="1" x14ac:dyDescent="0.25">
      <c r="C517" s="82" t="s">
        <v>629</v>
      </c>
      <c r="D517" s="82" t="s">
        <v>630</v>
      </c>
    </row>
    <row r="518" spans="2:7" ht="15" customHeight="1" x14ac:dyDescent="0.25">
      <c r="C518" s="81">
        <v>0.1</v>
      </c>
      <c r="D518" s="82">
        <v>1</v>
      </c>
    </row>
    <row r="519" spans="2:7" ht="15" customHeight="1" x14ac:dyDescent="0.25">
      <c r="C519" s="81">
        <v>0.2</v>
      </c>
      <c r="D519" s="82">
        <v>1</v>
      </c>
    </row>
    <row r="520" spans="2:7" ht="15" customHeight="1" x14ac:dyDescent="0.25">
      <c r="C520" s="81">
        <v>0.3</v>
      </c>
      <c r="D520" s="82">
        <v>1</v>
      </c>
    </row>
    <row r="521" spans="2:7" ht="15" customHeight="1" x14ac:dyDescent="0.25">
      <c r="C521" s="81">
        <v>0.4</v>
      </c>
      <c r="D521" s="82">
        <v>1</v>
      </c>
    </row>
    <row r="522" spans="2:7" ht="15" customHeight="1" x14ac:dyDescent="0.25">
      <c r="C522" s="81">
        <v>0.5</v>
      </c>
      <c r="D522" s="82">
        <v>1</v>
      </c>
    </row>
    <row r="523" spans="2:7" ht="15" customHeight="1" x14ac:dyDescent="0.25">
      <c r="C523" s="81">
        <v>0.6</v>
      </c>
      <c r="D523" s="82">
        <v>1</v>
      </c>
    </row>
    <row r="524" spans="2:7" ht="15" customHeight="1" x14ac:dyDescent="0.25">
      <c r="C524" s="81">
        <v>0.7</v>
      </c>
      <c r="D524" s="82">
        <v>1</v>
      </c>
    </row>
    <row r="525" spans="2:7" ht="15" customHeight="1" x14ac:dyDescent="0.25">
      <c r="C525" s="81">
        <v>0.8</v>
      </c>
      <c r="D525" s="82">
        <v>1</v>
      </c>
    </row>
    <row r="526" spans="2:7" ht="15" customHeight="1" x14ac:dyDescent="0.25">
      <c r="C526" s="81">
        <v>0.9</v>
      </c>
      <c r="D526" s="82">
        <v>1</v>
      </c>
    </row>
    <row r="527" spans="2:7" ht="15" customHeight="1" x14ac:dyDescent="0.25">
      <c r="C527" s="81">
        <v>1</v>
      </c>
      <c r="D527" s="82">
        <f>SUM(D518:D526)</f>
        <v>9</v>
      </c>
    </row>
    <row r="528" spans="2:7" ht="15" customHeight="1" thickBot="1" x14ac:dyDescent="0.3">
      <c r="G528" t="s">
        <v>631</v>
      </c>
    </row>
    <row r="529" spans="2:5" ht="15.75" thickBot="1" x14ac:dyDescent="0.3">
      <c r="B529" s="286"/>
      <c r="C529" s="287" t="s">
        <v>632</v>
      </c>
      <c r="D529" s="288">
        <f>E532*PI()</f>
        <v>2.8437572247024585</v>
      </c>
    </row>
    <row r="530" spans="2:5" ht="15" customHeight="1" x14ac:dyDescent="0.25">
      <c r="B530" s="289" t="s">
        <v>633</v>
      </c>
      <c r="C530" s="290" t="s">
        <v>634</v>
      </c>
      <c r="D530" s="290" t="s">
        <v>635</v>
      </c>
    </row>
    <row r="531" spans="2:5" ht="15" customHeight="1" x14ac:dyDescent="0.25">
      <c r="B531" s="291" t="s">
        <v>636</v>
      </c>
      <c r="C531" s="291">
        <v>0</v>
      </c>
      <c r="D531" s="291">
        <v>0</v>
      </c>
    </row>
    <row r="532" spans="2:5" ht="15" customHeight="1" x14ac:dyDescent="0.25">
      <c r="B532" s="291" t="s">
        <v>637</v>
      </c>
      <c r="C532" s="291">
        <f>COS(D529)*-1</f>
        <v>0.9559739250779532</v>
      </c>
      <c r="D532" s="291">
        <f>SIN(D529)</f>
        <v>0.29345162219870558</v>
      </c>
      <c r="E532" s="280">
        <f>B67</f>
        <v>0.90519603852937203</v>
      </c>
    </row>
  </sheetData>
  <mergeCells count="1">
    <mergeCell ref="B151:G160"/>
  </mergeCells>
  <conditionalFormatting pivot="1" sqref="E78:E149">
    <cfRule type="iconSet" priority="1">
      <iconSet>
        <cfvo type="percent" val="0"/>
        <cfvo type="num" val="0.6"/>
        <cfvo type="num" val="0.81"/>
      </iconSet>
    </cfRule>
  </conditionalFormatting>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pageSetUpPr fitToPage="1"/>
  </sheetPr>
  <dimension ref="A1:R23"/>
  <sheetViews>
    <sheetView showGridLines="0" topLeftCell="A8" zoomScaleNormal="100" workbookViewId="0">
      <selection activeCell="H14" sqref="H14"/>
    </sheetView>
  </sheetViews>
  <sheetFormatPr baseColWidth="10" defaultColWidth="11.375" defaultRowHeight="23.25" x14ac:dyDescent="0.25"/>
  <cols>
    <col min="1" max="1" width="36" style="85" customWidth="1"/>
    <col min="2" max="4" width="25.375" style="85" customWidth="1"/>
    <col min="5" max="5" width="36" style="85" customWidth="1"/>
    <col min="6" max="6" width="14.75" style="89" customWidth="1"/>
    <col min="7" max="7" width="30.625" style="85" customWidth="1"/>
    <col min="8" max="8" width="27.75" style="85" customWidth="1"/>
    <col min="9" max="10" width="21.625" style="85" customWidth="1"/>
    <col min="11" max="11" width="24.375" style="85" customWidth="1"/>
    <col min="12" max="12" width="22.875" style="85" customWidth="1"/>
    <col min="13" max="13" width="15" style="85" customWidth="1"/>
    <col min="14" max="14" width="64.625" style="85" customWidth="1"/>
    <col min="15" max="15" width="61.375" style="85" customWidth="1"/>
    <col min="16" max="16" width="30.375" style="85" customWidth="1"/>
    <col min="17" max="17" width="26.625" style="85" customWidth="1"/>
    <col min="18" max="18" width="29.625" style="85" customWidth="1"/>
    <col min="19" max="16384" width="11.37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hidden="1" customHeight="1" x14ac:dyDescent="0.25">
      <c r="A6" s="122">
        <v>1133</v>
      </c>
      <c r="B6" s="153" t="s">
        <v>459</v>
      </c>
      <c r="C6" s="153" t="s">
        <v>460</v>
      </c>
      <c r="D6" s="153" t="s">
        <v>461</v>
      </c>
      <c r="E6" s="151" t="s">
        <v>450</v>
      </c>
      <c r="F6" s="143">
        <v>2</v>
      </c>
      <c r="G6" s="103" t="s">
        <v>424</v>
      </c>
      <c r="H6" s="104" t="s">
        <v>425</v>
      </c>
      <c r="I6" s="105">
        <v>1.84</v>
      </c>
      <c r="J6" s="105"/>
      <c r="K6" s="106">
        <v>4154523815</v>
      </c>
      <c r="L6" s="106">
        <v>0</v>
      </c>
      <c r="M6" s="107">
        <f>+L6/K6</f>
        <v>0</v>
      </c>
      <c r="N6" s="108"/>
      <c r="O6" s="108"/>
      <c r="P6" s="108"/>
      <c r="Q6" s="108"/>
      <c r="R6" s="108"/>
    </row>
    <row r="7" spans="1:18" s="91" customFormat="1" ht="111.75" hidden="1" customHeight="1" x14ac:dyDescent="0.25">
      <c r="A7" s="122">
        <v>1133</v>
      </c>
      <c r="B7" s="153" t="s">
        <v>459</v>
      </c>
      <c r="C7" s="153" t="s">
        <v>460</v>
      </c>
      <c r="D7" s="153" t="s">
        <v>461</v>
      </c>
      <c r="E7" s="151" t="s">
        <v>450</v>
      </c>
      <c r="F7" s="144">
        <v>3</v>
      </c>
      <c r="G7" s="109" t="s">
        <v>426</v>
      </c>
      <c r="H7" s="104" t="s">
        <v>427</v>
      </c>
      <c r="I7" s="105">
        <v>100</v>
      </c>
      <c r="J7" s="105"/>
      <c r="K7" s="106">
        <v>4380000000</v>
      </c>
      <c r="L7" s="106">
        <v>0</v>
      </c>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v>100</v>
      </c>
      <c r="J8" s="105"/>
      <c r="K8" s="106">
        <v>3218400000</v>
      </c>
      <c r="L8" s="106">
        <v>0</v>
      </c>
      <c r="M8" s="107">
        <f>+L8/K8</f>
        <v>0</v>
      </c>
      <c r="N8" s="108"/>
      <c r="O8" s="108"/>
      <c r="P8" s="108"/>
      <c r="Q8" s="108"/>
      <c r="R8" s="108"/>
    </row>
    <row r="9" spans="1:18" s="91" customFormat="1" ht="111.75" hidden="1" customHeight="1" x14ac:dyDescent="0.25">
      <c r="A9" s="122">
        <v>1133</v>
      </c>
      <c r="B9" s="153" t="s">
        <v>459</v>
      </c>
      <c r="C9" s="153" t="s">
        <v>460</v>
      </c>
      <c r="D9" s="153" t="s">
        <v>461</v>
      </c>
      <c r="E9" s="151" t="s">
        <v>450</v>
      </c>
      <c r="F9" s="143">
        <v>5</v>
      </c>
      <c r="G9" s="103" t="s">
        <v>430</v>
      </c>
      <c r="H9" s="104" t="s">
        <v>431</v>
      </c>
      <c r="I9" s="105">
        <v>1</v>
      </c>
      <c r="J9" s="105"/>
      <c r="K9" s="106">
        <v>3380493995</v>
      </c>
      <c r="L9" s="106">
        <v>0</v>
      </c>
      <c r="M9" s="107">
        <f>+L9/K9</f>
        <v>0</v>
      </c>
      <c r="N9" s="110"/>
      <c r="O9" s="108"/>
      <c r="P9" s="108"/>
      <c r="Q9" s="108"/>
      <c r="R9" s="108"/>
    </row>
    <row r="10" spans="1:18" s="91" customFormat="1" ht="111.75" hidden="1" customHeight="1" x14ac:dyDescent="0.25">
      <c r="A10" s="122">
        <v>1133</v>
      </c>
      <c r="B10" s="153" t="s">
        <v>459</v>
      </c>
      <c r="C10" s="153" t="s">
        <v>460</v>
      </c>
      <c r="D10" s="153" t="s">
        <v>461</v>
      </c>
      <c r="E10" s="151" t="s">
        <v>450</v>
      </c>
      <c r="F10" s="144">
        <v>6</v>
      </c>
      <c r="G10" s="109" t="s">
        <v>432</v>
      </c>
      <c r="H10" s="104" t="s">
        <v>433</v>
      </c>
      <c r="I10" s="105">
        <v>1</v>
      </c>
      <c r="J10" s="105"/>
      <c r="K10" s="106">
        <v>6384052614</v>
      </c>
      <c r="L10" s="106">
        <v>0</v>
      </c>
      <c r="M10" s="107">
        <f t="shared" ref="M10:M17" si="0">+L10/K10</f>
        <v>0</v>
      </c>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v>1</v>
      </c>
      <c r="J11" s="105"/>
      <c r="K11" s="106">
        <v>2195600000</v>
      </c>
      <c r="L11" s="106">
        <v>0</v>
      </c>
      <c r="M11" s="107">
        <f t="shared" si="0"/>
        <v>0</v>
      </c>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v>0.1</v>
      </c>
      <c r="J12" s="105"/>
      <c r="K12" s="106">
        <v>221540061</v>
      </c>
      <c r="L12" s="106">
        <v>0</v>
      </c>
      <c r="M12" s="107">
        <f t="shared" si="0"/>
        <v>0</v>
      </c>
      <c r="N12" s="108"/>
      <c r="O12" s="108"/>
      <c r="P12" s="108"/>
      <c r="Q12" s="108"/>
      <c r="R12" s="108"/>
    </row>
    <row r="13" spans="1:18" s="91" customFormat="1" ht="75" hidden="1" x14ac:dyDescent="0.25">
      <c r="A13" s="122">
        <v>1133</v>
      </c>
      <c r="B13" s="153" t="s">
        <v>459</v>
      </c>
      <c r="C13" s="153" t="s">
        <v>460</v>
      </c>
      <c r="D13" s="153" t="s">
        <v>461</v>
      </c>
      <c r="E13" s="113" t="s">
        <v>452</v>
      </c>
      <c r="F13" s="147">
        <v>3</v>
      </c>
      <c r="G13" s="113" t="s">
        <v>426</v>
      </c>
      <c r="H13" s="104" t="s">
        <v>427</v>
      </c>
      <c r="I13" s="105">
        <v>100</v>
      </c>
      <c r="J13" s="105"/>
      <c r="K13" s="106">
        <v>600000000</v>
      </c>
      <c r="L13" s="106">
        <v>0</v>
      </c>
      <c r="M13" s="107">
        <f t="shared" si="0"/>
        <v>0</v>
      </c>
      <c r="N13" s="108"/>
      <c r="O13" s="114"/>
      <c r="P13" s="114"/>
      <c r="Q13" s="114"/>
      <c r="R13" s="114"/>
    </row>
    <row r="14" spans="1:18" s="91" customFormat="1" ht="75.75" thickBot="1" x14ac:dyDescent="0.3">
      <c r="A14" s="122">
        <v>1133</v>
      </c>
      <c r="B14" s="153" t="s">
        <v>459</v>
      </c>
      <c r="C14" s="153" t="s">
        <v>460</v>
      </c>
      <c r="D14" s="153" t="s">
        <v>461</v>
      </c>
      <c r="E14" s="115" t="s">
        <v>453</v>
      </c>
      <c r="F14" s="148">
        <v>8</v>
      </c>
      <c r="G14" s="115" t="s">
        <v>436</v>
      </c>
      <c r="H14" s="104" t="s">
        <v>437</v>
      </c>
      <c r="I14" s="105">
        <v>0.1</v>
      </c>
      <c r="J14" s="105"/>
      <c r="K14" s="106">
        <v>154352500</v>
      </c>
      <c r="L14" s="106">
        <v>0</v>
      </c>
      <c r="M14" s="107">
        <f t="shared" si="0"/>
        <v>0</v>
      </c>
      <c r="N14" s="116"/>
      <c r="O14" s="117"/>
      <c r="P14" s="117"/>
      <c r="Q14" s="117"/>
      <c r="R14" s="117"/>
    </row>
    <row r="15" spans="1:18" s="91" customFormat="1" ht="94.5" hidden="1" thickBot="1" x14ac:dyDescent="0.3">
      <c r="A15" s="122">
        <v>1133</v>
      </c>
      <c r="B15" s="153" t="s">
        <v>459</v>
      </c>
      <c r="C15" s="153" t="s">
        <v>460</v>
      </c>
      <c r="D15" s="153" t="s">
        <v>461</v>
      </c>
      <c r="E15" s="118" t="s">
        <v>454</v>
      </c>
      <c r="F15" s="142">
        <v>1</v>
      </c>
      <c r="G15" s="118" t="s">
        <v>438</v>
      </c>
      <c r="H15" s="104" t="s">
        <v>425</v>
      </c>
      <c r="I15" s="105">
        <v>0.09</v>
      </c>
      <c r="J15" s="105"/>
      <c r="K15" s="106">
        <v>1184971015</v>
      </c>
      <c r="L15" s="106">
        <v>0</v>
      </c>
      <c r="M15" s="107">
        <f t="shared" si="0"/>
        <v>0</v>
      </c>
      <c r="N15" s="108"/>
      <c r="O15" s="117"/>
      <c r="P15" s="117"/>
      <c r="Q15" s="117"/>
      <c r="R15" s="117"/>
    </row>
    <row r="16" spans="1:18" s="91" customFormat="1" ht="106.5" hidden="1" customHeight="1" x14ac:dyDescent="0.25">
      <c r="A16" s="122">
        <v>1133</v>
      </c>
      <c r="B16" s="153" t="s">
        <v>459</v>
      </c>
      <c r="C16" s="153" t="s">
        <v>460</v>
      </c>
      <c r="D16" s="153" t="s">
        <v>461</v>
      </c>
      <c r="E16" s="155" t="s">
        <v>455</v>
      </c>
      <c r="F16" s="146">
        <v>1</v>
      </c>
      <c r="G16" s="119" t="s">
        <v>438</v>
      </c>
      <c r="H16" s="104" t="s">
        <v>425</v>
      </c>
      <c r="I16" s="105">
        <v>0.09</v>
      </c>
      <c r="J16" s="105"/>
      <c r="K16" s="106">
        <v>4400000000</v>
      </c>
      <c r="L16" s="106">
        <v>0</v>
      </c>
      <c r="M16" s="107">
        <f t="shared" si="0"/>
        <v>0</v>
      </c>
      <c r="N16" s="108"/>
      <c r="O16" s="116"/>
      <c r="P16" s="108"/>
      <c r="Q16" s="108"/>
      <c r="R16" s="108"/>
    </row>
    <row r="17" spans="1:18" s="91" customFormat="1" ht="90.75" hidden="1" customHeight="1" x14ac:dyDescent="0.25">
      <c r="A17" s="122">
        <v>1133</v>
      </c>
      <c r="B17" s="153" t="s">
        <v>459</v>
      </c>
      <c r="C17" s="153" t="s">
        <v>460</v>
      </c>
      <c r="D17" s="153" t="s">
        <v>461</v>
      </c>
      <c r="E17" s="155" t="s">
        <v>455</v>
      </c>
      <c r="F17" s="146">
        <v>3</v>
      </c>
      <c r="G17" s="119" t="s">
        <v>426</v>
      </c>
      <c r="H17" s="104" t="s">
        <v>427</v>
      </c>
      <c r="I17" s="105">
        <v>100</v>
      </c>
      <c r="J17" s="105"/>
      <c r="K17" s="106">
        <v>400000000</v>
      </c>
      <c r="L17" s="106">
        <v>0</v>
      </c>
      <c r="M17" s="107">
        <f t="shared" si="0"/>
        <v>0</v>
      </c>
      <c r="N17" s="108"/>
      <c r="O17" s="116"/>
      <c r="P17" s="116"/>
      <c r="Q17" s="116"/>
      <c r="R17" s="116"/>
    </row>
    <row r="18" spans="1:18" s="93" customFormat="1" ht="15.75" hidden="1" customHeight="1" thickBot="1" x14ac:dyDescent="0.3">
      <c r="A18" s="120"/>
      <c r="B18" s="120"/>
      <c r="C18" s="120"/>
      <c r="D18" s="120"/>
      <c r="E18" s="120"/>
      <c r="F18" s="120"/>
      <c r="G18" s="120" t="s">
        <v>439</v>
      </c>
      <c r="H18" s="120"/>
      <c r="I18" s="120"/>
      <c r="J18" s="120"/>
      <c r="K18" s="121">
        <f>SUM(K6:K17)</f>
        <v>30673934000</v>
      </c>
      <c r="L18" s="121">
        <f>SUM(L6:L17)</f>
        <v>0</v>
      </c>
      <c r="M18" s="120"/>
      <c r="N18" s="120"/>
      <c r="O18" s="120"/>
      <c r="P18" s="120"/>
      <c r="Q18" s="120"/>
      <c r="R18" s="120"/>
    </row>
    <row r="19" spans="1:18" s="91" customFormat="1" ht="168.75" x14ac:dyDescent="0.25">
      <c r="A19" s="149">
        <v>908</v>
      </c>
      <c r="B19" s="150" t="s">
        <v>441</v>
      </c>
      <c r="C19" s="150" t="s">
        <v>442</v>
      </c>
      <c r="D19" s="150" t="s">
        <v>462</v>
      </c>
      <c r="E19" s="157" t="s">
        <v>456</v>
      </c>
      <c r="F19" s="122">
        <v>2</v>
      </c>
      <c r="G19" s="158" t="s">
        <v>443</v>
      </c>
      <c r="H19" s="104" t="s">
        <v>444</v>
      </c>
      <c r="I19" s="105">
        <v>100</v>
      </c>
      <c r="J19" s="105"/>
      <c r="K19" s="106">
        <v>6207910000</v>
      </c>
      <c r="L19" s="106">
        <v>0</v>
      </c>
      <c r="M19" s="107">
        <f>+L19/K19</f>
        <v>0</v>
      </c>
      <c r="N19" s="140"/>
      <c r="O19" s="140"/>
      <c r="P19" s="140"/>
      <c r="Q19" s="141"/>
      <c r="R19" s="123"/>
    </row>
    <row r="20" spans="1:18" s="94" customFormat="1" ht="18.75" hidden="1" x14ac:dyDescent="0.25">
      <c r="A20" s="152"/>
      <c r="B20" s="124"/>
      <c r="C20" s="124"/>
      <c r="D20" s="124"/>
      <c r="E20" s="120"/>
      <c r="F20" s="120"/>
      <c r="G20" s="120"/>
      <c r="H20" s="125"/>
      <c r="I20" s="125"/>
      <c r="J20" s="125"/>
      <c r="K20" s="126">
        <f>SUM(K19)</f>
        <v>6207910000</v>
      </c>
      <c r="L20" s="126">
        <f>SUM(L19)</f>
        <v>0</v>
      </c>
      <c r="M20" s="125"/>
      <c r="N20" s="120"/>
      <c r="O20" s="120"/>
      <c r="P20" s="120"/>
      <c r="Q20" s="120"/>
      <c r="R20" s="120"/>
    </row>
    <row r="21" spans="1:18" s="91" customFormat="1" ht="93.75" hidden="1" x14ac:dyDescent="0.25">
      <c r="A21" s="127">
        <v>1135</v>
      </c>
      <c r="B21" s="154" t="s">
        <v>441</v>
      </c>
      <c r="C21" s="154" t="s">
        <v>446</v>
      </c>
      <c r="D21" s="154" t="s">
        <v>463</v>
      </c>
      <c r="E21" s="159" t="s">
        <v>457</v>
      </c>
      <c r="F21" s="127">
        <v>1</v>
      </c>
      <c r="G21" s="160" t="s">
        <v>447</v>
      </c>
      <c r="H21" s="104" t="s">
        <v>448</v>
      </c>
      <c r="I21" s="105">
        <v>1.7</v>
      </c>
      <c r="J21" s="128"/>
      <c r="K21" s="106">
        <v>4829417000</v>
      </c>
      <c r="L21" s="129">
        <v>0</v>
      </c>
      <c r="M21" s="130">
        <f>+L21/K21</f>
        <v>0</v>
      </c>
      <c r="N21" s="117"/>
      <c r="O21" s="117"/>
      <c r="P21" s="117"/>
      <c r="Q21" s="117"/>
      <c r="R21" s="123"/>
    </row>
    <row r="22" spans="1:18" s="91" customFormat="1" ht="75" hidden="1" x14ac:dyDescent="0.25">
      <c r="A22" s="127">
        <v>1135</v>
      </c>
      <c r="B22" s="154" t="s">
        <v>441</v>
      </c>
      <c r="C22" s="154" t="s">
        <v>446</v>
      </c>
      <c r="D22" s="154" t="s">
        <v>463</v>
      </c>
      <c r="E22" s="159" t="s">
        <v>457</v>
      </c>
      <c r="F22" s="127">
        <v>2</v>
      </c>
      <c r="G22" s="160" t="s">
        <v>449</v>
      </c>
      <c r="H22" s="104" t="s">
        <v>448</v>
      </c>
      <c r="I22" s="128">
        <v>0</v>
      </c>
      <c r="J22" s="128"/>
      <c r="K22" s="129">
        <v>0</v>
      </c>
      <c r="L22" s="129">
        <v>0</v>
      </c>
      <c r="M22" s="130">
        <v>0</v>
      </c>
      <c r="N22" s="117"/>
      <c r="O22" s="117"/>
      <c r="P22" s="117"/>
      <c r="Q22" s="117"/>
      <c r="R22" s="123"/>
    </row>
    <row r="23" spans="1:18" ht="18.75" hidden="1" x14ac:dyDescent="0.25">
      <c r="A23" s="132"/>
      <c r="B23" s="131" t="s">
        <v>439</v>
      </c>
      <c r="C23" s="132"/>
      <c r="D23" s="132"/>
      <c r="E23" s="132"/>
      <c r="F23" s="133"/>
      <c r="G23" s="125" t="s">
        <v>439</v>
      </c>
      <c r="H23" s="125"/>
      <c r="I23" s="125"/>
      <c r="J23" s="125"/>
      <c r="K23" s="126">
        <f>SUM(K21:K22)</f>
        <v>4829417000</v>
      </c>
      <c r="L23" s="126">
        <f>SUM(L21:L22)</f>
        <v>0</v>
      </c>
      <c r="M23" s="125"/>
      <c r="N23" s="120"/>
      <c r="O23" s="120"/>
      <c r="P23" s="120"/>
      <c r="Q23" s="120"/>
      <c r="R23" s="120"/>
    </row>
  </sheetData>
  <autoFilter ref="A5:R23">
    <filterColumn colId="7">
      <filters>
        <filter val="SUB. GESTIÓN HUMANA"/>
        <filter val="SUB. GESTIÓN HUMANA_x000a_SUB. GESTIÓN CORPORATIVA_x000a_OFICINA PLANEACIÓN_x000a_OFICINA JURÍDICA_x000a_OFICINA CONTROL INTERNO_x000a_DIRECCIÓN_x000a_COMUNICACIONES"/>
        <filter val="SUB. GESTIÓN RIESGO_x000a_SUB. GESTIÓN HUMANA"/>
        <filter val="SUB. LOGÍSTICA_x000a_SUB. GESTIÓN HUMANA"/>
      </filters>
    </filterColumn>
  </autoFilter>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625" customWidth="1"/>
    <col min="2" max="2" width="10" customWidth="1"/>
    <col min="3" max="3" width="58.375" customWidth="1"/>
    <col min="4" max="4" width="31.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30"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30"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30"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30"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30" x14ac:dyDescent="0.25">
      <c r="A41" s="82">
        <v>92</v>
      </c>
      <c r="B41" s="223">
        <v>3</v>
      </c>
      <c r="C41" s="254" t="s">
        <v>526</v>
      </c>
      <c r="D41" s="163" t="s">
        <v>573</v>
      </c>
    </row>
    <row r="42" spans="1:4" ht="30"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30"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PLAN DE ACCIÓN 2018</vt:lpstr>
      <vt:lpstr>Indicadores</vt:lpstr>
      <vt:lpstr>PLAN DE ACCIÓN 2019 Producto</vt:lpstr>
      <vt:lpstr>PLAN DE ACCIÓN 2019 Actividades</vt:lpstr>
      <vt:lpstr>Tablas</vt:lpstr>
      <vt:lpstr>PLAN DE DESARROLLO 2018</vt:lpstr>
      <vt:lpstr>Actividades Plan de Desarrollo</vt:lpstr>
      <vt:lpstr>'PLAN DE DESARROLLO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Nicolas Suarez Casallas</cp:lastModifiedBy>
  <cp:lastPrinted>2018-05-18T14:23:51Z</cp:lastPrinted>
  <dcterms:created xsi:type="dcterms:W3CDTF">2018-02-01T01:50:26Z</dcterms:created>
  <dcterms:modified xsi:type="dcterms:W3CDTF">2019-09-10T21:21:28Z</dcterms:modified>
</cp:coreProperties>
</file>