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JUAN CARLOS CAMACHO\2018\WEB\PLANEACION\"/>
    </mc:Choice>
  </mc:AlternateContent>
  <bookViews>
    <workbookView xWindow="0" yWindow="0" windowWidth="25140" windowHeight="10860"/>
  </bookViews>
  <sheets>
    <sheet name="SECOP 7MAR2017" sheetId="1"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'SECOP 7MAR2017'!$B$4:$WJE$545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45" i="1" l="1"/>
  <c r="K545" i="1" s="1"/>
  <c r="J544" i="1"/>
  <c r="K544" i="1" s="1"/>
  <c r="J543" i="1"/>
  <c r="K543" i="1" s="1"/>
  <c r="J542" i="1"/>
  <c r="K542" i="1" s="1"/>
  <c r="J541" i="1"/>
  <c r="K541" i="1" s="1"/>
  <c r="J540" i="1"/>
  <c r="K540" i="1" s="1"/>
  <c r="J539" i="1"/>
  <c r="K539" i="1" s="1"/>
  <c r="J538" i="1"/>
  <c r="K538" i="1" s="1"/>
  <c r="J537" i="1"/>
  <c r="K537" i="1" s="1"/>
  <c r="J536" i="1"/>
  <c r="K536" i="1" s="1"/>
  <c r="J535" i="1"/>
  <c r="K535" i="1" s="1"/>
  <c r="J534" i="1"/>
  <c r="K534" i="1" s="1"/>
  <c r="J533" i="1"/>
  <c r="K533" i="1" s="1"/>
  <c r="J532" i="1"/>
  <c r="K532" i="1" s="1"/>
  <c r="J531" i="1"/>
  <c r="K531" i="1" s="1"/>
  <c r="J530" i="1"/>
  <c r="K530" i="1" s="1"/>
  <c r="J529" i="1"/>
  <c r="K529" i="1" s="1"/>
  <c r="J528" i="1"/>
  <c r="K528" i="1" s="1"/>
  <c r="J527" i="1"/>
  <c r="K527" i="1" s="1"/>
  <c r="J526" i="1"/>
  <c r="K526" i="1" s="1"/>
  <c r="J525" i="1"/>
  <c r="K525" i="1" s="1"/>
  <c r="J524" i="1"/>
  <c r="K524" i="1" s="1"/>
  <c r="J523" i="1"/>
  <c r="K523" i="1" s="1"/>
  <c r="J522" i="1"/>
  <c r="K522" i="1" s="1"/>
  <c r="J521" i="1"/>
  <c r="K521" i="1" s="1"/>
  <c r="J520" i="1"/>
  <c r="K520" i="1" s="1"/>
  <c r="J519" i="1"/>
  <c r="K519" i="1" s="1"/>
  <c r="J518" i="1"/>
  <c r="K518" i="1" s="1"/>
  <c r="J517" i="1"/>
  <c r="K517" i="1" s="1"/>
  <c r="J516" i="1"/>
  <c r="K516" i="1" s="1"/>
  <c r="J515" i="1"/>
  <c r="K515" i="1" s="1"/>
  <c r="J514" i="1"/>
  <c r="K514" i="1" s="1"/>
  <c r="J513" i="1"/>
  <c r="K513" i="1" s="1"/>
  <c r="J512" i="1"/>
  <c r="K512" i="1" s="1"/>
  <c r="J511" i="1"/>
  <c r="K511" i="1" s="1"/>
  <c r="J510" i="1"/>
  <c r="K510" i="1" s="1"/>
  <c r="J509" i="1"/>
  <c r="K509" i="1" s="1"/>
  <c r="J508" i="1"/>
  <c r="K508" i="1" s="1"/>
  <c r="J507" i="1"/>
  <c r="K507" i="1" s="1"/>
  <c r="J506" i="1"/>
  <c r="K506" i="1" s="1"/>
  <c r="J505" i="1"/>
  <c r="K505" i="1" s="1"/>
  <c r="J504" i="1"/>
  <c r="K504" i="1" s="1"/>
  <c r="J503" i="1"/>
  <c r="K503" i="1" s="1"/>
  <c r="J502" i="1"/>
  <c r="J501" i="1"/>
  <c r="K501" i="1" s="1"/>
  <c r="J500" i="1"/>
  <c r="K500" i="1" s="1"/>
  <c r="J499" i="1"/>
  <c r="K499" i="1" s="1"/>
  <c r="J498" i="1"/>
  <c r="K498" i="1" s="1"/>
  <c r="J497" i="1"/>
  <c r="K497" i="1" s="1"/>
  <c r="J496" i="1"/>
  <c r="K496" i="1" s="1"/>
  <c r="J495" i="1"/>
  <c r="K495" i="1" s="1"/>
  <c r="J494" i="1"/>
  <c r="J493" i="1"/>
  <c r="K493" i="1" s="1"/>
  <c r="J492" i="1"/>
  <c r="J491" i="1"/>
  <c r="K491" i="1" s="1"/>
  <c r="J490" i="1"/>
  <c r="K490" i="1" s="1"/>
  <c r="J489" i="1"/>
  <c r="K489" i="1" s="1"/>
  <c r="J488" i="1"/>
  <c r="K488" i="1" s="1"/>
  <c r="J487" i="1"/>
  <c r="K487" i="1" s="1"/>
  <c r="J486" i="1"/>
  <c r="K486" i="1" s="1"/>
  <c r="J485" i="1"/>
  <c r="K485" i="1" s="1"/>
  <c r="J484" i="1"/>
  <c r="K484" i="1" s="1"/>
  <c r="J483" i="1"/>
  <c r="K483" i="1" s="1"/>
  <c r="J482" i="1"/>
  <c r="K482" i="1" s="1"/>
  <c r="J481" i="1"/>
  <c r="K481" i="1" s="1"/>
  <c r="J480" i="1"/>
  <c r="K480" i="1" s="1"/>
  <c r="J479" i="1"/>
  <c r="K479" i="1" s="1"/>
  <c r="J478" i="1"/>
  <c r="K478" i="1" s="1"/>
  <c r="J477" i="1"/>
  <c r="K477" i="1" s="1"/>
  <c r="J476" i="1"/>
  <c r="K476" i="1" s="1"/>
  <c r="J475" i="1"/>
  <c r="K475" i="1" s="1"/>
  <c r="J474" i="1"/>
  <c r="K474" i="1" s="1"/>
  <c r="J473" i="1"/>
  <c r="K473" i="1" s="1"/>
  <c r="J472" i="1"/>
  <c r="K472" i="1" s="1"/>
  <c r="J471" i="1"/>
  <c r="K471" i="1" s="1"/>
  <c r="J470" i="1"/>
  <c r="K470" i="1" s="1"/>
  <c r="J469" i="1"/>
  <c r="K469" i="1" s="1"/>
  <c r="J468" i="1"/>
  <c r="K468" i="1" s="1"/>
  <c r="J467" i="1"/>
  <c r="K467" i="1" s="1"/>
  <c r="J466" i="1"/>
  <c r="K466" i="1" s="1"/>
  <c r="J465" i="1"/>
  <c r="K465" i="1" s="1"/>
  <c r="J464" i="1"/>
  <c r="K464" i="1" s="1"/>
  <c r="J463" i="1"/>
  <c r="K463" i="1" s="1"/>
  <c r="J462" i="1"/>
  <c r="K462" i="1" s="1"/>
  <c r="J461" i="1"/>
  <c r="K461" i="1" s="1"/>
  <c r="J460" i="1"/>
  <c r="K460" i="1" s="1"/>
  <c r="J459" i="1"/>
  <c r="K459" i="1" s="1"/>
  <c r="J458" i="1"/>
  <c r="J457" i="1"/>
  <c r="K457" i="1" s="1"/>
  <c r="J456" i="1"/>
  <c r="K456" i="1" s="1"/>
  <c r="J455" i="1"/>
  <c r="K455" i="1" s="1"/>
  <c r="J454" i="1"/>
  <c r="K454" i="1" s="1"/>
  <c r="J453" i="1"/>
  <c r="K453" i="1" s="1"/>
  <c r="J452" i="1"/>
  <c r="K452" i="1" s="1"/>
  <c r="J451" i="1"/>
  <c r="K451" i="1" s="1"/>
  <c r="J450" i="1"/>
  <c r="K450" i="1" s="1"/>
  <c r="J449" i="1"/>
  <c r="K449" i="1" s="1"/>
  <c r="J448" i="1"/>
  <c r="J447" i="1"/>
  <c r="K447" i="1" s="1"/>
  <c r="J446" i="1"/>
  <c r="K446" i="1" s="1"/>
  <c r="J445" i="1"/>
  <c r="K445" i="1" s="1"/>
  <c r="J444" i="1"/>
  <c r="K444" i="1" s="1"/>
  <c r="J443" i="1"/>
  <c r="K443" i="1" s="1"/>
  <c r="J442" i="1"/>
  <c r="K442" i="1" s="1"/>
  <c r="J441" i="1"/>
  <c r="K441" i="1" s="1"/>
  <c r="J440" i="1"/>
  <c r="K440" i="1" s="1"/>
  <c r="J439" i="1"/>
  <c r="K439" i="1" s="1"/>
  <c r="J438" i="1"/>
  <c r="K438" i="1" s="1"/>
  <c r="K437" i="1"/>
  <c r="J436" i="1"/>
  <c r="K436" i="1" s="1"/>
  <c r="J435" i="1"/>
  <c r="K435" i="1" s="1"/>
  <c r="K434" i="1"/>
  <c r="J433" i="1"/>
  <c r="K433" i="1" s="1"/>
  <c r="J432" i="1"/>
  <c r="K432" i="1" s="1"/>
  <c r="J431" i="1"/>
  <c r="K431" i="1" s="1"/>
  <c r="J430" i="1"/>
  <c r="K430" i="1" s="1"/>
  <c r="J429" i="1"/>
  <c r="K429" i="1" s="1"/>
  <c r="J428" i="1"/>
  <c r="K428" i="1" s="1"/>
  <c r="J427" i="1"/>
  <c r="K427" i="1" s="1"/>
  <c r="K426" i="1"/>
  <c r="J425" i="1"/>
  <c r="K425" i="1" s="1"/>
  <c r="K424" i="1"/>
  <c r="J423" i="1"/>
  <c r="K423" i="1" s="1"/>
  <c r="J422" i="1"/>
  <c r="K422" i="1" s="1"/>
  <c r="J421" i="1"/>
  <c r="K421" i="1" s="1"/>
  <c r="J420" i="1"/>
  <c r="K420" i="1" s="1"/>
  <c r="J419" i="1"/>
  <c r="K419" i="1" s="1"/>
  <c r="K418" i="1"/>
  <c r="J417" i="1"/>
  <c r="K417" i="1" s="1"/>
  <c r="J416" i="1"/>
  <c r="K416" i="1" s="1"/>
  <c r="J415" i="1"/>
  <c r="K415" i="1" s="1"/>
  <c r="J414" i="1"/>
  <c r="K414" i="1" s="1"/>
  <c r="J413" i="1"/>
  <c r="K413" i="1" s="1"/>
  <c r="K412" i="1"/>
  <c r="J411" i="1"/>
  <c r="K411" i="1" s="1"/>
  <c r="K410" i="1"/>
  <c r="J409" i="1"/>
  <c r="K409" i="1" s="1"/>
  <c r="J408" i="1"/>
  <c r="K408" i="1" s="1"/>
  <c r="J407" i="1"/>
  <c r="K407" i="1" s="1"/>
  <c r="J406" i="1"/>
  <c r="K406" i="1" s="1"/>
  <c r="J405" i="1"/>
  <c r="K405" i="1" s="1"/>
  <c r="J404" i="1"/>
  <c r="K404" i="1" s="1"/>
  <c r="J403" i="1"/>
  <c r="K403" i="1" s="1"/>
  <c r="J402" i="1"/>
  <c r="K402" i="1" s="1"/>
  <c r="J401" i="1"/>
  <c r="K401" i="1" s="1"/>
  <c r="J400" i="1"/>
  <c r="K400" i="1" s="1"/>
  <c r="J399" i="1"/>
  <c r="K399" i="1" s="1"/>
  <c r="J398" i="1"/>
  <c r="K398" i="1" s="1"/>
  <c r="J397" i="1"/>
  <c r="K397" i="1" s="1"/>
  <c r="J396" i="1"/>
  <c r="K396" i="1" s="1"/>
  <c r="K395" i="1"/>
  <c r="K394" i="1"/>
  <c r="J393" i="1"/>
  <c r="K393" i="1" s="1"/>
  <c r="K392" i="1"/>
  <c r="J391" i="1"/>
  <c r="K391" i="1" s="1"/>
  <c r="K390" i="1"/>
  <c r="K389" i="1"/>
  <c r="J388" i="1"/>
  <c r="K388" i="1" s="1"/>
  <c r="K387" i="1"/>
  <c r="J385" i="1"/>
  <c r="K385" i="1" s="1"/>
  <c r="J384" i="1"/>
  <c r="K384" i="1" s="1"/>
  <c r="J383" i="1"/>
  <c r="J382" i="1"/>
  <c r="K382" i="1" s="1"/>
  <c r="J381" i="1"/>
  <c r="J380" i="1"/>
  <c r="K380" i="1" s="1"/>
  <c r="J379" i="1"/>
  <c r="J378" i="1"/>
  <c r="K378" i="1" s="1"/>
  <c r="J377" i="1"/>
  <c r="J376" i="1"/>
  <c r="K376" i="1" s="1"/>
  <c r="J375" i="1"/>
  <c r="J374" i="1"/>
  <c r="K374" i="1" s="1"/>
  <c r="J373" i="1"/>
  <c r="K373" i="1" s="1"/>
  <c r="J372" i="1"/>
  <c r="K372" i="1" s="1"/>
  <c r="J371" i="1"/>
  <c r="K371" i="1" s="1"/>
  <c r="K370" i="1"/>
  <c r="J369" i="1"/>
  <c r="K369" i="1" s="1"/>
  <c r="J368" i="1"/>
  <c r="K368" i="1" s="1"/>
  <c r="J367" i="1"/>
  <c r="K367" i="1" s="1"/>
  <c r="J366" i="1"/>
  <c r="K366" i="1" s="1"/>
  <c r="J365" i="1"/>
  <c r="K365" i="1" s="1"/>
  <c r="K364" i="1"/>
  <c r="J363" i="1"/>
  <c r="K363" i="1" s="1"/>
  <c r="J362" i="1"/>
  <c r="K362" i="1" s="1"/>
  <c r="J361" i="1"/>
  <c r="K361" i="1" s="1"/>
  <c r="J360" i="1"/>
  <c r="K360" i="1" s="1"/>
  <c r="J359" i="1"/>
  <c r="K359" i="1" s="1"/>
  <c r="J358" i="1"/>
  <c r="K358" i="1" s="1"/>
  <c r="J357" i="1"/>
  <c r="K357" i="1" s="1"/>
  <c r="K356" i="1"/>
  <c r="J355" i="1"/>
  <c r="K354" i="1"/>
  <c r="K353" i="1"/>
  <c r="K352" i="1"/>
  <c r="K351" i="1"/>
  <c r="K350" i="1"/>
  <c r="K349" i="1"/>
  <c r="K348" i="1"/>
  <c r="K347" i="1"/>
  <c r="K346" i="1"/>
  <c r="K345" i="1"/>
  <c r="K344" i="1"/>
  <c r="K343" i="1"/>
  <c r="K342" i="1"/>
  <c r="K341" i="1"/>
  <c r="K340" i="1"/>
  <c r="K339" i="1"/>
  <c r="K338" i="1"/>
  <c r="K337" i="1"/>
  <c r="K336" i="1"/>
  <c r="K335" i="1"/>
  <c r="K334" i="1"/>
  <c r="K333" i="1"/>
  <c r="K332" i="1"/>
  <c r="K331" i="1"/>
  <c r="K330" i="1"/>
  <c r="K329" i="1"/>
  <c r="K328" i="1"/>
  <c r="K327"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K289" i="1"/>
  <c r="K288" i="1"/>
  <c r="K287" i="1"/>
  <c r="K286" i="1"/>
  <c r="K285" i="1"/>
  <c r="K284" i="1"/>
  <c r="K283" i="1"/>
  <c r="K282"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7" i="1"/>
  <c r="K246" i="1"/>
  <c r="K245" i="1"/>
  <c r="K244" i="1"/>
  <c r="K243" i="1"/>
  <c r="K242" i="1"/>
  <c r="K241" i="1"/>
  <c r="K240" i="1"/>
  <c r="K239" i="1"/>
  <c r="K238" i="1"/>
  <c r="K237" i="1"/>
  <c r="K236" i="1"/>
  <c r="K235" i="1"/>
  <c r="K234" i="1"/>
  <c r="K233" i="1"/>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J123" i="1"/>
  <c r="K123" i="1" s="1"/>
  <c r="J122" i="1"/>
  <c r="K122" i="1" s="1"/>
  <c r="K121" i="1"/>
  <c r="K120" i="1"/>
  <c r="K119" i="1"/>
  <c r="K118" i="1"/>
  <c r="K117" i="1"/>
  <c r="J116" i="1"/>
  <c r="K116" i="1" s="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J53" i="1"/>
  <c r="K53" i="1" s="1"/>
  <c r="J52" i="1"/>
  <c r="J51" i="1"/>
  <c r="J50" i="1"/>
  <c r="K50" i="1" s="1"/>
  <c r="J49" i="1"/>
  <c r="K49" i="1" s="1"/>
  <c r="J48" i="1"/>
  <c r="J47" i="1"/>
  <c r="J46" i="1"/>
  <c r="J45" i="1"/>
  <c r="J44" i="1"/>
  <c r="K44" i="1" s="1"/>
  <c r="J43" i="1"/>
  <c r="J42" i="1"/>
  <c r="K42" i="1" s="1"/>
  <c r="J41" i="1"/>
  <c r="K41" i="1" s="1"/>
  <c r="J40" i="1"/>
  <c r="K40" i="1" s="1"/>
  <c r="J39" i="1"/>
  <c r="K39" i="1" s="1"/>
  <c r="J38" i="1"/>
  <c r="J37" i="1"/>
  <c r="J36" i="1"/>
  <c r="J35" i="1"/>
  <c r="J34" i="1"/>
  <c r="K34" i="1" s="1"/>
  <c r="J33" i="1"/>
  <c r="J32" i="1"/>
  <c r="K32" i="1" s="1"/>
  <c r="J31" i="1"/>
  <c r="J30" i="1"/>
  <c r="K30" i="1" s="1"/>
  <c r="J29" i="1"/>
  <c r="J28" i="1"/>
  <c r="J27" i="1"/>
  <c r="K27" i="1" s="1"/>
  <c r="J26" i="1"/>
  <c r="K25" i="1"/>
  <c r="K24" i="1"/>
  <c r="K23" i="1"/>
  <c r="K22" i="1"/>
  <c r="K21" i="1"/>
  <c r="K20" i="1"/>
  <c r="K19" i="1"/>
  <c r="K18" i="1"/>
  <c r="K17" i="1"/>
  <c r="J16" i="1"/>
  <c r="K15" i="1"/>
  <c r="J14" i="1"/>
  <c r="K13" i="1"/>
  <c r="K12" i="1"/>
  <c r="K11" i="1"/>
  <c r="K10" i="1"/>
  <c r="K9" i="1"/>
  <c r="K8" i="1"/>
  <c r="K7" i="1"/>
  <c r="K6" i="1"/>
  <c r="K5" i="1"/>
  <c r="K494" i="1" l="1"/>
  <c r="K16" i="1"/>
  <c r="K46" i="1"/>
  <c r="K52" i="1"/>
  <c r="K377" i="1"/>
  <c r="K502" i="1"/>
  <c r="K355" i="1"/>
  <c r="K383" i="1"/>
  <c r="K458" i="1"/>
  <c r="K381" i="1"/>
  <c r="K492" i="1"/>
  <c r="K379" i="1"/>
  <c r="K448" i="1"/>
  <c r="K375" i="1"/>
  <c r="K37" i="1"/>
  <c r="K28" i="1"/>
  <c r="K35" i="1"/>
  <c r="K26" i="1"/>
  <c r="K33" i="1"/>
  <c r="K45" i="1"/>
  <c r="K38" i="1"/>
  <c r="K48" i="1"/>
  <c r="K29" i="1"/>
  <c r="K31" i="1"/>
  <c r="K36" i="1"/>
  <c r="K43" i="1"/>
  <c r="K51" i="1"/>
  <c r="K14" i="1"/>
  <c r="K47" i="1"/>
</calcChain>
</file>

<file path=xl/sharedStrings.xml><?xml version="1.0" encoding="utf-8"?>
<sst xmlns="http://schemas.openxmlformats.org/spreadsheetml/2006/main" count="3317" uniqueCount="600">
  <si>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</si>
  <si>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</si>
  <si>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</si>
  <si>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</si>
  <si>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</si>
  <si>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</si>
  <si>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</si>
  <si>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</si>
  <si>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</si>
  <si>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</si>
  <si>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</si>
  <si>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</si>
  <si>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</si>
  <si>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</si>
  <si>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</si>
  <si>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</si>
  <si>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</si>
  <si>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Renovación de licencia para el equipo Escáner de vehículos referencia Interface Box Jal Tex S/N 001692390</t>
  </si>
  <si>
    <t>CCE-10</t>
  </si>
  <si>
    <t>Oficina Asesora Jurídica</t>
  </si>
  <si>
    <t>CO-DC-11001</t>
  </si>
  <si>
    <t>Gonzalo Carlos Sierra Vergara</t>
  </si>
  <si>
    <t>gsierra@bomberosbogota.gov.co</t>
  </si>
  <si>
    <t>43231505</t>
  </si>
  <si>
    <t>Adquisición e implementación de la solución tecnológica integral para el desarrollo de la formación en ambientes virtuales de aprendizaje.</t>
  </si>
  <si>
    <t>CCE-05</t>
  </si>
  <si>
    <t>81111805;81111812</t>
  </si>
  <si>
    <t>Contratar el soporte, mantenimiento preventivo y correctivo así como las actualizaciones del Software del sistema digital de turnos existente en el área de Atención al Ciudadano de la UAECOB</t>
  </si>
  <si>
    <t>Contratar de un plan de datos para la transferencia de información entre los dispositivos móviles y el Sistema Misional de la UAE Cuerpo Oficial de Bomberos</t>
  </si>
  <si>
    <t>CCE-06</t>
  </si>
  <si>
    <t>43233501;81112102</t>
  </si>
  <si>
    <t>Contratar el licenciamiento de la plataforma de correo electronico y las herramientas de colaboracion de Google Apps, con almacenamiento ilimitado y horas de soporte técnico para  la UAE Cuerpo Oficial de Bomberos.</t>
  </si>
  <si>
    <t>CCE-99</t>
  </si>
  <si>
    <t xml:space="preserve">Adquisición e implementación del sistema de videoconferecia para la ampliación de la cobertura en las estaciones y el edificio comando de la UAECOB. </t>
  </si>
  <si>
    <t>CCE-02</t>
  </si>
  <si>
    <t>Adquisicion de Licencias Windows Server para los servidores de la UAE Cuerpo Oficial de Bomberos.</t>
  </si>
  <si>
    <t>46171622</t>
  </si>
  <si>
    <t>Contratar la adquisicion de un sistema centralizado de CCTV para las estaciones de la UAE Cuerpo Oficial de Bomberos Bogotá.</t>
  </si>
  <si>
    <t>43222634;43232801</t>
  </si>
  <si>
    <t>Contratar la adquisicion de un sistema de monitoreo para la red de datos, servidores y centro de datos de la UAE Cuerpo Oficial de Bomberos Bogotá.</t>
  </si>
  <si>
    <t>Contratar la adquisición de UPS para las estaciones de la UAE Cuerpo Oficial de Bomberos Bogotá.</t>
  </si>
  <si>
    <t>CCE-07</t>
  </si>
  <si>
    <t xml:space="preserve">43211508;43211507                                                                                                                            </t>
  </si>
  <si>
    <t>Contratar la adquisición de computadores de escritorio y computadores portatiles para la renovación de los recursos tecnológicos de la UAE Cuerpo Oficial de Bomberos Bogotá.</t>
  </si>
  <si>
    <t>46171600;46171619</t>
  </si>
  <si>
    <t>Contratar un sistema de control de acceso y asistencia para la UAE Cuerpo Oficial de Bomberos</t>
  </si>
  <si>
    <t>Soporte de la Solución de copia de seguridad y restauración de desastres informaticos para la UAECOB.</t>
  </si>
  <si>
    <t xml:space="preserve">Contratar la renovación de los servicios "Oracle VM Premier Limited Support" </t>
  </si>
  <si>
    <t>81112220;81112305;81112304;81111803;81111804</t>
  </si>
  <si>
    <t>Contratar el licenciamiento y el mantenimiento preventivo y correctivo, con bolsa de repuestos, para los equipos activos de red de la UAE Cuerpo Oficial de Bomberos de Bogotá.</t>
  </si>
  <si>
    <t>Contratar la renovacion del servicio de soporte y actualizacion del lincenciamiento bases de datos Oracle y Weblogic existente en la UAE Cuerpo Oficial de Bomberos Bogotá.</t>
  </si>
  <si>
    <t>Contratar la renovacion, soporte y mantenimiento Firewall NSA 5600 HA con que cuenta la UAE Cuerpo Oficial de Bomberos.</t>
  </si>
  <si>
    <t>Adquisición de la solución de virtualización VMware y Vsphere, servidores tipo blade y almacenamiento SAN</t>
  </si>
  <si>
    <t>81111508;81111500;81112200</t>
  </si>
  <si>
    <t>Implementación del módulo contable de Sicapital para la entidad</t>
  </si>
  <si>
    <t>Adquirir los servicios de renovación a las suscripciones "ORACLE VM Premier Limited Support"</t>
  </si>
  <si>
    <t>Adición al la Orden de Compra N°19632 - Contrato 346 de 2017 que tiene por objeto "Adquisicion de Licencias Windows Server para los servidores de la UAE Cuerpo Oficial de Bomberos"</t>
  </si>
  <si>
    <t>N/A</t>
  </si>
  <si>
    <t>Prestar servicios de apoyo a la gestión en la Oficina Asesora de Planeación para  la recepción y segumiento a los requerimientos de mesa de ayuda de la Entidad en el marco del proyecto 1135 “Fortalecimiento de la Infraestructura de Tecnología Informática y de Comunicaciones de la Unidad Administrativa Especial Cuerpo Oficial de Bomberos”.</t>
  </si>
  <si>
    <t>Prestar servicios profesionales en la Oficina Asesora de Pleneación en lo relacionado con la infraestructura tecnológica y de virtualización de los servidores de la Entidad, en el marco del proyecto 1135 "Fortalecimiento de la Infraestructura de Tecnología informática y de Comunicaciones de la Unidad Administrativa Especial Cuerpo Oficial de Bomberos"</t>
  </si>
  <si>
    <t>Adición y prórroga CPS N° 095 de 2017 cuyo objeto es "Prestar servicios profesionales para dar continuidad al procesos de soporte técnico, administración, actualización y mantenimiento del sistema integrado de administración de personal - SIAP, en el marco del proyecto de inversión 1135."</t>
  </si>
  <si>
    <t>Prestar servicios profesionales para dar continuidad al procesos de soporte técnico, administración, actualización y mantenimiento del sistema integrado de administración de personal - SIAP, en el marco del proyecto de inversión 1135.</t>
  </si>
  <si>
    <t>Adición y prórroga CPS N° 313 de 2017 cuyo objeto es "Prestar servicios de apoyo a la gestión en la Oficina Asesora de Planeación en la revisión y trámite de las solicitudes de requerimientos tecnológicos en el marco del proyecto 1135 "Fortalecimiento de la infraestructura de tecnología informática y de comunicaciones de la Unidad Administrativa Especial Cuerpo Oficial de Bomberos"</t>
  </si>
  <si>
    <t>Prestar servicios de apoyo a la gestión en la Oficina Asesora de Planeación en la revisión y trámite de las solicitudes de requerimientos tecnológicos en el marco del proyecto 1135 "Fortalecimiento de la infraestructura de tecnología informática y de comunicaciones de la Unidad Administrativa Especial Cuerpo Oficial de Bomberos"</t>
  </si>
  <si>
    <t>Adición y prórroga CPS N° 150 de 2017 cuyo objeto es "Prestar servicios profesionales en la Oficina Asesora de Planeación para realizar la consolidación y puesta en marcha del CMS Moodle para el manejo de cursos virtuales en la Entidad con énfasis en los modulo de gestión del riesgo para riesgo bajo, en el marco del proyecto 1135 "fortalecimiento de la infraestructura de tecnología Informática y de comunicaciones de la Unidad Administrativa Especial Cuerpo Oficial de Bomberos""</t>
  </si>
  <si>
    <t>Prestar servicios profesionales en la Oficina Asesora de Planeación para realizar la consolidación y puesta en marcha del CMS Moodle para el manejo de cursos virtuales en la Entidad con énfasis en los modulo de gestión del riesgo para riesgo bajo, en el marco del proyecto 1135 "fortalecimiento de la infraestructura de tecnología Informática y de comunicaciones de la Unidad Administrativa Especial Cuerpo Oficial de Bomberos</t>
  </si>
  <si>
    <t>Adición y prórroga CPS N° 309 de 2017 cuyo objeto es "Prestar sus servicios profesionales al área de Gestión de Recursos Tecnológicos en temas relacionados con la administración, evaluación, puesta en marcha y mantenimiento de las bases de datos de todos los sistemas de información de la UAE Cuerpo Oficial de Bomberos de Bogotá"</t>
  </si>
  <si>
    <t>Prestar sus servicios profesionales para apoyar la Gestión de Recursos Tecnológicos en temas relacionados con  las bases de datos de todos los sistemas de información de la UAE Cuerpo Oficial de Bomberos de Bogotá.</t>
  </si>
  <si>
    <t>Adición y prórroga CPS N° 319 de 2017 cuyo objeto es "Prestar servicios profesionales en la Oficina Asesora de Planeación para realizar la administración de las redes de Datos y monitoreo de los sistemas de seguridad informática de la Entidad, en el marco del proyecto 1135 “Fortalecimiento de la infraestructura de tecnología informática y de comunicaciones de la Unidad Administrativa Especial Cuerpo Oficial de Bomberos”"</t>
  </si>
  <si>
    <t>Prestar servicios profesionales en la Oficina Asesora de Planeación en lo relacionado con las redes de Datos y monitoreo de los sistemas de seguridad informática de la Entidad, en el marco del proyecto 1135 “Fortalecimiento de la infraestructura de tecnología informática y de comunicaciones de la Unidad Administrativa Especial Cuerpo Oficial de Bomberos”</t>
  </si>
  <si>
    <t>Adición y prórroga CPS Nº 307 de 2017 cuyo objeto es "Prestar servicios profesionales al área de gestión de recursos tecnológicos en temas relacionados con los procesos de administración de cuentas de correo electrónico, administración en el aplicativo de tarjetas de acceso de la UAE Cuerpo Oficial de Bomberos de Bogotá, y demás actividades de soporte técnico que se requieran en el marco del proyecto de inversión 1135 “fortalecimiento de la infraestructura de tecnología informática y de comunicaciones de la Unidad Administrativa Especial Cuerpo Oficial de Bomberos"</t>
  </si>
  <si>
    <t>Prestar servicios profesionales al área de gestión de recursos tecnológicos en temas relacionados con los procesos de administración de cuentas de correo electrónico, administración en el aplicativo de tarjetas de acceso de la UAE Cuerpo Oficial de Bomberos de Bogotá y demás actividades de soporte técnico que requieran en el marco del proyecto de inversiòn 1135 "Fortalecimiento de la Infraestructura de Tecnología Informática y de Comunicaciones de la Unidad Administrativa Especial Cuerpo Oficial de Bomberos"</t>
  </si>
  <si>
    <t>Adición y prórroga CPS Nº 308 de 2017 cuyo objeto es "Prestar servicios de apoyo a la gestión en la Oficina Asesora de Planeación para la consolidación e implementación de los recursos tecnológicos de la Entidad, en el marco del proyecto 1135 “fortalecimiento de la infraestructura de tecnología informática y de comunicaciones de la Unidad Administrativa Especial Cuerpo Oficial de Bomberos”</t>
  </si>
  <si>
    <t>Prestar servicios de apoyo a la gestión en la Oficina Asesora de Planeación para la consolidación e implementación de los recursos tecnológicos de la Entidad, en el marco del proyecto 1135 “Fortalecimiento de la infraestructura de tecnología informática y de comunicaciones de la Unidad Administrativa Especial Cuerpo Oficial de Bomberos”</t>
  </si>
  <si>
    <t>Adición y prórroga CPS N° 159 de 2017 cuyo objeto es "Prestar servicios profesionales al área de gestión de recursos tecnológicos en temas relacionados con la administración y actualización del sitio web y gobierno en línea de la UAECOB en el marco del proyecto 1135 "Fortalecimiento de la Infraestructura de tecnología informática y de Comunicaciones de la Unidad Administrativa Especial Cuerpo Oficial de Bomberos"</t>
  </si>
  <si>
    <t>Prestar servicios profesionales al área de gestión de recursos tecnológicos en temas relacionados conla administración y actualización del sitio web y gobierno en línea de la UAECOB en el marco del proyecto 1135 "Fortalecimiento de la Infraestructura de tecnología informática y de Comunicaciones de la Unidad Administrativa Especial Cuerpo Oficial de Bomberos"</t>
  </si>
  <si>
    <t>Prestar servicios profesionales en la Oficina Asesora de Planeación, para realizar soporte a los sistemas de información Misional y Si Capital, en el marco del proyecto 1135  "Fortalecimiento de la Infraestructura de Tecnología Informática y de Comunicaciones de la Unidad Administrativa Especial Cuerpo Oficial de Bomberos"</t>
  </si>
  <si>
    <t>Prestar servicios profesionales en la Oficina Asesora de Planeación para elaborar, ejecutar y poner en marcha sistemas de información de la Entidad, en el marco del proyecto 1135 “fortalecimiento de la infraestructura de tecnología informática y de comunicaciones de la Unidad Administrativa Especial Cuerpo Oficial de Bomberos”.</t>
  </si>
  <si>
    <t>Prestar servicios profesionales en la Oficina Asesora de Planeación, para liderar las actividades necesarias que permitan la consolidación de la Infraestructura Tecnológica de la UAE Cuerpo Oficial de Bomberos de Bogotá.</t>
  </si>
  <si>
    <t>Prestar servicios de apoyo a la gestión en la Oficina Asesora de Planeación en lo relacionado con los aplicativos que administre la Oficina Asesora de Planeación y que sean asignados, en el marco del proyecto 1135 “Fortalecimiento de la infraestructura de tecnología informática y de comunicaciones de la Unidad Administrativa Especial Cuerpo Oficial de Bomberos</t>
  </si>
  <si>
    <t>Adición y prórroga CPS N° 278 de 2017 cuyo objeto es "Prestar servicios profesionales para gestionar, documentar y monitorear los servidores y dispositivos de almacenamiento de la plataforma tecnológica de la Entidad en el marco del Proyecto 1135 denominado "Fortalecimiento de la infraestructura de tecnología informática y de comunicaciones de la Unidad Administrativa Especial Cuerpo Oficial de Bomberos"</t>
  </si>
  <si>
    <t>Prestar servicios profesionales para gestionar, documentar y monitorear los servidores y dispositivos de almacenamiento de la plataforma tecnológica de la Entidad en el marco del Proyecto 1135 denominado "Fortalecimiento de la infraestructura de tecnología informática y de comunicaciones de la Unidad Administrativa Especial Cuerpo Oficial de Bomberos"</t>
  </si>
  <si>
    <t>Adición y prórroga CPS N° 366 de 2017 cuyo objeto es "Prestar servicios profesionales en el levanatamiento de las necesidades funcionales de los usuarios,y en el análisis y documentación de los requerimientos técnicos para la mejora  o construcción de sistemas de información de la entidad, observando los estandares de calidad establecidos, en el marco del proyecto de inversión 1135 "fortalecimiento de la infraestructura de tecnología informática y de comunicaciones de la Unidad Administrativa Especial Cuerpo Oficial de Bomberos"</t>
  </si>
  <si>
    <t>Prestar servicios profesionales en el levanatamiento de las necesidades funcionales de los usuarios,y en el análisis y documentación de los requerimientos técnicos para la mejora  o construcción de sistemas de información de la entidad, observando los estandares de calidad establecidos, en el marco del proyecto de inversión 1135 "fortalecimiento de la infraestructura de tecnología informática y de comunicaciones de la Unidad Administrativa Especial Cuerpo Oficial de Bomberos</t>
  </si>
  <si>
    <t>Prestar servicios profesionales para la consolidación de los sistemas de información Web de la Unidad Administrativa Especial Cuerpo Oficial de Bomberos para el desarrollo del Sistema de Información Móvil – Modulo FURD-</t>
  </si>
  <si>
    <t>Adición y prorroga CPS No. 300 de 2017 cuyo objeto es "Prestar servicios profesionales en la Oficina Asesora de Planeación, para realizar soporte a los sistemas de información Misional y Si Capital, en el marco del proyecto 1135  "Fortalecimiento de la Infraestructura de Tecnología Informática y de Comunicaciones de la Unidad Administrativa Especial Cuerpo Oficial de Bomberos"</t>
  </si>
  <si>
    <t>53102700;53111601;53111602;</t>
  </si>
  <si>
    <t>Adquirir herramientas, equipos y accesorios para la atención de incendios</t>
  </si>
  <si>
    <t>Sandra Janeth Romero Pardo</t>
  </si>
  <si>
    <t>sromero@bomberosbogota.gov.co</t>
  </si>
  <si>
    <t>Adquisición de elementos para el grupo BRAE</t>
  </si>
  <si>
    <t>Compra de equipos y elementos para la respuesta en atención de incidentes con materiales peligrosos</t>
  </si>
  <si>
    <t>46181500;46181600;46181700</t>
  </si>
  <si>
    <t>Adquisición de elementos de protección personal para la atención de incendios estructurales</t>
  </si>
  <si>
    <t>Adquirir equipos y elementos para la atención de incidentes de rescate vehicular</t>
  </si>
  <si>
    <t xml:space="preserve">Adquisición de escaleras de tipo manual para la atención de emergencias </t>
  </si>
  <si>
    <t xml:space="preserve">Adquisición de espuma para atención de incendios con alcoholes e hidrocarburos </t>
  </si>
  <si>
    <t>Adquirir sistemas de iluminación y ventilación</t>
  </si>
  <si>
    <t xml:space="preserve">Adquirir sistemas de georreferenciación para la atención de emergencias </t>
  </si>
  <si>
    <t>Compra e Instalación de Sirenas y Luces de Emergencias para Vehículos Operativos</t>
  </si>
  <si>
    <t xml:space="preserve">Adquirir un remolque con destino al área de capacitación externa de la UAE Cuerpo Oficial de Bomberos de Bogotá” para el cumplimiento de sus programas misionales  y además para llevar a cabo los objetivos previstos en el Plan de Desarrollo de la presente Administración  y a las funciones a cargo de la entidad. </t>
  </si>
  <si>
    <t>Jorge Alberto Pardo Torres</t>
  </si>
  <si>
    <t>jpardo@bomberosbogota.gov.co</t>
  </si>
  <si>
    <t>86111600;86130000</t>
  </si>
  <si>
    <t>Contratar servicios de capacitación y entrenamiento  para el área de investigación de incendios, en el marco de las actividades desarrolladas por el personal operativo en la Subdirección de Gestión del Riesgo.</t>
  </si>
  <si>
    <t>53121600;53103000;53102500;49221500;49181500;53102700;</t>
  </si>
  <si>
    <t>Adquisición de elementos de identificación institucional, para las actividades desarrolladas en el marco del procedimiento "Sensibilización y Educación en Prevención de Incendios y Emergencias Conexas - Club Bomberitos"  de la Subdirección de Gestión del Riesgo</t>
  </si>
  <si>
    <t>46181500;46181700</t>
  </si>
  <si>
    <t>Adquisición de elementos de protección personal indispensables para el desarrollo óptimo del proceso de investigación de incendios e inspecciones técnicas y capacitación a brigadas contra incendios.</t>
  </si>
  <si>
    <t>46201000;
46191500;
92101900;
82120000;
41116301;
41116302;
41116303;
41116304.</t>
  </si>
  <si>
    <t>Adquisición de elementos de protección personal indispensables para el desarrollo óptimo del proceso de capacitación a brigadas contra incendios en el marco de la resolución 256/2014.</t>
  </si>
  <si>
    <t xml:space="preserve">Contratar el servicio de transporte de personas para las actividades misionales propias de la Subdirección de Gestión de Riesgo. </t>
  </si>
  <si>
    <t>82120000;82150000</t>
  </si>
  <si>
    <t>Contratar la producción de las piezas musicales del curso bomberitos Nicolás Quevedo Rizo.</t>
  </si>
  <si>
    <t>73111602;
73151904;
14111815;82141500</t>
  </si>
  <si>
    <t>Contratar la producción e impresión de piezas comunicacionales de carácter masivo, alternativo o comunitario para promover la prevención desde las competencia de la UAECOB, mediante el desarrollo de campañas de sensibilización y prevención en diez (10) temas de prevención: granizadas, estructuras en altura,  rescate vehicular, semana santa, sismos, incendios forestales, piscinas, matpel, mes de la prevención, temporada navideña, MATPEL, entre otros</t>
  </si>
  <si>
    <t>73111602
73151904
14111815</t>
  </si>
  <si>
    <t>Contratar los materiales e insumos para diagramación e impresión de los materiales  usados como herramientas o instrumentos para la Gestión del Riesgo</t>
  </si>
  <si>
    <t xml:space="preserve">Contratar los servicios logísticos integrales para el desarrollo de las actividades misionales en temas de procedimiento "Sensibilización en prevención de incendios y emergencias conexas con niños y adolescentes", con actividades tales como: Celebración del día niño, Campamento Club Bomberitos y Olimpiada Escolar de la Prevención. </t>
  </si>
  <si>
    <t>49241500;50101500;60120000</t>
  </si>
  <si>
    <t>Material didáctico para actividades enmarcadas en los procedimientos de capacitación externa y  "Sensibilización y Educación en Prevención de Incendios y Emergencias Conexas - Club Bomberitos"  de la Subdirección de Gestión del Riesgo</t>
  </si>
  <si>
    <t>Suministro de alimentación e hidratación para la atención de emergencias, entrenamientos, capacitaciones y actividades de prevención.</t>
  </si>
  <si>
    <t>Adquirir un escenario interactivo para campañas de prevención del riesgo Comunitario.</t>
  </si>
  <si>
    <t>Adquisición de montacargas para logística en emergencias.</t>
  </si>
  <si>
    <t>Carlos Augusto Torres Mejía</t>
  </si>
  <si>
    <t>ctorres@bomberosbogota.gov.co</t>
  </si>
  <si>
    <t>Combustibles para vehículos, máquinas y equipos especializados en Bogotá.</t>
  </si>
  <si>
    <t xml:space="preserve">Combustibles para vehículos, máquinas y equipos especializados fuera de la ciudad de Bogotá. </t>
  </si>
  <si>
    <t>Compra de carpas para instalación de Puestos de Mando Unificado en la atención de eventos y emergencias.</t>
  </si>
  <si>
    <t>Compra de compresores tipo cascada para suministro de aire respirable en la atención de emergencias.</t>
  </si>
  <si>
    <t xml:space="preserve">23241500;23241600; 26101100;26111600; 26101400;27111500; 27112700;40151500
</t>
  </si>
  <si>
    <t>Compra de Equipo Menor para la Atención de Emergencias</t>
  </si>
  <si>
    <t xml:space="preserve">70122002;70122005;70122006;70122007;70122008;70122009;70122010
</t>
  </si>
  <si>
    <t>Suministro de insumos y medicamentos veterinarios e intervenciones clínicas para el grupo BRAE</t>
  </si>
  <si>
    <t>76111801;47132100</t>
  </si>
  <si>
    <t>Servicios de lavado y polichado de vehículos con suministro de insumos</t>
  </si>
  <si>
    <t>72101509;72101517;72151511;72154109;72154300</t>
  </si>
  <si>
    <t>Mantenimiento Correctivo y Preventivo de los Equipos Menores con suministro, repuestos, accesorios e insumos.</t>
  </si>
  <si>
    <t xml:space="preserve">72154101;72154106
</t>
  </si>
  <si>
    <t>Mantenimiento preventivo y correctivo de compresores de aire respirable de etapas y portátiles</t>
  </si>
  <si>
    <t>Mantenimiento Preventivo y Correctivo del Parque Automotor con suministro de repuestos e insumos.</t>
  </si>
  <si>
    <t>Mantenimiento y suministro de insumos para Trajes Especiales (Línea de fuego, rescate, forestal, captura para abejas, entre otros)</t>
  </si>
  <si>
    <t>Mantenimiento y Suministro de repuestos, accesorios e insumos de Equipos de Rescate Vehicular Liviano y Pesado</t>
  </si>
  <si>
    <t>Mantenimiento, suministro de repuestos e insumos para los equipos de respiración autónoma Dragger y del software de su Posicheck 3</t>
  </si>
  <si>
    <t>Mantenimiento, suministro de repuestos e insumos para los equipos de respiración autónoma Interspiro y  del software de su Posicheck 3.</t>
  </si>
  <si>
    <t>Recarga,  para extintores y sistemas de extinción para maquinas de líquidos inflamables.</t>
  </si>
  <si>
    <t>Compra  de escaleras especializadas para rescate dispuestas en las máquinas extintoras, para reposición.</t>
  </si>
  <si>
    <t>90101800;90101600;50192700</t>
  </si>
  <si>
    <t xml:space="preserve">10111302;10111303;10111304;10111306
10121801; 10121802
</t>
  </si>
  <si>
    <t>Suministro de alimentación y accesorios de soporte operacional para los caninos del grupo BRAE de la UAE Cuerpo Oficial de Bomberos</t>
  </si>
  <si>
    <t>42141501;42141502;42141503;42142101;42142103;42142105;42142108;42172010;42172013;42172016;42172201;42281502 
42291902</t>
  </si>
  <si>
    <t>Suministro de elementos de bioseguridad, trauma kit e insumos médicos básicos para la atención de emergencias</t>
  </si>
  <si>
    <t>39121321;31162800;39121700</t>
  </si>
  <si>
    <t>Suministro de herramientas, utensilios y materiales de hierro, otros metales y plásticos para soporte en la atención de emergencias.</t>
  </si>
  <si>
    <t>25172503;25172504</t>
  </si>
  <si>
    <t>Suministro e instalación de llantas para los vehículos incluye alineación y balanceo.</t>
  </si>
  <si>
    <t>55101500;55101524;55101525;55111513;42301507;60105300;60105302;60106100;60106208</t>
  </si>
  <si>
    <t>Adquisición de material didáctico, documental y audiovisual para soportar los procesos de capacitación y entrenamiento de la UAECOB</t>
  </si>
  <si>
    <t>Juan Carlos Gómez Melgarejo</t>
  </si>
  <si>
    <t>jcgomez@bomberosbogota.gov.co</t>
  </si>
  <si>
    <t>86101610;86101603;86101709;86101710;86101711;86101802;86101806;86101807;86101808</t>
  </si>
  <si>
    <t>Prestar los servicios de capacitación y entrenamiento a nivel nacional y/o internacional al personal operativo de la Unidad Administrativa Especial Cuerpo Oficial de Bomberos de Bogotá en el Marco del Plan Institucional de Capacitación</t>
  </si>
  <si>
    <t>90111500;90101501</t>
  </si>
  <si>
    <t xml:space="preserve">Los viáticos para los funcionarios de la UAECOB que se desplacen a recibir capacitación y entrenamiento fuera y al interior del país </t>
  </si>
  <si>
    <t>11121610;11121604;11122001;11122005;39121700;41111900;41112200;41113600;41116300;30191502;30191603;30191604;30191800;30101500;30101700;30102000;30102400;30103601;30103605;30102400;15111510</t>
  </si>
  <si>
    <t>Suministro de materiales para cursos y talleres del área de capacitación y entrenamiento</t>
  </si>
  <si>
    <t>Movilizaciones de Grupos Especiales en emergencias. Imprevistos en el desarrollo de las actividades de atención de emergencias</t>
  </si>
  <si>
    <t>82121700;82121701;82121702;82121901;82121902;82121903;82121904;82121500</t>
  </si>
  <si>
    <t>Servicio de fotocopias, impresión y encuadernación de material de apoyo para los procesos de capacitación y entrenamiento de los servidores públicos de la UAECOB</t>
  </si>
  <si>
    <t>86101700;80111500;80111501</t>
  </si>
  <si>
    <t>Realizar la intervención del clima organizacional de la UAE Cuerpo Oficial de Bomberos teniendo en cuenta  los resultados del estudio para la mejora del ambiente organizacional.</t>
  </si>
  <si>
    <t>90101600;90101700;90101800;90101802</t>
  </si>
  <si>
    <t>Suministro de Pasajes Aéreos para los desplazamientos de servidores públicos e instructores en las actividades de capacitación y entrenamiento misional</t>
  </si>
  <si>
    <t>Adquisición Predio para la  Construcción de Estación de Bomberos  y Academia</t>
  </si>
  <si>
    <t>Amanda Correa Rueda</t>
  </si>
  <si>
    <t>arueda@bomberosbogota.gov.co</t>
  </si>
  <si>
    <t>Construcción   Estación de Bomberos de Bellavista</t>
  </si>
  <si>
    <t>Interventoría Estación de Bomberos de Bellavista</t>
  </si>
  <si>
    <t>CCE-04</t>
  </si>
  <si>
    <t xml:space="preserve">Construcción,  ampliación y reforzamiento estructural estación de Bomberos de Marichuela   </t>
  </si>
  <si>
    <t xml:space="preserve">Interventoría,  construcción  ampliación y reforzamiento estructural estación de Bomberos de Marichuela   </t>
  </si>
  <si>
    <t xml:space="preserve">Contratar el  mantenimiento y adecuación  general  de  las  cubiertas de las  estaciones  de  Bomberos  </t>
  </si>
  <si>
    <t>Estudios y diseños para la implementación de la academia de bomberos de Bogotá .</t>
  </si>
  <si>
    <t>52121500;52131500;52141500;52161500;52151600;56101500;56101500;56101700;56111900;56111500;44111900</t>
  </si>
  <si>
    <t>Adición y Prórroga Contrato No. 425 de 2017 cuyo objeto es " Compra de muebles y enseres"</t>
  </si>
  <si>
    <t>39121700;30102300;30102400;30103100;30103600;30111500;30131500;30131600;30151600;30151700;30241500;30241600;30171500;30181500</t>
  </si>
  <si>
    <t>Suministro  de materiales,  equipos y  herramientas  para el  mejoramiento integral de las instalaciones de la  UAE Cuerpo Oficial  de Bomberos</t>
  </si>
  <si>
    <t xml:space="preserve">83121701;83121702;82101602;82101601;82101605;82101504         </t>
  </si>
  <si>
    <t>Adquirir los servicios de producción de eventos para promover temáticas que fortalezcan la misionalidad e imagen de la Entidad a través de la protección de la vida, el medio ambiente y el patrimonio.</t>
  </si>
  <si>
    <t>Pedro Andrés Manosalva Rincón</t>
  </si>
  <si>
    <t>pmanosalva@bomberosbogota.gov.co</t>
  </si>
  <si>
    <t>73151904;44121701;48101919;44111500;14111514</t>
  </si>
  <si>
    <t>Contratar la adquisición de materiales para difundir campañas de prevención</t>
  </si>
  <si>
    <t>80141607;80141902</t>
  </si>
  <si>
    <t xml:space="preserve">Contratar la adquisición y difusión de piezas comunicacionales referentes a las campañas de prevención </t>
  </si>
  <si>
    <t>73111602;73151904;14111815</t>
  </si>
  <si>
    <t>Contratar la impresión de los materiales usados como herramientas o instrumentos para la Gestión del Riesgo.</t>
  </si>
  <si>
    <t>Contratar la preproducción, producción, postproducción y emisión de piezas audiovisuales referentes a la Misionalidad de la UAECOB.</t>
  </si>
  <si>
    <t>Reparacion locativa y mantenimiento del area de la Piscina de la estacion de bomberos de Kennedy</t>
  </si>
  <si>
    <t>Interventoría para la reparacion locativa y mantenimiento del area de la Piscina de la estacion de bomberos de Kennedy</t>
  </si>
  <si>
    <t>Construcción, reforzamiento estructural estación  de Bomberos de  Ferias</t>
  </si>
  <si>
    <t>Interventoría Construcción, reforzamiento estructural estación  de Bomberos de  Ferias</t>
  </si>
  <si>
    <t>Estudios y diseños para la  Construcción reforzamiento estructural estación  de Bomberos de  Ferias</t>
  </si>
  <si>
    <t>Interventoría para Estudios y diseños para la  Construcción reforzamiento estructural estación  de Bomberos de  Ferias</t>
  </si>
  <si>
    <t>78121600;72141500;92111600</t>
  </si>
  <si>
    <t>Contratar los servicios de recolección, manipulación, almacenamiento temporal, transporte y disposición final (destrucción o devolución) de pólvora, fuegos artificiales, globos y demás artículos pirotécnicos incautados por las autoridades competentes en el Distrito Capital.</t>
  </si>
  <si>
    <t>25101501;25101502;25101505;25101902;25101701</t>
  </si>
  <si>
    <t>Adquisición de un Vehículo para Investigación de Incendios</t>
  </si>
  <si>
    <t>Adquisición de kit de rescate en estructuras colapsadas.</t>
  </si>
  <si>
    <t>Apoyo logístico e integral para la realización del Match Nacional Bomberil y el Congreso Internacional de Bomberos de Bogotá</t>
  </si>
  <si>
    <t>Adición  y  Prorroga Contrato  de  Consultoría  No. 572-2016,  cuyo  objeto  es "ESTUDIOS, DISEÑOS Y DEMAS TRAMITES PARA LA OBTENCION DE LA LICENCIA DE CONSTRUCCION DE LA ESTACION DE BOMBEROS DE BELLAVISTA Y COMPLEMENTACION Y AJUSTE PARA LA OBTENCION DE LA LICIENCIA DE CONSTRUCCION ESTACION DE BOMBEROS MARICHUELA"</t>
  </si>
  <si>
    <t>Adición  y  Prorroga Contrato  de  Interventoría   No. 289-2017,  cuyo  objeto  es "INTERVENTORIA PARA LOS  ESTUDIOS, DISEÑOS Y DEMAS TRAMITES PARA LA OBTENCION DE LA LICENCIA DE COSNTRUCCION DE LA ESTACION DE BOMBEROS DE BELLAVISTA Y COMPLEMENTACION Y AJUSTE PARA LA OBTENCION DE LA LICENCIA DE CONSTRUCCION ESTACION BOMBEROS MARICHUELA"</t>
  </si>
  <si>
    <t>Prestar los servicios en la proyección de planes, programas y en el control y seguimiento al cumplimiento de cronogramas de la Subdirección Logística, así como el apoyo a la supervisión de los contratos ejecutados en el área.</t>
  </si>
  <si>
    <t>Adición y prorroga al contrato de prestación de Servicios No 209 de 2017 que tiene por objeto "Prestar servicios profesionales en la revisión, actualización y puesta en marcha de procesos y procedimientos de la Subdirección Logística , así como el apoyo a la supervisión de los contratos a cargo de la dependencia , según instrucciones del supervisor del contrato".</t>
  </si>
  <si>
    <t>Prestar servicios profesionales en la revisión, actualización y puesta en marcha de procesos y procedimientos de la Subdirección Logística, así como el apoyo a la supervisión de los contratos a cargo de la dependencia, según instrucciones del supervisor del contrato.</t>
  </si>
  <si>
    <t>Prestar los servicios asistenciales para el apoyo de las actividades de administración al mantenimiento del parque automotor y equipo menor de la UAECOB en el marco del proyecto de inversión 1133 Fortalecimiento Cuerpo Oficial de Bomberos</t>
  </si>
  <si>
    <t>Adición y prorroga al contrato de prestación de Servicios No 295 de 2017 que tiene por objeto "Prestar los servicios de apoyo a la Subdirección Logística para la realización de actividades de control y seguimiento  a los suministros con que cuenta el área y demás actividades requeridas conforme instrucciones del Supervisor del Contrato".</t>
  </si>
  <si>
    <t>Prestar los servicios de apoyo a la Subdirección Logística para la realización de actividades de control y seguimiento a los suministros con que cuenta el área y demás actividades requeridas conforme instrucciones del Supervisor del Contrato.</t>
  </si>
  <si>
    <t>Prestar los servicios de apoyo asistencial a la Subdirección Logística en el desarrollo de las actividades de administración del parque automotor de la UAE Cuerpo Oficial de Bomberos, en el marco del proyecto de inversión Nº 1133 Fortalecimiento Cuerpo Oficial de Bomberos.</t>
  </si>
  <si>
    <t>Adición y prorroga al contrato de prestación de Servicios No 257 de 2017 que tiene por objeto "Prestar los servicios de apoyo en la subdirección logística, en actividades relacionadas con la gestión y sostenimiento de parque automotor de la UAE Cuerpo oficial de Bomberos, mediante el uso de las herramientas dispuestas para tal fin, en el marco del proyecto de inversión  N°1133 Fortalecimiento Cuerpo Oficial de Bomberos"</t>
  </si>
  <si>
    <t>Prestar los servicios de apoyo en la Subdirección Logística, en actividades relacionadas con la gestión y sostenimiento del parque automotor de la UAE Cuerpo Oficial de Bomberos mediante el uso de las herramientas dispuestas para tal fin, en el marco del proyecto de inversión Nº 1133 Fortalecimiento Cuerpo Oficial de Bomberos</t>
  </si>
  <si>
    <t>Adición y prorroga al contrato de prestación de Servicios No 147 de 2017 que tiene por objeto "Prestar servicios profesionales en la realización de actividades de verificación financiera de las cuentas , programación del PAC  y ejecución presupuestal del área , así como el apoyo de la supervisión de los contratos a cargo de la subdirección logística , según las instrucciones del supervisor del contrato".</t>
  </si>
  <si>
    <t>Prestar servicios profesionales en la realización de actividades de verificación financiera de las cuentas, programación del PAC y ejecución presupuestal del área, así como el apoyo de la supervisión de contratos a cargo de la Subdirección Logística, según instrucciones del supervisor del contrato.</t>
  </si>
  <si>
    <t>Prestar los servicios de apoyo a la Subdirección Logística, en actividades relacionadas con recepción, verificación, mantenimiento, entrega y almacenamiento de equipos, herramientas y accesorios asignados para dar soporte en la atención de emergencias por parte de la Entidad, en el marco del proyecto de inversión Nº 1133 Fortalecimiento Cuerpo Oficial de Bomberos</t>
  </si>
  <si>
    <t>Adición y prorroga al contrato de prestación de Servicios No 028 de 2017 que tiene por objeto "Prestar servicios de apoyo para el transporte de recursos de la Subdirección Logística, que sean necesarios en cumplimiento de las funciones y programas de la UAE Cuerpo Oficial de Bomberos".</t>
  </si>
  <si>
    <t>Prestar servicios de apoyo, para el transporte de recursos de la Subdirección Logística que sean necesarios en cumplimiento de las funciones y programas UAE Cuerpo Oficial de Bomberos.</t>
  </si>
  <si>
    <t>Adición y prorroga al contrato de prestación de Servicios No 212 de 2017 que tiene por objeto "Prestar servicios de apoyo, a la Subdirección  Logística para la realización  de actividades  de control ,seguimiento , estadísticas y trazabilidad  de las solicitudes realizadas a la mesa logística , en el marco del proyecto de inversión N°133 Fortalecimiento Cuerpo Oficial de Bomberos".</t>
  </si>
  <si>
    <t xml:space="preserve">Prestar los servicios de apoyo en la Subdirección Logística para la realización de actividades de control, seguimiento. Estadísticas y trazabilidad de las solicitudes realizadas a la mesa logística, en el marco del proyecto de inversión Nª 1133 Fortalecimiento Cuerpo Oficial de Bomberos" </t>
  </si>
  <si>
    <t>Adición y prorroga al contrato de prestación de Servicios No 305 de 2017 que tiene por objeto "Prestar servicios de apoyo , para el transporte de personas, recursos y materiales de la UAE-Cuerpo Oficial de Bomberos  de Bogotá  desde la subdirección Logística  en cumplimiento de las funciones asignadas  a su cargo en el marco del proyecto de inversión N°1133 Fortalecimiento Cuerpo Oficial de Bomberos".</t>
  </si>
  <si>
    <t>Prestar servicios de apoyo, para el transporte de personas, recursos y materiales dela UAE Cuerpo Oficial de Bomberos de Bogotá desde la Subdirección Logística en cumplimiento de las funciones asignadas a su cargo en el marco del proyecto de inversión 1133 Fortalecimiento Cuerpo Oficial de Bomberos</t>
  </si>
  <si>
    <t>Adición y prorroga al contrato de prestación de Servicios No 222 de 2017 que tiene por objeto "Prestar los servicios de apoyo a la Subdirección Logística, en actividades relacionadas con recepción, verificación, arreglos menores, entrega y almacenamiento de equipos, herramientas y accesorios asignados para dar soporte en la atención de emergencias por parte de la Entidad".</t>
  </si>
  <si>
    <t>Prestar los servicios de apoyo a la Subdirección Logística, en actividades relacionadas con recepción, verificación, arreglos menores, entrega y almacenamiento de equipos, herramientas y accesorios asignados para dar soporte en la atención de emergencias por parte de la Entidad.</t>
  </si>
  <si>
    <t>Prestar servicios profesionales, para la estructuración y desarrollo de los procesos, procedimientos y programas concernientes a la administración del parque automotor y de las herramientas, equipos y accesorios - HEA´s de la Subdirección Logística.</t>
  </si>
  <si>
    <t xml:space="preserve">Prestar servicios profesionales en la Subdirección Logística en las actividades tendientes al fortalecimiento y desarrollo de las políticas y programas con los servicios de logística de emergencias. </t>
  </si>
  <si>
    <t>Adición y prorroga al contrato de prestación de Servicios No 140 de 2017 que tiene por objeto "Prestar los servicios profesionales para el reporte de indicadores, seguimiento a los planes de acción y mejoramiento, estructura de las fichas técnicas así como el apoyo a la supervisión de los contratos a cargo de la Subdirección Logística, según instrucciones del supervisor".</t>
  </si>
  <si>
    <t>Prestar servicios profesionales para el reporte de indicadores, seguimiento a los panes de acción y mejoramiento, estructuración de fichas técnicas así como el apoyo a la supervisión de los contratos a cargo de la Subdirección Logística, según instrucciones del supervisor del contrato.</t>
  </si>
  <si>
    <t>Adición y prorroga al contrato de prestación de Servicios No 345 de 2017 que tiene por objeto "Prestar los servicios de apoyo a la Subdirección Logística, en actividades relacionadas con recepción, verificación, mantenimiento, entrega y almacenamiento de equipos, herramientas y accesorios asignados para dar soporte en la atención de emergencias por parte de la Entidad".</t>
  </si>
  <si>
    <t xml:space="preserve">Prestar los servicios de apoyo a la Subdirección Logística, en actividades relacionadas con recepción, verificación, mantenimiento, entrega y almacenamiento de equipos, herramientas y accesorios asignados para dar soporte en la atención de emergencias por parte de la Entidad. </t>
  </si>
  <si>
    <t>Prestar servicios profesionales en la Subdirección Logística para asesorar, coordinar y realizar la preparación, evaluación y seguimiento de los procesos contractuales de la dependencia que le sean designados por la subdirección.</t>
  </si>
  <si>
    <r>
      <t xml:space="preserve">Adición y prorroga al contrato de prestación de Servicios No 378 de 2017 que tiene por objeto "Prestar los servicios de apoyo en el desarrollo de las actividades de administración de las herramientas, equipos y accesorios de la UAE Cuerpo Oficial de Bomberos, en el marco del Proyecto denominado: </t>
    </r>
    <r>
      <rPr>
        <i/>
        <sz val="8"/>
        <rFont val="Tahoma"/>
        <family val="2"/>
      </rPr>
      <t>“Fortalecimiento Cuerpo Oficial de Bomberos”</t>
    </r>
    <r>
      <rPr>
        <sz val="8"/>
        <rFont val="Tahoma"/>
        <family val="2"/>
      </rPr>
      <t>"</t>
    </r>
    <r>
      <rPr>
        <i/>
        <sz val="8"/>
        <rFont val="Tahoma"/>
        <family val="2"/>
      </rPr>
      <t xml:space="preserve">. </t>
    </r>
  </si>
  <si>
    <t>Prestar los servicios de apoyo en el desarrollo de las actividades de administración de las herramientas, equipos y accesorios de la UAE Cuerpo Oficial de Bomberos, en el marco del Proyecto denominado: "Fortalecimiento Cuerpo Oficial de Bomberos"</t>
  </si>
  <si>
    <t>Adición y prorroga al contrato de prestación de Servicios No 248 de 2017 que tiene por objeto "Prestar los servicios de apoyo  en las actividades de control y generación de estadísticas de consumo de combustible, alimentación e hidratación y demás recursos logísticos"</t>
  </si>
  <si>
    <t>Prestar los servicios de apoyo en las actividades de control y generación de estadísticas de consumo de combustible, alimentación e hidratación y demás recursos logísticos.</t>
  </si>
  <si>
    <t>Prestar los servicios profesionales para fortalecer los procesos, procedimientos y planes operativos de atención en los diferentes niveles de respuesta de las compañías, estaciones y demás áreas de la Entidad.</t>
  </si>
  <si>
    <t>Sandra Janneth Romero Pardo</t>
  </si>
  <si>
    <t>Prestar servicios de apoyo a la gestión como radioperador, para brindar soporte en el proceso de comunicaciones en emergencias de la Unidad Administrativa Especial Cuerpo Oficial de Bomberos de Bogotá.</t>
  </si>
  <si>
    <t>Prestar servicios profesionales como médico veterinario para el soporte del programa BRAE de la Subdirección Operativa de la UAE-Cuerpo Oficial de Bomberos de Bogotá en el marco del proyecto de inversión 1133 "Fortalecimiento Cuerpo Oficial de bomberos".</t>
  </si>
  <si>
    <t>Prestar servicios de apoyo para el transporte de recursos de la Subdirección Operativa que sean necesarios en el cumplimiento de las funciones y programas de la UAE Cuerpo Oficial de Bomberos.</t>
  </si>
  <si>
    <t>Prestar servicios de apoyo a la gestión como radioperador y brindar soporte en el proceso de comunicaciones en emergencias de la Unidad Administrativa Especial Cuerpo Oficial de Bomberos de Bogotá</t>
  </si>
  <si>
    <t>Prestar servicios de apoyo a la gestión en la Subdirección Operativa para ejecutar procedimientos administrativos y asistenciales de las compañías en el marco del proyecto de inversión 1133 "Fortalecimiento Cuerpo Oficial de bomberos"</t>
  </si>
  <si>
    <t>Prestar los servicios de apoyo a la gestión en la Subdirección Operativa para ejecutar procedimientos administrativos y asistenciales en el marco del proyecto de inversión 1133 "Fortalecimiento Cuerpo Oficial de bomberos".</t>
  </si>
  <si>
    <t>Prestar servicios profesionales  en la Subdirección Operativa en lo relacionado con procesos y procedimientos misionales y planes de mejora a cargo de la Subdirección Operativa.</t>
  </si>
  <si>
    <t xml:space="preserve">Prestar servicios profesionales como abogado en la Subdirección Operativa. </t>
  </si>
  <si>
    <t>Prestar servicios de apoyo a la gestión como radioperador, para brindar soporte en el proceso de comunicaciones en emergencias de la Unidad Administrativa Especial Cuerpo Oficial de Bomberos en Bogotá</t>
  </si>
  <si>
    <t>Adición y Prórroga CPS N° 380 de 2017 cuyo objeto es "Prestar servicios de apoyo a la gestión como radioperador, para brindar soporte en el proceso de comunicaciones en emergencias de la Unidad Administrativa Especial Cuerpo Oficial de Bomberos de Bogotá en el marco del proyecto de inversión 1133 "Fortalecimiento Cuerpo Oficial de bomberos""</t>
  </si>
  <si>
    <t>Prestar servicios de apoyo a la gestión como radioperador, para brindar soporte en el proceso de comunicaciones en emergencias de la Unidad Administrativa Especial Cuerpo Oficial de Bomberos de Bogotá en el marco del proyecto de inversión 1133 "Fortalecimiento Cuerpo Oficial de bomberos"</t>
  </si>
  <si>
    <t>Adición y Prórroga CPS N° 360 de 2017 cuyo objeto es "Prestar servicios profesionales a la Subdirección Operativa para actualizar las estadísticas e informes relacionados con los incidentes atendidos de acuerdo a los procedimientos y árbol de servicios en el marco del proyecto de inversión 1133 "Fortalecimiento Cuerpo Oficial de bomberos""</t>
  </si>
  <si>
    <t>Prestar servicios profesionales a la Subdirección Operativa en el marco del proyecto de inversión 1133 "Fortalecimiento Cuerpo Oficial de bomberos"</t>
  </si>
  <si>
    <t>Prestar servicios profesionales en la Subdirección Operativa para soportar los procedimientos,  procesos y tramites a cargo de la dependencia.</t>
  </si>
  <si>
    <t>Prestar servicios de apoyo a la gestión como radioperador, para brindar soporte en el proceso de comunicaciones en emergencias de la Unidad Administrativa Especial Cuerpo Oficial de Bomberos de Bogotá </t>
  </si>
  <si>
    <t>Prestar servicios profesionales en la Subdirección Operativa realizando seguimiento y monitoreo a los reportes de disponibilidad de los recursos para la atención de emergencias.</t>
  </si>
  <si>
    <t>Prestar servicios profesionales a la Subdirección Operativa en el marco del proceso de Sistema de Comando de Incidentes SCI, en desarrollo del proyecto de inversión 1133 "Fortalecimiento Cuerpo Oficial de bomberos"</t>
  </si>
  <si>
    <t>Prestar los servicios de apoyo asistencial y administrativo a la Subdirección de Gestión del Riesgo</t>
  </si>
  <si>
    <t>Adición y Prórroga CPS N° 039 de 2017 cuyo objeto es "Prestar servicio profesionales a la Subdirección de Gestión del Riesgo, para liderar el proceso del conocimiento del riesgo"</t>
  </si>
  <si>
    <t>Prestar servicio profesionales a la Subdirección de Gestión del Riesgo, para liderar el proceso del conocimiento del riesgo.</t>
  </si>
  <si>
    <t>Adición y Prórroga CPS N° 044 de 2017 cuyo objeto es "Prestar los servicios profesionales a la Subdirección de Gestión del Riesgo, liderando el proceso de reducción del riesgo, conforme a las instrucciones dadas por el supervisor del contrato"</t>
  </si>
  <si>
    <t>Prestar los servicios profesionales a la Subdirección de Gestión del Riesgo, liderando el proceso de reducción del riesgo, conforme a las instrucciones dadas por el supervisor del contrato</t>
  </si>
  <si>
    <t>Adición y Prórroga CPS N° 051 de 2017 cuyo objeto es "Prestar servicios profesionales a la Subdirección de  Gestión del  Riesgo liderando el seguimiento y control de la estrategia de gestión local"</t>
  </si>
  <si>
    <t>Prestar servicios profesionales a la Subdirección de  Gestión del  Riesgo liderando el seguimiento y control de la estrategia de gestión local</t>
  </si>
  <si>
    <t>Prestar servicios profesionales a la subdirección de gestión del riesgo en el apoyo  de actividades encaminadas a buscar una estrategia en cambio climático y riesgo urbano.</t>
  </si>
  <si>
    <t>Adición y Prórroga CPS N° 089 de 2017 cuyo objeto es "Prestar servicios profesionales a la Subdirección de Gestión del Riesgo, en el proceso de reducción del riesgo,  apoyo al desarrollo de la Estrategia Institucional de Respuesta ante Emergencia – EIRE (antes PIRE), y al Plan de Continuidad del Negocio."</t>
  </si>
  <si>
    <t>Prestar servicios profesionales a la Subdirección de Gestión del Riesgo, en el proceso de reducción del riesgo,  apoyo al desarrollo de la Estrategia Institucional de Respuesta ante Emergencia – EIRE (antes PIRE), y al Plan de Continuidad del Negocio.</t>
  </si>
  <si>
    <t>Adición y Prórroga CPS N° 091 de 2017 cuyo objeto es "Prestar servicios profesionales a la Subdirección de Gestión del Riesgo en el proceso de reducción del riesgo, en lo referente a capacitación empresarial y comunitaria"</t>
  </si>
  <si>
    <t>Prestar servicios profesionales a la Subdirección de Gestión del Riesgo en el proceso de reducción del riesgo, apoyando temas relacionados con capacitación empresarial y comunitaria</t>
  </si>
  <si>
    <t xml:space="preserve">Adición y Prórroga CPS N° 110 de 2017 cuyo objeto es "prestar sus servicios de apoyo a la subdirección de gestión del riesgo adelantando el seguimiento, la documentación de los procesos y procedimientos misionales, así
mismo el seguimiento a los planes de mejora que se requieran producto de las auditorias internas y externas realizadas a la Entidad y las demás obligaciones que le sean asignadas por instrucciones del Supervisor
</t>
  </si>
  <si>
    <t xml:space="preserve">Prestar sus servicios de apoyo a la subdirección de gestión del riesgo adelantando el seguimiento, la documentación de los procesos y procedimientos misionales, así
mismo el seguimiento a los planes de mejora que se requieran producto de las auditorias internas y externas realizadas a la Entidad y las demás obligaciones que le sean asignadas por instrucciones del Supervisor
</t>
  </si>
  <si>
    <t>Adición y Prórroga CPS N° 126 de 2017 cuyo objeto es  "Prestar servicios profesionales a la Subdirección de Gestión del Riesgo en el marco del proceso de conocimiento del riesgo, en actividades relacionadas con Inspecciones Técnicas"</t>
  </si>
  <si>
    <t>Prestar servicios profesionales a la Subdirección de Gestión del Riesgo en el marco del proceso de conocimiento del riesgo, en actividades relacionadas con Inspecciones Técnicas</t>
  </si>
  <si>
    <t>Adición y Prórroga CPS N° 131 de 2017 cuyo objeto es  "Prestar servicios profesionales en el marco del proceso de reducción de la subdirección de Gestión del Riesgo, en actividades relacionadas con Incendios Forestales"</t>
  </si>
  <si>
    <t>Prestar servicios profesionales en el marco del proceso de reducción de la subdirección de Gestión del Riesgo, en actividades relacionadas con Incendios Forestales.</t>
  </si>
  <si>
    <t>Adición y Prórroga CPS N° 132 de 2017 cuyo objeto es  "Prestar servicios profesionales a la Subdirección de Gestión del Riesgo en las actividades de fortalecimiento comunitario en el Marco de la Misión de la Entidad"</t>
  </si>
  <si>
    <t>Prestar servicios profesionales a la Subdirección de Gestión del Riesgo en las actividades de fortalecimiento comunitario en el Marco de la Misión de la Entidad</t>
  </si>
  <si>
    <t>Adición y Prórroga CPS N° 149 de 2017 cuyo objeto es "Prestar servicios profesionales a la Subdirección de Gestión del Riesgo en el marco y del proceso de conocimiento del riesgo, en actividades relacionadas con Inspecciones
Técnicas e hidrantes y demás conforme a instrucciones del supervisor del contrato"</t>
  </si>
  <si>
    <t>Prestar servicios profesionales a la Subdirección de Gestión del Riesgo en el marco y del proceso de conocimiento del riesgo, en actividades relacionadas con Inspecciones
Técnicas e hidrantes y demás conforme a instrucciones del supervisor del contrato</t>
  </si>
  <si>
    <t xml:space="preserve">Adición y Prórroga CPS N° 153 de 2017 cuyo objeto es "Prestar servicios de apoyo a la gestión para apoyar las actividades relacionadas evaluación y seguimiento de actividades de aglomeraciones de publico, en
Subdirección Gestión del Riesgo, de conformidad con el proceso de conocimiento de riesgo"
</t>
  </si>
  <si>
    <t xml:space="preserve">Prestar servicios de apoyo a la gestión en lo relacionado actividades de aglomeraciones de publico, en la Subdirección Gestión del Riesgo, de conformidad con el proceso de conocimiento de riesgo.
</t>
  </si>
  <si>
    <t>Adición y Prórroga CPS N° 156 de 2017 cuyo objeto es "Prestar servicios profesionales a la Subdirección de Gestión del Riesgo, para realizar actividades relacionadas con Inspecciones Técnicas y demás instrucciones del supervisor"</t>
  </si>
  <si>
    <t>Prestar servicios profesionales a la Subdirección de Gestión del Riesgo, para realizar actividades relacionadas con Inspecciones Técnicas y demás instrucciones del supervisor</t>
  </si>
  <si>
    <t>Prestación de servicios profesionales especializados externos a la UAECOB, para el fortalecimiento de los procesos misionales de la Subdirección de Gestión del Riesgo en
el marco del Proyecto denominado: "Fortalecimiento Cuerpo Oficial de Bomberos"</t>
  </si>
  <si>
    <t>Prestar servicios de apoyo a la Subdirección de Gestión del  Riesgo en el marco del proceso de reducción del riesgo en las actividades del Club Bomberitos y en actividades de socialización externa.</t>
  </si>
  <si>
    <t>Adición y Prórroga CPS N° 172 de 2017 cuyo objeto es  "Prestación de servicios profesionales a la Subdirección  de Gestión del Riesgo, como apoyo en el análisis e identificación de los cambios normativos e identificación de necesidades de la entidad con enfoque en la construcción de políticas públicas enmarcadas en el plan de acción de la entidad"</t>
  </si>
  <si>
    <t>Prestación de servicios profesionales a la Subdirección  de Gestión del Riesgo, como apoyo en el análisis e identificación de los cambios normativos e identificación de necesidades de la entidad con enfoque en la construcción de políticas públicas enmarcadas en el plan de acción de la entidad</t>
  </si>
  <si>
    <t xml:space="preserve">Adición y Prórroga CPS N° 175 de 2017 cuyo objeto es "Prestar servicios profesionales a la Subdirección Gestión del Riesgo para la emisión de conceptos Técnicos y certificantes necesarias para el desarrollo de las aglomeraciones de publico, además de la evaluación y seguimiento de actividades relacionadas, dentro del marco del proceso de conocimiento de riesgo."
</t>
  </si>
  <si>
    <t xml:space="preserve">Prestar servicios profesionales para apoyar la emisión de conceptos Técnicos y certificaciones necesarias para el desarrollo de las aglomeraciones de publico y demás actividades relacionadas con el proceso de conocimiento de
riesgo a cargo de la Subdirección.
</t>
  </si>
  <si>
    <t xml:space="preserve">Adición y Prórroga CPS N° 184 de 2017 cuyo objeto es  "Prestar servicios profesionales a la Subdirección Gestión del Riesgo en el marco y del proceso de conocimiento de riesgo en la evaluación y seguimiento de
actividades de aglomeraciones de publico"
</t>
  </si>
  <si>
    <t xml:space="preserve">Prestar servicios profesionales a la Subdirección Gestión del Riesgo en el marco y del proceso de conocimiento de riesgo en la evaluación y seguimiento de
actividades de aglomeraciones de publico
</t>
  </si>
  <si>
    <t>Adición y Prórroga CPS N° 198 de 2017 cuyo objeto es  "Prestar servicios de apoyo a la Subdirección de Gestión del Riesgo en las actividades de fortalecimiento comunitario en el Marco de la Misión de la Entidad"</t>
  </si>
  <si>
    <t>Prestar servicios de apoyo a la Subdirección de Gestión del Riesgo en las actividades de fortalecimiento comunitario en el Marco de la Misión de la Entidad</t>
  </si>
  <si>
    <t>Adición y Prórroga CPS N° 199 de 2017 cuyo objeto es  "Prestar servicios de apoyo a la Subdirección de Gestión del Riesgo en las actividades de fortalecimiento comunitario en el Marco de la Misión de la Entidad"</t>
  </si>
  <si>
    <t>Adición y Prórroga CPS N° 205 de 2017 cuyo objeto es  "Prestar servicios de apoyo a la Subdirección de Gestión del Riesgo en las actividades de fortalecimiento comunitario en el Marco de la Misión de la Entidad"</t>
  </si>
  <si>
    <t xml:space="preserve">Adición y Prórroga CPS N° 206 de 2017 cuyo objeto es "Prestar servicios profesionales a la Subdirección de Gestión del Riesgo en el marco del proceso de conocimiento del riesgo, en actividades relacionadas con inspecciones Técnicas"
</t>
  </si>
  <si>
    <t xml:space="preserve">Prestar servicios profesionales a la Subdirección de Gestión del Riesgo en el marco del proceso de conocimiento del riesgo, en actividades relacionadas con inspecciones Técnicas
</t>
  </si>
  <si>
    <t>Adición y Prórroga CPS N° 207 de 2017 cuyo objeto es "Prestar servicios de apoyo a la Subdirección de Gestión del Riesgo en las actividades de fortalecimiento comunitario en el Marco de la Misión de la Entidad"</t>
  </si>
  <si>
    <t>Adición y Prórroga CPS N° 210 de 2017 cuyo objeto es "Prestar servicios de apoyo a la Subdirección de Gestión del Riesgo en las actividades de fortalecimiento comunitario en el Marco de la Misión de la Entidad"</t>
  </si>
  <si>
    <t xml:space="preserve">Adición y Prórroga CPS N° 211 de 2017 cuyo objeto es "Prestar servicios de apoyo a la Subdirección de Gestión del Riesgo en las actividades de fortalecimiento comunitario en el Marco de la Misión de la Entidad"
</t>
  </si>
  <si>
    <t xml:space="preserve">prestar servicios de apoyo a la Subdirección de Gestión del Riesgo en las actividades de fortalecimiento comunitario en el Marco de la Misión de la Entidad
</t>
  </si>
  <si>
    <t xml:space="preserve">Prestar servicios de apoyo a la Subdirección de Gestión del Riesgo en el Marco del proceso de reducción del riesgo en las actividades del Club Bomberitos y en demás actividades de capacitación externa.
</t>
  </si>
  <si>
    <t xml:space="preserve">Adición y Prórroga CPS N° 216 de 2017 cuyo objeto es "Prestar servicios de apoyo a la Subdirección de Gestión del Riesgo en las
 actividades de fortalecimiento comunitario en el Marco de la Misión de la Entidad"
</t>
  </si>
  <si>
    <t xml:space="preserve">prestar servicios de apoyo a la Subdirección de Gestión del Riesgo en las
 actividades de fortalecimiento comunitario en el Marco de la Misión de la Entidad
</t>
  </si>
  <si>
    <t>Adición y Prórroga CPS N° 217 de 2017 cuyo objeto es  "Prestar servicios profesionales a la subdireccion de gestión del riesgo para apoyar en la definición de estrategias, instrumentosI y herramientas metodológicas para determinar la cuantificación de los aspectos firncieros de los servicios que atiende la Entidad"</t>
  </si>
  <si>
    <t>Prestar servicios profesionales a la subdirección de gestión del riesgo, en especial en lo relacionado con  la cuantificación de los aspectos financieros de los servicios que atiende la Entidad.</t>
  </si>
  <si>
    <t xml:space="preserve">Adición y Prórroga CPS N° 218 de 2017 cuyo objeto es  "Prestar servicios profesionales a la Subdireccion de Gestión del Riesgo en el
apoyo de actividades encaminadas a buscar una estrategia en cambio climatico y riesgo urbano"
</t>
  </si>
  <si>
    <t xml:space="preserve">Prestar servicios profesionales a la Subdireccion de Gestión del Riesgo en el
apoyo de actividades encaminadas a bus car una estrategia en cambio climatico y
riesgo urbano
</t>
  </si>
  <si>
    <t>Adición y Prórroga CPS N° 220 de 2017 cuyo objeto es  "Prestar servicios de apoyo a la Subdireccion de Gestion del Riesgo en las actividades de fortalecimiento comunitario en el Marco de la Mision de la Entidad"</t>
  </si>
  <si>
    <t>Prestar servicios de apoyo a la Subdireccion de Gestion del Riesgo en las actividades de fortalecimiento comunitario en el Marco de la Mision de la Entidad</t>
  </si>
  <si>
    <t xml:space="preserve">Prestar servicios de apoyo  a la Subdirección de Gestión del Riesgo,en las actividades relacionadas con el proceso de reducción del riesgo, conforme instrucciones del supervisor del contrato. 
</t>
  </si>
  <si>
    <t xml:space="preserve">Prestar los servicios de Apoyo a la Subdirección Gestión del riesgo en las actividades y proyectos establecidos en el marco de la estrategia de cambio climático de la Unidad Administrativa Especial del Cuerpo Oficial de Bomberos de Bogotá.
</t>
  </si>
  <si>
    <t>Adición y Prórroga CPS N° 282 de 2017 cuyo objeto es "Prestar servicios de apoyo a la subdireccion Gestion del Riesgo en el Marco del proceso de conocimiento de riesgo en la evaluacion y sequimiento de actividades de
aglomeraciones en público y  actividades de  pirotecnia En el marco delproyecto de inversión Fortalecimiento Cuerpo Oficial de Bomberos"</t>
  </si>
  <si>
    <t>Prestar servicios de apoyo a la subdireccion Gestion del Riesgo en el Marco del proceso de conocimiento de riesgo en la evaluacion y sequimiento de actividades de
aglomeraciones en público y  actividades de  pirotecnia En el marco delproyecto de inversión Fortalecimiento Cuerpo Oficial de Bomberos</t>
  </si>
  <si>
    <t>Adición y Prórroga CPS N° 320 de 2017 cuyo objeto es "Prestar servicios profesionales a la Subdirección de Gestión del  Riesgo en el marco del proceso de reducción del riesgo en las actividades del Club Bomberitos y en actividades de capacitación externa"</t>
  </si>
  <si>
    <t>Prestar servicios profesionales a la Subdirección de Gestión del  Riesgo en el marco del proceso de reducción del riesgo en las actividades del Club Bomberitos y en actividades de capacitación externa</t>
  </si>
  <si>
    <t>Adición y Prórroga CPS N° 321 de 2017 cuyo objeto es "Prestar sus servicios de apoyo asistencial a la Subdirección de Gestión del Riesgo al proceso de conocimiento del riesgo, en el procedimiento de aglomeraciones de publico. En el marco del proyecto de inversión 1133 Fortalecimiento Cuerpo Oficial de Bomberos"</t>
  </si>
  <si>
    <t>Prestar sus servicios de apoyo asistencial a la Subdirección de Gestión del Riesgo, al proceso de conocimiento del riesgo en el procedimiento de aglomeraciones de público. En el marco del proyecto de inversión  113 meses y 23 dias3 meses y 23 dias “Fortalecimiento Cuerpo Oficial de Bomberos”</t>
  </si>
  <si>
    <t>Adición y Prórroga CPS N° 325 de 2017 cuyo objeto es  "Prestar servicios profesionales a la Subirreccion de Gestion del Riesgo, para la implementaclon, actualizacion y seguimiento del proceso de reducción del riesgo de
conformidad con lo establecido en la normatividad vigente"</t>
  </si>
  <si>
    <t>Prestar servicios profesionales a la Subdlrecclon de Gestion del Riesgo, en las actividades relacionadas con el proceso de reduccion del riesgo de
conformidad con lo establecido en la normatividad vigente</t>
  </si>
  <si>
    <t>Adición y Prórroga CPS N° 334 de 2017 cuyo objeto es  "Prestar sus servicios profesionales a la Subdireccion de Gestion del Riesgo en el desarrollo y ejecucion de los planes de mejoramiento de revisiones tecnicas asi como efectuar el seguimiento y control de las mismas."</t>
  </si>
  <si>
    <t xml:space="preserve">Prestar sus servicios profesionales a la Subdireccion de Gestion del Riesgo en el
desarrollo y ejecucion de los planes de mdjoramiento de revisiones tecnicas asi como
efectuar el seguimiento y control de las mismas. </t>
  </si>
  <si>
    <t>Adición y Prórroga CPS N° 339 de 2017 cuyo objeto es "Prestar sus servicios de apoyo asistencial a la Subdirección de Gestión del Riesgo al proceso de conocimiento del riesgo, en sus procedimientos de revisiones técnicas, hidrantes y revisión de proyectos. En el marco del proyecto de inversión 1133 Fortalecimiento Cuerpo Oficial de Bomberos"</t>
  </si>
  <si>
    <t xml:space="preserve">Prestar sus servicios de apoyo asistencial a la Subdireccion de Gestion del Riesgo, al proceso de conocimiento del riesgo, en sus procedimientos de revisiones tecnicas, hidrantes y revision de proyectos
</t>
  </si>
  <si>
    <t>Adición y Prórroga CPS N° 365 de 2017 cuyo objeto es  "Prestar servicio de apoyo asistencial administrativo a la Subdirección de Gestión del Riesgo, conforme a las intrucciones dadas por el Subdirector, en el marco del Proyecto de Inversión 1133 denominado Fortalecimiento Cuerpo Oficial de Bomberos"</t>
  </si>
  <si>
    <t>Prestar servicio de apoyo asistencial administrativo a la Subdirección de Gestión del Riesgo, conforme a las intrucciones dadas por el Subdirector, en el marco del Proyecto de Inversión 1133 denominado "Fortalecimiento Cuerpo Oficial de Bomberos"</t>
  </si>
  <si>
    <t xml:space="preserve">Prestar sus servicios profesionales en las actividades relacionadas con el Plan Anual de Adquisiciones de la Subdirección de Gestión del Riesgo,  conforme instrucciones del supervisor del contrato. </t>
  </si>
  <si>
    <t>Prestar los servicios de Apoyo a la Subdirección Gestión del riesgo en las actividades y proyectos establecidos en el marco de la estrategia de cambio climático de la Unidad Administrativa Especial del Cuerpo Oficial de Bomberos de Bogotá.</t>
  </si>
  <si>
    <t>Prestar los profesionales a la Subdirección Gestión del riesgo en las actividades y proyectos establecidos en el marco de la estrategia de cambio climático de la Unidad Administrativa Especial del Cuerpo Oficial de Bomberos de Bogotá.</t>
  </si>
  <si>
    <t>Prestar servicios profesionales a la Subdirección de Gestión del Riesgo, para el desarrollo de las actividades relacionadas con el proceso de reducción del riesgo.</t>
  </si>
  <si>
    <t>Prestar sus servicios de apoyo asistencial a la Subdirección de Gestión del Riesgo al proceso de conocimiento y reducción del riesgo.</t>
  </si>
  <si>
    <t>Prestar servicios profesionales a la Subdirección de Gestión del Riesgo en el marco del proceso de conocimiento del riesgo, en actividades relacionadas con Inspecciones Técnicas y sistemas eléctricos.</t>
  </si>
  <si>
    <t>Adición y Prórroga CPS N° 165 de 2017 cuyo objeto es Prestacion de servicios profesionales en la Subdirección de Gestión del Riesgo, en el marco del proyecto denominado: “Fortalecimiento Cuerpo Oficial de Bomberos, asi como en el apoyo de las actividades de estandarizacion del equipamento operativo de la entidad.</t>
  </si>
  <si>
    <t>Prestar servicios profesionales a la Subdirección de Gestión del Riesgo, en el marco del proceso de conocimiento del riesgo, en actividades relacionadas con inspecciones técnicas y demás conforme instrucciones del supervisor.</t>
  </si>
  <si>
    <t xml:space="preserve">Prestar servicios profesionales a la Subdirección de Gestión del Riesgo en lo relacionado con los conceptos técnicos y certificaciones necesarias para el desarrollo de las aglomeraciones de público. </t>
  </si>
  <si>
    <t>Prestar servicios profesionales a la Subdirección de Gestión del Riesgo en el marco del proceso de conocimiento del riesgo, en actividades relacionadas con Inspecciones Técnicas.</t>
  </si>
  <si>
    <t>Adición y prórroga CPS Nº 064 de 2017 cuyo objeto es "Prestación de servicios de apoyo a la gestión del Área de Infraestructura en la ejecución de actividades de mantenimiento"</t>
  </si>
  <si>
    <t>acorrea@bomberosbogota.gov.co</t>
  </si>
  <si>
    <t xml:space="preserve">Prestación de servicios de apoyo a la gestión del Área de Infraestructura en la ejecución de actividades de mantenimiento.  </t>
  </si>
  <si>
    <t>Adición y prórroga CPS Nº 233 de 2017 cuyo objeto es  "Prestacion de servicios de apoyo a la gestión del Area de Infraestructura en la ejecución de actividades de  mantenimiento"</t>
  </si>
  <si>
    <t>Prestacion de servicios de apoyo a la gestión del Area de Infraestructura en la ejecución de actividades de  mantenimiento"</t>
  </si>
  <si>
    <t xml:space="preserve">Adición y prórroga CPS Nº 181 de 2017 cuyo objeto es "Prestación de servicios de apoyo a la gestión del Área de Infraestructura en la ejecución de actividades de mantenimiento"  </t>
  </si>
  <si>
    <t xml:space="preserve">Prestación de servicios de apoyo a la gestión del área de Infraestructrura de la Subdirección de Gestión Corporativa. </t>
  </si>
  <si>
    <t>Adición y prórroga CPS Nº 114 de 2017 cuyo objeto es "Prestación de servicios de apoyo a la gestión del área de Infraestructura en la ejecución de actividades de mantenimiento</t>
  </si>
  <si>
    <t>Prestación de serviciso de apoyo a la gestión del área de Infraestructura en la ejecución de actividades de mantenimiento</t>
  </si>
  <si>
    <t>Adición y prórroga CPS Nº 116 de 2017 cuyo objeto es "Prestación de servicios de apoyo a la gestión del área de infraestructua, en el control y seguimiento de las actividades de mantenimiento"</t>
  </si>
  <si>
    <t>Prestación de servicios de apoyo a la gestión del área de infraestructua, en el control y seguimiento de las actividades de mantenimiento</t>
  </si>
  <si>
    <t>Adición y prórroga CPS Nº 229 de 2017 cuyo objeto es  "Prestación de servicios profesionales  para articular los  procesos  y  procedimientos  del  área de Infraestructura, en el marco del Proyecto denominado: “Fortalecimiento Cuerpo Oficial de Bomberos”, así como en el apoyo a la supervisión de los contratos que le sean asignados"</t>
  </si>
  <si>
    <t>Prestación de servicios profesionales  para articular los  procesos  y  procedimientos  del  área de Infraestructura, en el marco del Proyecto denominado: “Fortalecimiento Cuerpo Oficial de Bomberos”, así como en el apoyo a la supervisión de los contratos que le sean asignados</t>
  </si>
  <si>
    <t>Adición y prórroga CPS Nº 121 de 2017 cuyo objeto es  "Prestación de servicios de apoyo a la gestión del Área de Infraestructura de la Subdirección de Gestión Corporativa, en el marco del Proyecto denominado: “Fortalecimiento Cuerpo Oficial de Bomberos"</t>
  </si>
  <si>
    <t>Prestación de servicios de apoyo a la gestión del Área de Infraestructura de la Subdirección de Gestión Corporativa, en el marco del Proyecto denominado: “Fortalecimiento Cuerpo Oficial de Bomberos</t>
  </si>
  <si>
    <t xml:space="preserve">Prestación de servicios de apoyo a la gestión del Área de Infraestructura, en las actividades asistenciales u operativas que le sean indicadas por la supervisión del contrato.
</t>
  </si>
  <si>
    <t>Prestación de servicios de apoyo a la gestión del Área de Infraestructrura en la ejecución de actividades de mantenimiento</t>
  </si>
  <si>
    <t>Adición y prórroga CPS Nº 104 de 2017 cuyo objeto es "Prestación de servicios de apoyo a la gestión del Área de Infraestructura en la ejecución de actividades de mantenimiento"</t>
  </si>
  <si>
    <t>Prestación de servicios de apoyo a la gestión del Área de Infraestructura en la ejecución de actividades de mantenimiento</t>
  </si>
  <si>
    <t>Adición y prórroga CPS Nº 244 de 2017 cuyo objeto es "Prestación de servicios de apoyo a la gestión del Area de Infraestructura en la ejecución de Actividades de Mantenimiento"</t>
  </si>
  <si>
    <t>Prestación de servicios de apoyo a la gestión del Area de Infraestructura en la ejecución de Actividades de Mantenimiento</t>
  </si>
  <si>
    <t>Adición y prórroga CPS Nº 239 de 2017 cuyo objeto es "Prestacion de servicios de apoyo a la gestion del Area de Infraestructura en la ejecucion de actividades de mantenimiento"</t>
  </si>
  <si>
    <t>Prestacion de servicios de apoyo a la gestion del Area de Infraestructura en la ejecucion
de actividades de mantenimiento</t>
  </si>
  <si>
    <t xml:space="preserve">Adición y prórroga CPS Nº 182 de 2017 cuyo objeto es "Prestacion de servicios de apoyo a la qestión en el área de Infraestructura en la ejecucion"
de actividades de mantenimiento.
</t>
  </si>
  <si>
    <t>Prestacion de servicios de apoyo a la qestión en el área de Infraestructura en la ejecucion
de actividades de mantenimiento.</t>
  </si>
  <si>
    <t>Adición y prórroga CPS Nº 238 de 2017 cuyo objeto es "Prestación de servicios de apoyo a la gestión del Area de Infraestructura en la ejecución de Actividades de Mantenimiento"</t>
  </si>
  <si>
    <t>Adiciòn y prórroga CPS Nº 005 de 2017 cuyo objeto es "Prestación de servicios profesionales de asesoría jurídica en el Área de Infraestructura de la Subdirección de Gestión Corporativa, en el marco del Proyecto denominado: “Fortalecimiento Cuerpo Oficial de Bomberos”</t>
  </si>
  <si>
    <t>Prestación de servicios profesionales de asesoría jurídica en el Área de Infraestructura de la Subdirección de Gestión Corporativa, en el marco del Proyecto denominado: “Fortalecimiento Cuerpo Oficial de Bomberos”.</t>
  </si>
  <si>
    <t>Adición y prórroga CPS Nº 354 de 2017 cuyo objeto es "Prestar los servicios profesionales en el área de Infraestructura de la Subdirección de Gestión Corporativa"</t>
  </si>
  <si>
    <t>Adiciòn y prórroga CPS Nº 368 de 2017 cuyo objeto es "Prestación de servicios de apoyo a la gestión del área de infraestructrura en la ejecución de actividades de mantenimientos"</t>
  </si>
  <si>
    <t>Prestación de servicios de apoyo a la gestión del área de infraestructrura en la ejecución de actividades de mantenimientos</t>
  </si>
  <si>
    <t>Adiciòn y prórroga CPS Nº 343 de 2017 cuyo objeto es "Prestación de servicios de apoyo a la gestión del área de Infraestructura de la  Subdirección de Gestión Corporativa"</t>
  </si>
  <si>
    <t>Prestación de servicios de apoyo a la gestión del área de Infraestructura de la  Subdirección de Gestión Corporativa</t>
  </si>
  <si>
    <t>Prestación de servicios profesionales en el acompañamiento y asistencia del Área de Infraestructura de la Subdirección de Gestión Corporativa, en el marco del Proyecto denominado: “Fortalecimiento Cuerpo Oficial de Bomberos”, así como en el apoyo a la supervisión de los contratos que le sean asignados</t>
  </si>
  <si>
    <t>Prestación de servicios profesionales en la Subdirección de Gestión Corporativa en el marco del Proyecto  Denominado: "Fortalecimento Cuerpo Oficial de Bomberos"</t>
  </si>
  <si>
    <t xml:space="preserve">Adiciòn y prórroga CPS Nº 311 de 2017 cuyo objeto es "Prestación de servicios de apoyo a la gestión del Área de Infraestructura en la ejecución de actividades de mantenimiento" </t>
  </si>
  <si>
    <t>Prestación de servicios profesionales en la Subdirección de Gestión Corporativa en el marco del Proyecto denominado: “Fortalecimiento Cuerpo Oficial de Bomberos</t>
  </si>
  <si>
    <t>Prestaciòn de servicios profesionales en la Subdirecciòn de Gestiòn corporativa en el marco del proyecto denominado: fortalecimiento Cuerpo Oficial de Bomberos</t>
  </si>
  <si>
    <t>Prestar los servicios profesionales en el área de Infraestructura de la Subdirección de Gestión Corporativa</t>
  </si>
  <si>
    <t>Adiciòn y prórroga CPS Nº 120 de 2017 cuyo objeto es "Prestar servicios profesionales de asesoría jurídica en la Subdirección de Gestión Humana,  en el marco del Proyecto No. 1133  denominado: “Fortalecimiento Cuerpo Oficial de Bomberos”, en lo relacionado con la escuela de formación y capacitación de bomberos"</t>
  </si>
  <si>
    <t>Prestar servicios profesionales de asesoría jurídica en la Subdirección de Gestión Humana,  en el marco del Proyecto No. 1133  denominado: “Fortalecimiento Cuerpo Oficial de Bomberos”, en lo relacionado con la escuela de formación y capacitación de bomberos</t>
  </si>
  <si>
    <t>Adiciòn y prórroga CPS Nº 127 de 2017 cuyo objeto es "Prestar sus servicios de apoyo a al Subdirección de gestión Humana en la realización de actividades técnicas realcioandas con la estructuración de programas academicos de la Escuela de Bomberos, en el marco del Proyecto de Inversión denominado " Fortalecimiento Cuerpo Oficial de Bomebros""</t>
  </si>
  <si>
    <t>Prestar sus servicios de apoyo a al Subdirección de gestión Humana en la realización de actividades técnicas realcioandas con la estructuración de programas academicos de la Escuela de Bomberos, en el marco del Proyecto de Inversión denominado " Fortalecimiento Cuerpo Oficial de Bomebros"</t>
  </si>
  <si>
    <t>Adiciòn y prórroga CPS Nº 130 de 2017 cuyo objeto es "Prestar servicios de apoyo a la gestión a la Subdirección de Gestión Humana en las diferentes actividades tendientes a la consecucion de la Escuela de Formación de
Bomberos de Bogota y estructuración de programas acadernicos, en el marco del
Proyecto de Inversion denominado: "Fortalecimiento Cuerpo Oficialde Bomberos"."</t>
  </si>
  <si>
    <t>Prestar servicios de apoyo a la gestión a la Subdirección de Gestión Humana en las
diferentes actividades tendientes a la consecucion de la Escuela de Formación de
Bomberos de Bogota y estructuración de programas acadernicos, en el marco del
Proyecto de Inversion denominado: "Fortalecimiento Cuerpo Oficialde Bomberos".</t>
  </si>
  <si>
    <t>Adiciòn y prórroga CPS Nº 136 de 2017 cuyo objeto es "Prestar servicios profesionales en la subdirección de Gestión Humana para liderar, orientar y promover el desarrollo de las actividades necesarias para la identificación y definición de los módulos  y contenidos de los programas académicos indispensables en la creación  y puesta en marcha de la Escuela de Bomberos y demás actividades relacionadas con el proceso de profesionalización bomberil"</t>
  </si>
  <si>
    <t>Prestar servicios profesionales en la subdirección de Gestión Humana para liderar, orientar y promover el desarrollo de las actividades necesarias para la identificación y definición de los módulos  y contenidos de los programas académicos indispensables en la creación  y puesta en marcha de la Escuela de Bomberos y demás actividades relacionadas con el proceso de profesionalización bomberil</t>
  </si>
  <si>
    <t>Adiciòn y prórroga CPS Nº 254 de 2017 cuyo objeto es "Prestar servicios de apoyo a la gestión a la Subdirección de Gestión Humana en las diferentes actividades relacionadas  con la Escuela de Formación de Bomberos de Bogotá y  la estructuración de programas académicos, en el marco del Proyecto de Inversión denominado: “Fortalecimiento Cuerpo Oficial de Bomberos"</t>
  </si>
  <si>
    <t>Prestar servicios de apoyo a la gestión a la Subdirección de Gestión Humana en las diferentes actividades relacionadas  con la Escuela de Formación de Bomberos de Bogotá y  la estructuración de programas académicos, en el marco del Proyecto de Inversión denominado: “Fortalecimiento Cuerpo Oficial de Bomberos</t>
  </si>
  <si>
    <t>Adiciòn y prórroga CPS Nº 262 de 2017 cuyo objeto es "Prestar servicios de apoyo a la Subdirección de Gestión Humana en las diferentes actividades administrativas y asistenciales que se requieren en el desarrollo del proyecto relacionado con la Escuela de Formación de Bombreos de Bogotá, en el marco del Proyecto de Inversión denominado "Fortalecimiento Cuerpo Oficial de Bomberos""</t>
  </si>
  <si>
    <t>Prestar servicios de apoyo a la Subdirección de Gestión Humana en las diferentes actividades administrativas y asistenciales que se requieren en el desarrollo del proyecto relacionado con la Escuela de Formación de Bombreos de Bogotá, en el marco del Proyecto de Inversión denominado "Fortalecimiento Cuerpo Oficial de Bomberos"</t>
  </si>
  <si>
    <t>Prestar servicios profesionales para asesorar la Subdirección de Gestión Humana, en las actividades relacionadas con kla Escuela de Formación Bomberil , en el marco del proyecto 1133 denominado "Fortalecimiento Cuerpo Ofiical de Bomberos"</t>
  </si>
  <si>
    <t>Prestar servicios profesionales para asesorar la subdirección de gestión humana en las actividades relacionadas con la escuela de formación bomberil, en el marco del proyecto No. 1133 denominado fortalecimiento cuerpo oficial de bomberos.</t>
  </si>
  <si>
    <t>Suministro e instalacion de redes y equipos electricos para aumentar la capacidad de energia de la estación de bomberos de Bosa.</t>
  </si>
  <si>
    <t>39121000;39122100</t>
  </si>
  <si>
    <t>Adquisición e instalación y puesta en funcionamiento de la planta eléctrica para la estación de bomberos BOSA.</t>
  </si>
  <si>
    <t>72121000;95121700</t>
  </si>
  <si>
    <t>Adecuación cerramiento perimetral para diferentes estaciones de la UAE Cuerpo Oficial de Bomberos de Bogotá</t>
  </si>
  <si>
    <t>Interventoría para la adecuación cerramiento perimetral para diferentes estaciones de la UAE Cuerpo Oficial de Bomberos de Bogotá</t>
  </si>
  <si>
    <t>Ejercicios de Entrenamiento para la certificación de búsqueda y rescate</t>
  </si>
  <si>
    <t xml:space="preserve">Prestacion de servicios profesionales a la Subdirección de Gestión del Riesgo, en el marco del proyecto denominado: “Fortalecimiento Cuerpo Oficial de Bomberos, asi como en el apoyo de las actividades de estandarizacion del equipamento operativo de la entidad. </t>
  </si>
  <si>
    <t>Adicion y prorroga CPS No. 166 de 2017 cuoyo objeto es "Prestar servicios profesionales a la Subdireccion de Gestión del Riesgo, en el marco del proceso de conocimiento del riesgo, en actividades relacionadas con inspecciones técnicas y demás conforme instrucciones del supervisor.</t>
  </si>
  <si>
    <t>Prestar servicios de apoyoa la gestión en la Subdirección Operativa de la unidad Administrativa Especial Cuerpo Oficial de Bomberos de Bogotá</t>
  </si>
  <si>
    <t>Adición y Prórroga No. 2 al CPS N° 089 de 2017 cuyo objeto es "Prestar servicios profesionales a la Subdirección de Gestión del Riesgo, en el proceso de reducción del riesgo,  apoyo al desarrollo de la Estrategia Institucional de Respuesta ante Emergencia – EIRE (antes PIRE), y al Plan de Continuidad del Negocio."</t>
  </si>
  <si>
    <t>Adición y prorroga CPS No. 411 de 2017 cuyo objeto es “prestación de servicios de apoyo a la gestión del Área de Infraestructura en la ejecución de actividades de mantenimiento”</t>
  </si>
  <si>
    <t>Adición y prorroga CPS No. 395 de 2017 cuyo objeto es “prestación de servicios de apoyo a la gestión del Área de Infraestructura en la ejecución de actividades de mantenimiento”</t>
  </si>
  <si>
    <t>Adición y prorroga CPS No. 310 de 2017 cuyo objeto es “prestación de servicios de apoyo a la gestión del Área de Infraestructura en la ejecución de actividades de mantenimiento”</t>
  </si>
  <si>
    <t>Adición y prorroga CPS No. 432 de 2017 cuyo objeto es “prestación de servicios de apoyo a la gestión del Área de Infraestructura en la ejecución de actividades de mantenimiento”</t>
  </si>
  <si>
    <t>Adición y prorroga CPS No. 402 de 2017 cuyo objeto es “prestación de servicios de apoyo a la gestión del Área de Infraestructura en la ejecución de actividades de mantenimiento”</t>
  </si>
  <si>
    <t>Adición y prorroga CPS No. 398 de 2017 cuyo objeto es “prestación de servicios de apoyo a la gestión del Área de Infraestructura en la ejecución de actividades de mantenimiento”</t>
  </si>
  <si>
    <t>Amparar Pasivos Exigibles</t>
  </si>
  <si>
    <t>NA</t>
  </si>
  <si>
    <t>Adición y prorroga Cto 288 de 2017 cuyo objeto es: Contratar el servicio de transporte de personas para las actividades misionales propias de la Subdirección de Gestión de Riesgo.</t>
  </si>
  <si>
    <t>Adicion contrato No. 419 de 2017, que tiene por objeto "mantenimiento y adecuacion de las redes de gas natural de las estaciones de bomberos con suministro de gasodomesticos."</t>
  </si>
  <si>
    <t>Actividades de Fortalecimiento del Sistema Integrado de Gestión</t>
  </si>
  <si>
    <t>Auditoría de certificación integral HSEQ.</t>
  </si>
  <si>
    <t>Contratar la prestación de servicios de formación y certificación de auditores internos conforme el marco normativo vigente y aplicable y de otros temas que apoyen la sostenibilidad del Sistema Integrado de Gestión.</t>
  </si>
  <si>
    <t>82101501;82101502;82101503;82101504;82101505</t>
  </si>
  <si>
    <t>Generación de cultura de trabajo del Sistema Integrado de gestión en toda la Entidad</t>
  </si>
  <si>
    <t>Proceso de cualificación para la mejora del servicio de atención a la ciudadanía, para el manejo de personas en condición de discapacidad, en el proceso de aprendizaje en lenguaje de Señas</t>
  </si>
  <si>
    <t>Realizar el estudio de emisiones Atmosfericas (analisis Isocinetico) a las  calderas a gas que se tienen en las cuatro estaciones (Kennedy, Bosa, Bicentenario y Fontibon)</t>
  </si>
  <si>
    <t xml:space="preserve">Realizar el tramite de permiso de vertimientos ante la Secretaria Distrital de Ambiente, de las Estaciones con lavadoras Industriales, </t>
  </si>
  <si>
    <t>Adquisición de recipientes para la separación de residuos en las sedes de la UAE Cuerpo Oficial de Bomberos</t>
  </si>
  <si>
    <t>Adquisición de elementos para el fortalecimiento de la cultura institucional en temas de Sistemas de Gestión.</t>
  </si>
  <si>
    <t>Prestar servicios profesionales a la Dirección de la UAECOB en los temas administrativos y financieros que requiera la misma.</t>
  </si>
  <si>
    <t>Prestar servicios de apoyo a la gestión en la Dirección de la UAECOB para ejecutar procesos y procedimientos administrativos y asistenciales</t>
  </si>
  <si>
    <t>Prestación de servicios especializados en la Dirección de la UAECOB.</t>
  </si>
  <si>
    <t>Prestación de servicios jurídicos especializados externos para la Direcciòn de la UAE Cuerpo Oficial de Bomberos</t>
  </si>
  <si>
    <t>Prestar servicios de apoyo a la gestión en la Oficina de Control Interno de la UAECOB para ejecutar procesos y procedimientos administrativos y asistenciales.</t>
  </si>
  <si>
    <t>Rubén Antonio Mora Garcés</t>
  </si>
  <si>
    <t>rmora@bomberosbogota.gov.co</t>
  </si>
  <si>
    <t xml:space="preserve">Prestar servicios profesionales como Abogado en la Oficina de Control Interno. </t>
  </si>
  <si>
    <t>Prestar servicios profesionales como Contador Público en la Oficina de Control Interno.</t>
  </si>
  <si>
    <t>Prestar servicios profesionales en la Oficina de Control Interno.</t>
  </si>
  <si>
    <t>Prestar servicios de apoyo a la gestiòn en la Oficina de Control Interno</t>
  </si>
  <si>
    <t>Prestar sus servicios profesionales en el Despacho para liderar los asuntos relacionados con comunicaciones y prensa, conforme las instrucciones dadas por el supervisor del contrato.</t>
  </si>
  <si>
    <t>Prestar sus servicios profesionales en el despacho en los asuntos relacionados con comunicaciones y prensa.</t>
  </si>
  <si>
    <t>Prestar servicios profesionales como abogado en asuntos relacionados con la Dirección - Comunicaciones y prensa, y apoyar la supervisión de los contratos que le sean asignados, conforme instrucciones del Supervisor.</t>
  </si>
  <si>
    <t>Prestar servicios de apoyo a la gestión en el Despacho en asuntos relacionados con comunicaciones y prensa, en especial, en videografía y contenidos audiovisuales</t>
  </si>
  <si>
    <t>Prestar sus servicios Profesionales en el despacho en los asuntos de comunicaciones y prensa.</t>
  </si>
  <si>
    <t>Prestar sus servicios Profesionales en el despacho en asuntos de comunicaciones y prensa.</t>
  </si>
  <si>
    <t xml:space="preserve">Prestar sus servicios profesionales en el Despacho en asuntos relacionados con comunicaciones y prensa, en especial, en cubrimientos de incidentes. </t>
  </si>
  <si>
    <t>Prestar sus servicios Profesionales en el Despacho en asuntos relacionados con comunicaciones y prensa</t>
  </si>
  <si>
    <t xml:space="preserve">Prestar sus servicios Profesionales en el Despacho en asuntos relacionados con comunicaciones y prensa.
</t>
  </si>
  <si>
    <t>Prestar sus servicios de apoyo a la gestión en el Despacho en asuntos relacionados con comunicaciones y prensa.</t>
  </si>
  <si>
    <t>Prestacion de servicios de apoyo a la gestion en la Oficina Asesora Juridica de la entidad.</t>
  </si>
  <si>
    <t>Giohana Catarine Gonzalez Turizo</t>
  </si>
  <si>
    <t>ggonzalez@bomberosbogota.gov.co</t>
  </si>
  <si>
    <t>Prestar servicios de asesoría jurídica en materia de contratación estatal, así como en la realización de los trámites necesarios en las diferentes etapas de la gestión contractual de la Unidad que le sean asignados</t>
  </si>
  <si>
    <t>Prestar servicios profesionales en la Oficina Asesora Jurídica, en la  sustanciación de vía gubernativa y representación, respuestas a peticiones internas y externas y conceptualización, según requerimientos del Supervisor del contrato</t>
  </si>
  <si>
    <t>Prestar servicios de apoyo a la gestión en la Oficina Asesora Jurídica en la publicación de las actuaciones contractuales en los distintos aplicativos dispuestos para ello, diligenciamiento y actualización de bases de datos,  proyección de informes y seguimiento a matrices y planes</t>
  </si>
  <si>
    <t>Prestar servicios de apoyo a la gestión en la Oficina Asesora Jurídica para ejecutar procedimientos administrativos y asistenciales.</t>
  </si>
  <si>
    <t>Prestar servicios profesionales para asesorar, controlar y asistir a la Oficina Asesora Jurídica en la gestión contractual de la UAECOB.</t>
  </si>
  <si>
    <t>Prestar servicios de asesorìa jurídica en materia de contrataciòn estatal, asì como en la realizaciòn de los trámites necesarios en las diferentes etapas de la gestión contractual de la Unidad que le sean asignados</t>
  </si>
  <si>
    <t>Prestación de servicios jurídicos especializados externos para la Subdirección de Gestión Humana y la Oficina Asesora Jurídica de la UAECOB, en el asesoramiento, representación, así como en la atención y gestión de temas administrativos laborales de la entidad.</t>
  </si>
  <si>
    <t>Prestación de servicios profesionales como abogada en la oficina asesora juridica, en especial en lo relacionado con la etapa post- contractual.</t>
  </si>
  <si>
    <t>Prestar servicios profesionales en la oficina asesora de planeación para apoyar las actividades de cooperación técnica,
financiera y en los procesos de transferencia de conocimientos por parte de cooperantes.</t>
  </si>
  <si>
    <t>Prestar servicios profesionales en la Oficina Asesora de Planeación para apoyar las actividades de cooperación técnica
y financiera, propiciando y fortaleciendo las alianzas con Entidades externas.</t>
  </si>
  <si>
    <t>Prestar servicios de apoyo asistencial a la Oficina Asesora de Planeaciòn en el marco de las relaciones interinstitucionales y de gestiòn de coorperaciòn de la Entidad.</t>
  </si>
  <si>
    <t>Prestar servicios profesionales en la oficina asesora de planeación para apoyar el desarrollo y seguimiento de las relaciones interinstitucionales y de gestión de cooperación de la Entidad.</t>
  </si>
  <si>
    <t>Prestar servicios profesionales para el desarrollo de activiades de identifiacción, seguimiento, evaluaciòn y desarrollo de la Planeación estratégica de la UAECOB, bajo el marco del plan de desarrollo "Bogotá Mejor para Todos" y el plan de acción de la entidad, en la Oficina Asesora de Planeación.</t>
  </si>
  <si>
    <t>Prestar los servicios profesionales para la realización de los tramites administrativos relacionados con las actividades de la Oficina Asesora de Planeación,  en el marco del Proyecto 908 “Fortalecimiento del Sistema Integrado de Gestión de la UAECOB”.</t>
  </si>
  <si>
    <t>Prestar servicios profesionales a la Oficina Asesora de Planeación apoyando los tramites juridicos que adelanta la Dependencia.</t>
  </si>
  <si>
    <t>Prestar servicios profesionales para liderar el componenete de sostenibilidad y mejoramiento del Sistema de Gestión de Calidad y Sistema Integrado de Gestión, en el marco de las comptencias de la Oficina Asesora de Planeación.</t>
  </si>
  <si>
    <t>Adición y prórroga CPS N° 196 de 2017 cuyo objeto es "Prestar servicios profesionales en la Oficina Asesora de Planeación para apoyar el componente de sostenibilidad y mejoramiento del sistema de gestión de calidad y sistema de Control Interno de la Unidad Administrativa Especial Cuerpo Oficial de Bomberos de Bogotá en el marco del proyecto 908 "Fortalecimiento del Sistema Integrado de Gestión de la UAECOB"</t>
  </si>
  <si>
    <t>Prestar servicios profesionales en la Oficina Asesora de Planeación para apoyar el componente de sostenibilidad y mejoramiento del sistema de gestión de calidad y sistema de Control Interno de la Unidad Administrativa Especial Cuerpo Oficial de Bomberos de Bogotá en el marco del proyecto 908 "Fortalecimiento del Sistema Integrado de Gestión de la UAECOB"</t>
  </si>
  <si>
    <t>Adición y prórroga CPS N° 261 de 2017 cuyo objeto es "Prestar servicio profesionales para apoyar las actividades de identificación, seguimiento, evaluación y desarrollo de la planeación estratégica de la UAECOB"</t>
  </si>
  <si>
    <t>Prestar servicio profesionales para apoyar las actividades relacionadas con la planeación estratégica de la UAECOB</t>
  </si>
  <si>
    <t>Prestar servicios profesionales en la Oficina Asesora de Planeación para liderar y asesorar las actividades de cooperación técnica y financiera y realizar su seguimiento</t>
  </si>
  <si>
    <t>Prestar servicios profesionales para liderar las actividades relacionadas con los Proyectos de Inversión y Plan de Desarrollo de la UAE Cuerpo Oficial de Bomberos de Bogotá</t>
  </si>
  <si>
    <t>Prestar servicios profesionales a la Oficina Asesora de Planeación en los trámites jurídicos que adelanta la Dependencia.</t>
  </si>
  <si>
    <t>Adición y prórroga CPS N° 359 de 2017 cuyo objeto es "Prestar servicios profesionales en la Oficina Asesora de Planeación para apoyar el componenete de sostenibilidad y mejoramiento del sistema de gestión de calidad de la Unidad Administrativa Especial Cuerpo Oficial de Bomberos de Bogotá en el marco del proyecto 908 "Fortalecimiento del Sistema Integrado de Gestión de la UAECOB"</t>
  </si>
  <si>
    <t>Prestar servicios profesionales en la Oficina Asesora de Planeación para apoyar el componenete de sostenibilidad y mejoramiento del sistema de gestión de calidad de la Unidad Administrativa Especial Cuerpo Oficial de Bomberos de Bogotá en el marco del proyecto 908 "Fortalecimiento del Sistema Integrado de Gestión de la UAECOB"</t>
  </si>
  <si>
    <t>Prestar servicios profesionales para apoyar los tramites administrativos y financieros a cargo de la Oficina Asesora de Planeación en el marco del Proyecto 908 “Fortalecimiento del Sistema Integrado de Gestión de la UAECOB”</t>
  </si>
  <si>
    <t>Prestar servicios profesionales en el marco del componente de sostenibilidad y mejoramiento del Sistema de Gestion de Calidad y Sistema Integrado de Gestion, en el marco de las competencias de la Oficina Asesora de Planeación.</t>
  </si>
  <si>
    <t>Adición y prórroga CPS N° 335 de 2017 cuyo objeto es "Prestar sus servicios de apoyo a la gestión en subdirección de Gestión Humana de la UAE Cuerpo Oficial de Bomberos en el área de nómina"</t>
  </si>
  <si>
    <t>Prestar sus servicios de apoyo a la gestión en subdirección de Gestión Humana de la UAE Cuerpo Oficial de Bomberos, en  nómina.</t>
  </si>
  <si>
    <t>Adición y prórroga CPS N° 048 de 2017 cuyo objeto es "Prestar sus servicios profesionales a la Subdirección de Gestión Humana, desarrollando actividades inherentes a los procedimientos del Área de Nómina y a la atenciòn de solicitudes del cliente interno y externo de la Unidad"</t>
  </si>
  <si>
    <t>Prestar sus servicios profesionales a la Subdirección de Gestión Humana, desarrollando actividades inherentes a los procedimientos de Nómina y a la atenciòn de solicitudes del cliente interno y externo de la Unidad.</t>
  </si>
  <si>
    <t>Adición y prórroga CPS N° 078 de 2017 cuyo objeto es "Prestar sus servicios de apoyo en el área de Seguridad y Salud en el Trabajo en la implementación y sostenimiento del SGSYST, y las demás que requiera la Subdirección"</t>
  </si>
  <si>
    <t>Prestar sus servicios de apoyo en temas relacionados con Seguridad y Salud en el Trabajo en la Subdirección de Gestión Humana.</t>
  </si>
  <si>
    <t>Adición y prórroga CPS N° 055 de 2017 cuyo objeto es "Prestar sus servicios de apoyo en la Subdirección de Gestión Humana de la UAE Cuerpo Oficial de Bomberos en el área de nómina y seguridad salud en el trabajo"</t>
  </si>
  <si>
    <t>Prestar  servicios de apoyo en la Subdirección de Gestión Humana de la UAE Cuerpo Oficial de Bomberos en temas de nómina y seguridad salud en el trabajo</t>
  </si>
  <si>
    <t xml:space="preserve">Prestar servicios profesionales en la Subdirección de Gestión Humana de la UAE Cuerpo Oficial de Bomberos en temas de nómina, especialmente en la revisión de las liquidaciones generadas. </t>
  </si>
  <si>
    <t>Adición y prórroga CPS N° 102 de 2017 cuyo objeto es  "Prestar sus servicios profesionales para apoyar el área de Seguridad y Salud en el Trabajo en la implementación de programas que contribuyan a la salud física y mental del personal de la UAECOB, y las demás que requiera la Subdirección."</t>
  </si>
  <si>
    <t>Prestar servicios profesionales para apoyar temas de Seguridad y Salud en el Trabajo en programas que contribuyan a la salud física y mental del personal de la UAECOB.</t>
  </si>
  <si>
    <t>Prestar servicios profesionales en la Subdirección de Gestión Humana de la UAE Cuerpo Oficial de Bomberos en temas de nómina.</t>
  </si>
  <si>
    <t>Adición y prórroga CPS N° 086 de 2017 cuyo objeto es  "Prestar sus servicios de apoyo en el área de Seguridad y Salud en el Trabajo en la implementación y sostenimiento del SGSYST, y las demás que requiera la Subdirección."</t>
  </si>
  <si>
    <t>Prestar  servicios de apoyo en temas de Seguridad y Salud en el Trabajo.</t>
  </si>
  <si>
    <t>Adición y prórroga CPS N° 263 de 2017 cuyo objeto es "Prestar sus servicios de apoyo asistencial en la subdirección de Gestión Humana de la UAE Cuerpo Oficial de Bomberos en el área de nómina"</t>
  </si>
  <si>
    <t>Prestar  servicios de apoyo asistencial en la subdirección de Gestión Humana de la UAE Cuerpo Oficial de Bomberos en temas de nómina.</t>
  </si>
  <si>
    <t>Adición y prórroga CPS N° 154 de 2017 cuyo objeto es "Prestar sus servicios de apoyo a la gestión en Subdirección de Gestión Humana de la UAE Cuerpo Oficial de Bomberos en el área de nómina"</t>
  </si>
  <si>
    <t>Prestar servicios de apoyo a la gestión en Subdirección de Gestión Humana de la UAE Cuerpo Oficial de Bomberos en temas de nómina.</t>
  </si>
  <si>
    <t>Adición y prórroga CPS N° 080 de 2017 cuyo objeto es "Prestar sus servicios de apoyo en la Subdirección de Gestión Humana de la UAE Cuerpo Oficial de Bomberos en el área de Desarrollo Organizacional"</t>
  </si>
  <si>
    <t>Prestar  servicios de apoyo en la Subdirección de Gestión Humana de la UAE Cuerpo Oficial de Bomberos en temas de Desarrollo Organizacional</t>
  </si>
  <si>
    <t>Adición y prórroga CPS N° 079 de 2017 cuyo objeto es "Prestar sus servicios profesionales para apoyar el área de Seguridad y Salud en el Trabajo en la implementación de programas para la prevención de lesiones y enfermedades, y las demás que requiera la Subdirección"</t>
  </si>
  <si>
    <t>Prestar  servicios profesionales para apoyar temas de Seguridad y Salud en el Trabajo en la Subdirección.</t>
  </si>
  <si>
    <t>Prestar sus servicios profesionales en la Subdirección de Gestión Humana de la UAE Cuerpo Oficial de Bomberos.</t>
  </si>
  <si>
    <t>Adición y prórroga CPS N° 096 de 2017 cuyo objeto es  "Prestar sus servicios profesionales en la Subdirección de Gestión Humana de la UAE Cuerpo Oficial de Bomberos en el área de nómina".</t>
  </si>
  <si>
    <t>Prestar sus servicios profesionales en la Subdirección de Gestión Humana de la UAE Cuerpo Oficial de Bomberos en temas de nómina.</t>
  </si>
  <si>
    <t>Prestar sus servicios de apoyo a la gestión para desarrollar procedimientos administrativos y asistenciales en la Subdirección de Gestión Humana de la UAECOB.</t>
  </si>
  <si>
    <t>Adición y prórroga CPS N° 227 de 2017 cuyo objeto es "Prestar servicios de apoyo a la gestión para el desarrollo y ejecución de las actividades contenidas en el plan de bienestar institucional e incentivos de la UAECOB y apoyar las actividades de planeación, puesta en marcha y seguimiento del Desarrollo Organizacional"</t>
  </si>
  <si>
    <t>Prestar servicios de apoyo a la gestión para el desarrollo y ejecución de las actividades contenidas en el plan de bienestar institucional e incentivos de la UAECOB y apoyar las actividades de planeación, puesta en marcha y seguimiento del Desarrollo Organizacional</t>
  </si>
  <si>
    <t>Adición y prórroga CPS N° 092 de 2017 cuyo objeto es "Prestar servicios profesionales en el área de Seguridad y Salud en el Trabajo en la puesta en marcha de programas que contribuyan a la salud física y mental del personal de la UAECOB, y las demás que requiera la Subdirección</t>
  </si>
  <si>
    <t>Prestar servicios profesionales para apoyar temas de Seguridad y Salud en el Trabajo a cargo de la Subdirección.</t>
  </si>
  <si>
    <t>Prestar servicios profesionales para apoyar temas relacionados con la Seguridad y Salud en el Trabajo a cargo de la Subdirección de Gestión Humana.</t>
  </si>
  <si>
    <t>Prestar servicios de apoyo a la gestion para las actividades propias de la Subdirecciòn de Gestión Humana de la UAE Cuerpo Oficial de Bomberos.</t>
  </si>
  <si>
    <t>Prestar sus servicios  profesionales brindando acompañamiento legal en la Subdirección de Gestión Humana de la UAE Cuerpo Oficial de Bomberos</t>
  </si>
  <si>
    <t xml:space="preserve">Prestar los servicios profesionales para  acompañar jurídicamente los procesos y procedimientos   de  la  Subdireccion  de  Gestion  Corporativa </t>
  </si>
  <si>
    <t xml:space="preserve">Prestar sus servicios profesionales en la Subdirección de Gestión Humana de la UAE Cuerpo Oficial de Bomberos </t>
  </si>
  <si>
    <t>Prestar servicios profesionales en la Subdirección de Gestión Humana de la UAE Cuerpo Oficial de Bomberos de Bogotá D.C. apoyando los procesos de capacitación, inventarios y comisiones.</t>
  </si>
  <si>
    <t>Adición y prórroga CPS Nº 393 de 2017 cuyo objeto es "Prestación de servicios profesionales en la Subdirección Corporativa en las actividades relacionadas con el proceso de sostenibilidad del Sistema Integrado de Gestión (SIG), en el marxco del Plan de Desarrollo Bogotá para Todos"</t>
  </si>
  <si>
    <t>Prestación de servicios profesionales en la Subdirección Corporativa en las actividades relacionadas con el proceso de sostenibilidad del Sistema Integrado de Gestión (SIG), en el marxco del Plan de Desarrollo Bogotá para Todos</t>
  </si>
  <si>
    <t>Prestación de servicios de apoyo a la gestión documental de la Subdirección de Gestión Corporativa de la Unidad</t>
  </si>
  <si>
    <t>Adición y prórroga CPS Nº 171 de 2017 cuyo objeto es "Prestación de servicios profesionales en la Subdirección de Gestión Corporativa, en la ejecución de las actividades relacionadas con el SIG, su  acatamiento en la UAECOB,  en el seguimiento de los planes de acción y de mejoramiento, indicadores, así como en apoyo a la supervisión de los contratos que le sean asignados"</t>
  </si>
  <si>
    <t>Prestación de servicios profesionales en la Subdirección de Gestión Corporativa, en la ejecución de las actividades relacionadas con el SIG, su  acatamiento en la UAECOB,  en el seguimiento de los planes de acción y de mejoramiento, indicadores, así como en apoyo a la supervisión de los contratos que le sean asignados</t>
  </si>
  <si>
    <t xml:space="preserve">Adición y prórroga CPS Nº 045 de 2017 cuyo objeto es " Prestación de servicios de apoyo a la Gestión del área de Compras Seguros e Inventarios de la subdirección de Gestión Corporativa."
</t>
  </si>
  <si>
    <t>Prestación de servicios de apoyo a la Gestión del área de Compras Seguros e Inventarios de la subdirección de Gestión Corporativa.</t>
  </si>
  <si>
    <t>Prestación de servicios profesionales a la Subdirección de Gestión Corporativa adelantando los procesos contables que se desarrollan en el Área financiera de la Unidad Administrativa Especial Cuerpo Oficial de Bomberos, así como en el apoyo a la supervisión de los contratos que le sean asignados.</t>
  </si>
  <si>
    <t>Adición y prórroga CPS Nº 054 de 2017 cuyo objeto es "Prestacion de servicios de apoyo a la Gestión del área de Compras Seguros e Inventarios de la subdreccon de Gestion Corporativa"</t>
  </si>
  <si>
    <t>Prestacion de servicios de apoyo a la Gestión del área de Compras Seguros e Inventarios de la subdreccon de Gestion Corporativa</t>
  </si>
  <si>
    <t>Adición y prórroga CPS Nº 241 de 2017 cuyo objeto es  "Prestación de servicios de apoyo a la gestión de la Oficina de Atención al Ciudadano de la Subdirección de Gestión Corporativa de La Unidad"</t>
  </si>
  <si>
    <t>Prestación de servicios de apoyo a la gestión de la Oficina de Atención al Ciudadano de la Subdirección de Gestión Corporativa de ka Unidad</t>
  </si>
  <si>
    <t>Adiciòn y pròrroga CPS Nº 356 de 2017 cuyo objeto es  "Prestación de servicios Porfesionales en la gestión de las actuaciones disciplinarias adelantadas desde la Sundirección de Gestión Corporativa a los servisores públicos de la UAE Cuerpo Oficial de Bomberos"</t>
  </si>
  <si>
    <t>Prestación de servicios Porfesionales en la gestión de las actuaciones disciplinarias adelantadas desde la Sundirección de Gestión Corporativa a los servisores públicos de la UAE Cuerpo Oficial de Bomberos</t>
  </si>
  <si>
    <t>Prestación de servicios de apoyo a la gestión documental de la Subdirección de Gestión Corporativa de la Unidad.</t>
  </si>
  <si>
    <t>Adición y prórroga CPS Nº 043 de 2017 cuyo objeto es "Prestación de  servicios de apoyo a la Gestión del Almacen general de la UAECOB a cargo de la Subdireccion de Gestion Corporativa"</t>
  </si>
  <si>
    <t>Prestación de  servicios de apoyo a la Gestión del Almacen greneral de la UAECOB a cargo de la
 Subdireccion de Gestion Corporativa</t>
  </si>
  <si>
    <t>Adiciòn y pròrroga CPS Nº 306 de 2017 cuyo objeto es "Prestación de servicios de apoyo a la gestión en las actuaciones disciplinarias adelantadas desde la Subdirección de Gestión Corporativa a los servidores públicos de la UAE Cuerpo Oficial de Bomberos"</t>
  </si>
  <si>
    <t>Prestación de servicios de apoyo a la gestión en las actuaciones disciplinarias adelantadas desde la Subdirección de Gestión Corporativa a los servidores públicos de la UAE Cuerpo Oficial de Bomberos</t>
  </si>
  <si>
    <t>Prestación de servicios de apoyo a la gestión de la Oficina de Atención al Ciudadano de la Subdirección de Gestión Corporativa.</t>
  </si>
  <si>
    <t>Prestación de servicios en la Subdirección de Gestión Corporativa, para apoyar el Área de Gestión Ambiental de la Unidad.</t>
  </si>
  <si>
    <t>Adiciòn y prórroga CPS Nº 187 de 2017 cuyo objeto es "Prestación de servicios de apoyo a la gestión documental de la Subdirección de Gestión Corporativa de la Unidad."</t>
  </si>
  <si>
    <t>Adición y prórroga CPS Nº 191 de 2017 cuyo objeto es "Prestación de servicios de apoyo a la gestion de la Oficina de Atencion al Ciudadano de la Subdireccion de Gestion Corporativa de la Unidad"</t>
  </si>
  <si>
    <t xml:space="preserve">Prestación de servicios de apoyo a la gestion de la Oficina de Atencion al Ciudadano de la Subdireccion de Gestion Corporativa de la Unidad
</t>
  </si>
  <si>
    <t>Adición y prórroga CPS Nº 098 de 2017 cuyo objeto es "Prestación de servicios de apoyo a la gestión del Almacén de la Unidad, a cargo de la Subdirección de Gestión Corporativa"</t>
  </si>
  <si>
    <t>Prestación de servicios de apoyo a la gestión del Almacén de la Unidad, a cargo de la Subdirección de Gestión Corporativa</t>
  </si>
  <si>
    <t>Prestación de servicios de apoyo a la gestion documental de la Subdireccion de Gestión
Corporativa de la Unidad</t>
  </si>
  <si>
    <t>Prestar los servicios profesionales en la Subdirección de Gestión Corporativa</t>
  </si>
  <si>
    <t>Adición y prórroga CPS Nº 122 de 2017 cuyo objeto es "Prestación de servicios profesionales en la Subdirección de Gestión Corporativa, apoyando la integración de los Subsistemas del SIG en la Entidad"</t>
  </si>
  <si>
    <t>Prestación de servicios profesionales en la Subdirección de Gestión Corporativa, apoyando la integración de los Subsistemas del SIG en la Entidad</t>
  </si>
  <si>
    <t>Adición y prórroga CPS Nº 160 de 2017 cuyo objeto es "Prestación de servicios profesionales en la gestión de las actuciones disciplinarias adelantadas desde la Subdirección de Gestión Corporativa a los servidores públicos de la UAE Cuerpo Oficial de Bomberos"</t>
  </si>
  <si>
    <t>Prestación de servivicios profesionales en la gestión de las actuciones disciplinarias adelantadas desde la Subdirección de Gestión Corporativa a los servidores públicos de la UAE Cuerpo Oficial de Bomberos</t>
  </si>
  <si>
    <t>Prestación de servicios profesionales en el acompañamiento y asistencia al Área de Gestión Administrativa de la Subdirección de Gestión Corporativa, así como en el apoyo a la supervisión de los contratos que le sean asignados</t>
  </si>
  <si>
    <t>Adición y prórroga CPS Nº 040 de 2017 cuyo objeto es "Prestacion de servicios de apoyo a la gestion del Area de Compras, Seguros e lnventarios de la Subdireccon de Gestion Corporativa"</t>
  </si>
  <si>
    <t>Prestacion de servicios de apoyo a la gestion del Area de Compras, Seguros e lnventarios de la Subdireccon de Gestion Corporativa</t>
  </si>
  <si>
    <t>Prestacion de servicios de apoyo a la gestion documental de la Subdireccion de Gestión Corporativa de la Unidad</t>
  </si>
  <si>
    <t xml:space="preserve">Adición y prórroga CPS Nº 087 de 2017 cuyo objeto es "Prestación de servicios profesionales en la Subdirección de Gestión Corporativa para apoyar el proceso de implementación y mejora continua del Sistema de Gestión Ambiental de la Unidad; así como en el apoyo a la supervisión de los contratos que le sean asignados."
</t>
  </si>
  <si>
    <t xml:space="preserve">Prestación de servicios profesionales en la Subdirección de Gestión Corporativa para apoyar el proceso de implementación y mejora continua del Sistema de Gestión Ambiental de la Unidad; así como en el apoyo a la supervisión de los contratos que le sean asignados.
</t>
  </si>
  <si>
    <t>Adición y prórroga CPS Nº 286 de 2017 cuyo objeto es "Prestación de servicios de apoyo a la gestión de la Oficina de Atención al Ciudadano de la Subdirección de Gestión Corporativa"</t>
  </si>
  <si>
    <t>Prestación de servicios de apoyo a la gestión de la Oficina de Atención al Ciudadano de la Subdirección de Gestión Corporativa</t>
  </si>
  <si>
    <t>Adición y prórroga CPS Nº 189 de 2017 cuyo objeto es "Prestación de servicios de apoyo a la gestión de la Oficina de Atención al Ciudadano de la Subdirección de Gestión Corporativa de la Unidad"</t>
  </si>
  <si>
    <t>Prestación de servicios de apoyo a la gestión de la Oficina de Atención al Ciudadano de la Subdirección de Gestión Corporativa de la Unidad.</t>
  </si>
  <si>
    <t>Adición y prórroga CPS Nº 119 de 2017 cuyo objeto es "Prestación de servicios profesionales en la gestión de las actuaciones disciplinarias adelantadas desde la Subdirección de Gestión Corporativa a los servidores públicos de la UAE Cuerpo Oficial de Bomebros"</t>
  </si>
  <si>
    <t>Prestación de servicios profesionales en la gestión de las actuaciones disciplinarias adelantadas desde la Subdirección de Gestión Corporativa a los servidores públicos de la UAE Cuerpo Oficial de Bomebros</t>
  </si>
  <si>
    <t>Prestación de servicios de apoyo en la Subdirección de Gestión Corporativa, en lo relacionado con los procesos de compras, seguros  e inventarios</t>
  </si>
  <si>
    <t xml:space="preserve">Adición y prórroga CPS Nº 097 de 2017 cuyo objeto es  "Prestación de servicios profesionales en la Subdirección de Gestión Corporativa en las actividades de armonización del proceso de implementación y mejora continua del Sistema de Gestión Ambiental de la Unidad; así como en el apoyo a la supervisión de los contratos que le sean asignados."
</t>
  </si>
  <si>
    <t xml:space="preserve">Prestación de servicios profesionales en la Subdirección de Gestión Corporativa en las actividades de armonización del proceso de implementación y mejora continua del Sistema de Gestión Ambiental de la Unidad; así como en el apoyo a la supervisión de los contratos que le sean asignados.
</t>
  </si>
  <si>
    <t>Adición y prórroga CPS Nº 190 de 2017 cuyo objeto es  "Prestación de servicios profesionales en el Área Financiera de la Subdirección de Gestión Corporativa, así como en el apoyo a la implementación de las Normas Internacionales de Información Financiera "NIIF"</t>
  </si>
  <si>
    <t>Prestación de servicios profesionales en el Área Financiera de la Subdirección de Gestión Corporativa, así como en el apoyo a la implementación de las Normas Internacionales de Información Financiera "NIIF</t>
  </si>
  <si>
    <t>Adición y prórroga CPS Nº 050 de 2017 cuyo objeto es "Prestacion de servicios perofesionales en la Subdirección de Gestión Corporativa con las actividades de organización y depuración de la información del sistema PCT"</t>
  </si>
  <si>
    <t>Prestacion de servicios perofesionales en la Subdirección de Gestión Corporativa con las actividades de organización y depuración de la información del sistema PCT</t>
  </si>
  <si>
    <t>Adición y prórroga CPS Nº 267 de 2017 cuyo objeto es "Prestación de servicios profesionales en la Subdirección de Gestión Corporativa adelantando los procesos y procedimientos requeridos para los pagos y la emisión de los estados de cuenta de las obligaciones adquiridas por la Unidad"</t>
  </si>
  <si>
    <t>Prestación de servicios profesionales en la Subdirección de Gestión Corporativa adelantando los procesos y procedimientos requeridos para los pagos y la emisión de los estados de cuenta de las obligaciones adquiridas por la Unidad</t>
  </si>
  <si>
    <t>Adición y prórroga CPS Nº 117 de 2017 cuyo objeto es "Prestación de servicios de apoyo a la gestión de la Oficina de Atención al ciudadano de la Subdireccion de Gestión Corporativa"</t>
  </si>
  <si>
    <t>Prestación de servicios de apoyo a la gestión de la Oficina de Atención al ciudadano de la Subdireccion de Gestión Corporativa</t>
  </si>
  <si>
    <t xml:space="preserve">Prestar los servicios  a la  Subdireccion  de  Gestión  Corporativa  en la  inspección  visual   directa  para  la  Baja de bienes  conforme al  procedimiento PRODC-C GC -01 </t>
  </si>
  <si>
    <t>Prestacion de servicios de apoyo a la Gestión del área de Compras Seguros e Inventarios de la subdireccion de Gestion Corporativa</t>
  </si>
  <si>
    <t>Adición y prórroga CPS Nº 047 de 2017 cuyo objeto es "Prestacion de servicios de apoyo a la Gestión del área de Compras Seguros e Inventarios de la subdreccon de Gestion Corporativa"</t>
  </si>
  <si>
    <t>Prestación de servicios profesionales en la Subdirección Corporativa, para armonizar los procesos de inventarios, compras y seguros; así como en el apoyo a la supervisión de los contratos que le sean asignados</t>
  </si>
  <si>
    <t>Adición y prórroga CPS Nº 237 de 2017 cuyo objeto es  "Prestación de servicios profesionales en la gestión de las actuaciones disciplinarias  adelantadas desde la Subdirección de Gestión Corporativa a los servidores publicos de la UAE Cuerpo Oficial de Bomberos"</t>
  </si>
  <si>
    <t>Prestación de servicios profesionales en la gestión de las actuaciones disciplinarias  adelantadas desde la Subdirección de Gestión Corporativa a los servidores publicos de la UAE Cuerpo Oficial de Bomberos</t>
  </si>
  <si>
    <t>Adición y prórroga CPS Nº 161 de 2017 cuyo objeto es "Prestación de servicios de apoyo a la gestión documental de la Subdirección de Gestión Corporativa de la Unidad"</t>
  </si>
  <si>
    <t>Adiciòn y pròrroga CPS Nº 340 de 2017 cuyo objeto es  "Prestación de servicios de apoyo a la gestión documental de la Subdirección de Gestión Corporativa de la Unidad."</t>
  </si>
  <si>
    <t>Adición y prórroga CPS Nº 326 de 2017 cuyo objeto es "Prestación de servicios profesionales en la gestión de las actuaciones discipplinarias adelantadas desde la Subdirección de Gestión Corporativa a los servidores públicos de la UAE Cuerpo Oficial de Bomberos"</t>
  </si>
  <si>
    <t>Prestación de servicios profesionales en la gestión de las actuaciones discipplinarias adelantadas desde la Subdirección de Gestión Corporativa a los servidores públicos de la UAE Cuerpo Oficial de Bomberos</t>
  </si>
  <si>
    <t>Prestar los servicios de apoyo a la gestión de la Oficina de Atención al Ciudadano de la Subdirección de Gestión Corporativa</t>
  </si>
  <si>
    <t>Adición y prórroga CPS Nº 162 de 2017 cuyo objeto es "Prestación de servicios  de apoyo a la gestión de la Oficina de Atención al Ciudadano de la Subdirección de Gestión Corporativa de la Undiad"</t>
  </si>
  <si>
    <t>Prestación de servicios  de apoyo a la gestión de la Oficina de Atención al Ciudadano de la Subdirección de Gestión Corporativa de la Undiad</t>
  </si>
  <si>
    <t>Adición y prórroga CPS Nº 284 de 2017 cuyo objeto es "Prestación de servicios de apoyo a la gestión de la Oficina de Atención al Ciudadano de la Subdirección de Gestión Corporativa"</t>
  </si>
  <si>
    <t>Prestación de servicios de apoyo a la gestión del área Financiera de la Subdirección de Gestión Corporativa</t>
  </si>
  <si>
    <t>Prestación de servicios profesionales en la Subdirección de Gestión Corporativa adelantando los procesos contables que se desarrollan en el Área financiera de la Unidad Administrativa Especial Cuerpo Oficial de Bomberos, así como en el apoyo a la supervisión de los contratos que le sean asignados.</t>
  </si>
  <si>
    <t>Adición y prórroga CPS Nº 351 de 2017 cuyo objeto es "Prestación de servicios de apoyo a la gestión del Área Financiera de la Subdirección de Gestión Corporativa"</t>
  </si>
  <si>
    <t>Prestación de servicios de apoyo a la gestión del Área Financiera de la Subdirección de Gestión Corporativa</t>
  </si>
  <si>
    <t>Adiciòn y pròrroga CPS Nº 322 de 2017 cuyo objeto es "Prestación de servicios de apoyo a la gestión del área de compras, seguros e inventarios de la Subdirección de Gestión Corporativa"</t>
  </si>
  <si>
    <t>Prestación de servicios de apoyo a la gestión del área de compras, seguros e inventarios de la Subdirección de Gestión Corporativa</t>
  </si>
  <si>
    <t>Adición y prórroga CPS Nº 076 de 2017 cuyo objeto es "Prestación de servicios profesionales en la Subdirección de Gestión Corporativa en las actividades realizadas con los seguros de la Entidad"</t>
  </si>
  <si>
    <t xml:space="preserve">Prestación de servicios profesionales en la Subdirección de Gestión Corporativa en las actividades realizadas con los seguros de la Entidad. </t>
  </si>
  <si>
    <t>Adición y prórroga CPS Nº 105 de 2017 cuyo objeto es "Prestación de servicios de apoyo a la gestión de la Oficina de Atención al Ciudadano de la Subdirección de Gestión Corporativa"</t>
  </si>
  <si>
    <t>Prestación de servicios profesionales en la gestión de las actuaciones disciplinarias adelantadas desde la Subdirección de Gestión Corporativa a los servidores públicos de la UAE Cuerpo Oficial de la Bomberos</t>
  </si>
  <si>
    <t>Prestación de servicios profesionales en la Subdirección Coporativa adelantando los procesos contables que se desarrollan en el área financiera de la Undiad Administrativa Especial Cuerpo Oficial de Bomberos, así como apoyo a la Supervisión de los contratos que le sean asignados</t>
  </si>
  <si>
    <t>Prestación de servicios  tecnicos  en la Subdirección de Gestión Corporativa apoyando el seguimiento y control a la ejecución financiera de la Entidad.</t>
  </si>
  <si>
    <t>Prestación de servicios de apoyo a la gestion de la Oficina de Atencion al Ciudadano de la Subdireccion de Gestion Corporativa de la Unidad</t>
  </si>
  <si>
    <t>Prestación de servicios de apoyo  en la Subdirección de Gestión Corporativa en las actividades realizadas con los seguros de la Entidad.</t>
  </si>
  <si>
    <t>Prestar los servicios profesionales para liderar el proceso de gestión documental de la UAECOB; asi como el apoyo a la supervision de los contratos que le sean asignados.</t>
  </si>
  <si>
    <t>Prestación de servicios profesionales en la Subdirección Corporativa, para apoyar los procesos de inventarios, compras y seguros; así como en el apoyo a la supervisión de los contratos que le sean asignados.</t>
  </si>
  <si>
    <t>Prestar servicios de apoyo a la gestión Subdirección de Gestión Corporativa para ejecutar procedimientos administrativos y asistenciales.</t>
  </si>
  <si>
    <t>PLAN ANUAL DE ADQUISICIONES 2018
Unidad Administrativa Especial Cuerpo Oficial Bomberos de Bogotá</t>
  </si>
  <si>
    <t>Fecha: Marzo 7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</si>
</sst>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0_);_(* \(#,##0.00\);_(* &quot;-&quot;??_);_(@_)"/>
  </numFmts>
  <fonts count="14" x14ac:knownFonts="1">
    <font>
      <sz val="11"/>
      <color theme="1"/>
      <name val="Calibri"/>
      <family val="2"/>
      <scheme val="minor"/>
    </font>
    <font>
      <sz val="11"/>
      <color theme="1"/>
      <name val="Calibri"/>
      <family val="2"/>
      <scheme val="minor"/>
    </font>
    <font>
      <sz val="8"/>
      <name val="Tahoma"/>
      <family val="2"/>
    </font>
    <font>
      <sz val="10"/>
      <name val="Arial"/>
      <family val="2"/>
    </font>
    <font>
      <sz val="8"/>
      <color theme="1"/>
      <name val="Tahoma"/>
      <family val="2"/>
    </font>
    <font>
      <sz val="10"/>
      <color theme="1"/>
      <name val="Verdana"/>
      <family val="2"/>
    </font>
    <font>
      <sz val="8"/>
      <color rgb="FF000000"/>
      <name val="Tahoma"/>
      <family val="2"/>
    </font>
    <font>
      <sz val="10"/>
      <name val="Tahoma"/>
      <family val="2"/>
    </font>
    <font>
      <i/>
      <sz val="8"/>
      <name val="Tahoma"/>
      <family val="2"/>
    </font>
    <font>
      <sz val="9"/>
      <color theme="1"/>
      <name val="Tahoma"/>
      <family val="2"/>
    </font>
    <font>
      <sz val="9"/>
      <name val="Tahoma"/>
      <family val="2"/>
    </font>
    <font>
      <b/>
      <sz val="8"/>
      <color theme="0"/>
      <name val="Tahoma"/>
      <family val="2"/>
    </font>
    <font>
      <b/>
      <sz val="25"/>
      <name val="Calibri"/>
      <family val="2"/>
      <scheme val="minor"/>
    </font>
    <font>
      <b/>
      <sz val="10"/>
      <color theme="0"/>
      <name val="Calibri"/>
      <family val="2"/>
      <scheme val="minor"/>
    </font>
  </fonts>
  <fills count="5">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00B0F0"/>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43" fontId="1" fillId="0" borderId="0" applyFont="0" applyFill="0" applyBorder="0" applyAlignment="0" applyProtection="0"/>
    <xf numFmtId="0" fontId="3" fillId="0" borderId="0"/>
    <xf numFmtId="164" fontId="3" fillId="0" borderId="0" applyFont="0" applyFill="0" applyBorder="0" applyAlignment="0" applyProtection="0"/>
    <xf numFmtId="49" fontId="5" fillId="0" borderId="0" applyFill="0" applyBorder="0" applyProtection="0">
      <alignment horizontal="left" vertical="center"/>
    </xf>
    <xf numFmtId="43" fontId="1" fillId="0" borderId="0" applyFont="0" applyFill="0" applyBorder="0" applyAlignment="0" applyProtection="0"/>
    <xf numFmtId="0" fontId="7" fillId="0" borderId="0"/>
  </cellStyleXfs>
  <cellXfs count="73">
    <xf numFmtId="0" fontId="0" fillId="0" borderId="0" xfId="0"/>
    <xf numFmtId="0" fontId="2" fillId="0" borderId="0" xfId="0" applyFont="1" applyFill="1" applyBorder="1" applyAlignment="1">
      <alignment vertical="center" wrapText="1"/>
    </xf>
    <xf numFmtId="0" fontId="2" fillId="0" borderId="1" xfId="1" applyNumberFormat="1" applyFont="1" applyFill="1" applyBorder="1" applyAlignment="1">
      <alignment horizontal="center" vertical="center" wrapText="1"/>
    </xf>
    <xf numFmtId="0" fontId="4" fillId="0" borderId="1" xfId="0" applyFont="1" applyFill="1" applyBorder="1" applyAlignment="1">
      <alignment horizontal="justify" vertical="center"/>
    </xf>
    <xf numFmtId="1" fontId="4" fillId="0" borderId="2" xfId="0" applyNumberFormat="1" applyFont="1" applyFill="1" applyBorder="1" applyAlignment="1">
      <alignment horizontal="center" vertical="center"/>
    </xf>
    <xf numFmtId="0" fontId="4" fillId="0" borderId="2" xfId="3" applyNumberFormat="1" applyFont="1" applyFill="1" applyBorder="1" applyAlignment="1">
      <alignment horizontal="center" vertical="center" wrapText="1"/>
    </xf>
    <xf numFmtId="43" fontId="2" fillId="0" borderId="1" xfId="1"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1" fontId="4" fillId="0" borderId="3" xfId="0" applyNumberFormat="1" applyFont="1" applyFill="1" applyBorder="1" applyAlignment="1">
      <alignment horizontal="center" vertical="center" wrapText="1"/>
    </xf>
    <xf numFmtId="49" fontId="4" fillId="0" borderId="2" xfId="4" applyFont="1" applyFill="1" applyBorder="1" applyAlignment="1" applyProtection="1">
      <alignment horizontal="center" vertical="center"/>
      <protection locked="0"/>
    </xf>
    <xf numFmtId="1" fontId="4" fillId="0" borderId="2" xfId="0" applyNumberFormat="1" applyFont="1" applyFill="1" applyBorder="1" applyAlignment="1">
      <alignment horizontal="center" vertical="center" wrapText="1"/>
    </xf>
    <xf numFmtId="0" fontId="4" fillId="0" borderId="1" xfId="3"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xf>
    <xf numFmtId="0" fontId="6" fillId="0" borderId="4" xfId="0" applyFont="1" applyFill="1" applyBorder="1" applyAlignment="1">
      <alignment horizontal="justify" vertical="center" wrapText="1"/>
    </xf>
    <xf numFmtId="164" fontId="2" fillId="0" borderId="2" xfId="1" applyNumberFormat="1" applyFont="1" applyFill="1" applyBorder="1" applyAlignment="1">
      <alignment horizontal="center" vertical="center" wrapText="1"/>
    </xf>
    <xf numFmtId="0" fontId="4" fillId="0" borderId="4" xfId="3"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4"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43" fontId="2" fillId="0" borderId="2" xfId="1" applyFont="1" applyFill="1" applyBorder="1" applyAlignment="1">
      <alignment horizontal="center" vertical="center" wrapText="1"/>
    </xf>
    <xf numFmtId="0" fontId="4" fillId="0" borderId="2" xfId="0" applyFont="1" applyFill="1" applyBorder="1" applyAlignment="1">
      <alignment vertical="center"/>
    </xf>
    <xf numFmtId="0" fontId="4" fillId="0" borderId="2" xfId="0" applyFont="1" applyFill="1" applyBorder="1" applyAlignment="1">
      <alignment horizontal="justify" vertical="center"/>
    </xf>
    <xf numFmtId="0" fontId="2" fillId="0" borderId="0" xfId="0" applyFont="1" applyFill="1" applyBorder="1" applyAlignment="1">
      <alignment horizontal="center" vertical="center" wrapText="1"/>
    </xf>
    <xf numFmtId="37" fontId="2" fillId="0" borderId="0" xfId="0" applyNumberFormat="1" applyFont="1" applyFill="1" applyBorder="1" applyAlignment="1">
      <alignment vertical="center" wrapText="1"/>
    </xf>
    <xf numFmtId="0" fontId="2" fillId="0" borderId="0" xfId="0" applyFont="1" applyFill="1" applyBorder="1" applyAlignment="1">
      <alignment horizontal="justify" vertical="center" wrapText="1"/>
    </xf>
    <xf numFmtId="0" fontId="2" fillId="0" borderId="2" xfId="5" applyNumberFormat="1" applyFont="1" applyFill="1" applyBorder="1" applyAlignment="1">
      <alignment horizontal="center" vertical="center" wrapText="1"/>
    </xf>
    <xf numFmtId="0" fontId="2" fillId="0" borderId="2" xfId="2" applyFont="1" applyFill="1" applyBorder="1" applyAlignment="1">
      <alignment horizontal="justify" vertical="center" wrapText="1"/>
    </xf>
    <xf numFmtId="43" fontId="2" fillId="0" borderId="1" xfId="5" applyFont="1" applyFill="1" applyBorder="1" applyAlignment="1">
      <alignment horizontal="center" vertical="center" wrapText="1"/>
    </xf>
    <xf numFmtId="0" fontId="2" fillId="0" borderId="1" xfId="5" applyNumberFormat="1" applyFont="1" applyFill="1" applyBorder="1" applyAlignment="1">
      <alignment horizontal="center" vertical="center" wrapText="1"/>
    </xf>
    <xf numFmtId="0" fontId="2" fillId="0" borderId="2" xfId="6" applyFont="1" applyFill="1" applyBorder="1" applyAlignment="1">
      <alignment horizontal="justify" vertical="center" wrapText="1"/>
    </xf>
    <xf numFmtId="0" fontId="4" fillId="0" borderId="2" xfId="0" applyFont="1" applyFill="1" applyBorder="1" applyAlignment="1">
      <alignment horizontal="left" vertical="center" wrapText="1"/>
    </xf>
    <xf numFmtId="43" fontId="2" fillId="0" borderId="2" xfId="5" applyFont="1" applyFill="1" applyBorder="1" applyAlignment="1">
      <alignment horizontal="center" vertical="center" wrapText="1"/>
    </xf>
    <xf numFmtId="0" fontId="4" fillId="0" borderId="2" xfId="0" applyNumberFormat="1" applyFont="1" applyFill="1" applyBorder="1" applyAlignment="1">
      <alignment horizontal="center" vertical="center"/>
    </xf>
    <xf numFmtId="4" fontId="2" fillId="0" borderId="2" xfId="0" applyNumberFormat="1" applyFont="1" applyFill="1" applyBorder="1" applyAlignment="1">
      <alignment vertical="center" wrapText="1"/>
    </xf>
    <xf numFmtId="1" fontId="2" fillId="0" borderId="2" xfId="5"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164" fontId="2" fillId="0" borderId="2" xfId="5" applyNumberFormat="1" applyFont="1" applyFill="1" applyBorder="1" applyAlignment="1">
      <alignment horizontal="center" vertical="center" wrapText="1"/>
    </xf>
    <xf numFmtId="49" fontId="4" fillId="0" borderId="2" xfId="4" applyFont="1" applyFill="1" applyBorder="1" applyAlignment="1" applyProtection="1">
      <alignment horizontal="center" vertical="center"/>
    </xf>
    <xf numFmtId="43" fontId="4" fillId="0" borderId="1" xfId="1" applyFont="1" applyFill="1" applyBorder="1" applyAlignment="1">
      <alignment horizontal="center" vertical="center" wrapText="1"/>
    </xf>
    <xf numFmtId="39" fontId="2" fillId="0" borderId="2" xfId="0" applyNumberFormat="1" applyFont="1" applyFill="1" applyBorder="1" applyAlignment="1">
      <alignment vertical="center" wrapText="1"/>
    </xf>
    <xf numFmtId="0" fontId="9" fillId="0" borderId="2" xfId="3" applyNumberFormat="1" applyFont="1" applyFill="1" applyBorder="1" applyAlignment="1">
      <alignment horizontal="center" vertical="center" wrapText="1"/>
    </xf>
    <xf numFmtId="0" fontId="10" fillId="0" borderId="2" xfId="6" applyFont="1" applyFill="1" applyBorder="1" applyAlignment="1">
      <alignment horizontal="justify" vertical="center" wrapText="1"/>
    </xf>
    <xf numFmtId="1" fontId="9" fillId="0" borderId="2" xfId="0" applyNumberFormat="1" applyFont="1" applyFill="1" applyBorder="1" applyAlignment="1">
      <alignment horizontal="center" vertical="center"/>
    </xf>
    <xf numFmtId="164" fontId="10" fillId="0" borderId="2" xfId="1" applyNumberFormat="1" applyFont="1" applyFill="1" applyBorder="1" applyAlignment="1">
      <alignment horizontal="center" vertical="center" wrapText="1"/>
    </xf>
    <xf numFmtId="1" fontId="9" fillId="0" borderId="2" xfId="0" applyNumberFormat="1" applyFont="1" applyFill="1" applyBorder="1" applyAlignment="1">
      <alignment horizontal="center" vertical="center" wrapText="1"/>
    </xf>
    <xf numFmtId="49" fontId="5" fillId="0" borderId="2" xfId="4" applyFill="1" applyBorder="1" applyAlignment="1" applyProtection="1">
      <alignment horizontal="center" vertical="center"/>
      <protection locked="0"/>
    </xf>
    <xf numFmtId="0" fontId="10" fillId="0" borderId="0" xfId="0" applyFont="1" applyFill="1" applyBorder="1" applyAlignment="1">
      <alignment vertical="center" wrapText="1"/>
    </xf>
    <xf numFmtId="1" fontId="9" fillId="0" borderId="3" xfId="0" applyNumberFormat="1" applyFont="1" applyFill="1" applyBorder="1" applyAlignment="1">
      <alignment horizontal="center" vertical="center" wrapText="1"/>
    </xf>
    <xf numFmtId="43" fontId="10" fillId="0" borderId="2" xfId="1" applyFont="1" applyFill="1" applyBorder="1" applyAlignment="1">
      <alignment horizontal="center" vertical="center" wrapText="1"/>
    </xf>
    <xf numFmtId="39" fontId="10" fillId="0" borderId="2" xfId="0" applyNumberFormat="1" applyFont="1" applyFill="1" applyBorder="1" applyAlignment="1">
      <alignment vertical="center" wrapText="1"/>
    </xf>
    <xf numFmtId="0" fontId="2" fillId="0" borderId="1" xfId="0"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49" fontId="4" fillId="0" borderId="1" xfId="4" applyFont="1" applyFill="1" applyBorder="1" applyAlignment="1" applyProtection="1">
      <alignment horizontal="center" vertical="center"/>
      <protection locked="0"/>
    </xf>
    <xf numFmtId="1" fontId="4" fillId="0" borderId="5"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4" fillId="0" borderId="2" xfId="0" applyFont="1" applyFill="1" applyBorder="1" applyAlignment="1">
      <alignment horizontal="justify" vertical="center" wrapText="1"/>
    </xf>
    <xf numFmtId="0" fontId="4" fillId="0" borderId="0" xfId="0" applyFont="1" applyFill="1" applyBorder="1"/>
    <xf numFmtId="0" fontId="11" fillId="2" borderId="7" xfId="1" applyNumberFormat="1" applyFont="1" applyFill="1" applyBorder="1" applyAlignment="1">
      <alignment horizontal="center" vertical="center" wrapText="1"/>
    </xf>
    <xf numFmtId="0" fontId="2" fillId="3" borderId="0" xfId="0" applyFont="1" applyFill="1" applyBorder="1" applyAlignment="1">
      <alignment vertical="center" wrapText="1"/>
    </xf>
    <xf numFmtId="37" fontId="2" fillId="3" borderId="0" xfId="0" applyNumberFormat="1" applyFont="1" applyFill="1" applyBorder="1" applyAlignment="1">
      <alignment vertical="center" wrapText="1"/>
    </xf>
    <xf numFmtId="0" fontId="2" fillId="3" borderId="0" xfId="0" applyFont="1" applyFill="1" applyBorder="1" applyAlignment="1">
      <alignment horizontal="justify" vertical="center" wrapText="1"/>
    </xf>
    <xf numFmtId="0" fontId="2" fillId="3" borderId="0" xfId="0" applyFont="1" applyFill="1" applyBorder="1" applyAlignment="1">
      <alignment horizontal="center" vertical="center" wrapText="1"/>
    </xf>
    <xf numFmtId="0" fontId="4" fillId="3" borderId="2" xfId="0" applyFont="1" applyFill="1" applyBorder="1" applyAlignment="1">
      <alignment vertical="center"/>
    </xf>
    <xf numFmtId="0" fontId="10" fillId="3" borderId="0" xfId="0" applyFont="1" applyFill="1" applyBorder="1" applyAlignment="1">
      <alignment vertical="center" wrapText="1"/>
    </xf>
    <xf numFmtId="0" fontId="4" fillId="3" borderId="0" xfId="0" applyFont="1" applyFill="1" applyBorder="1"/>
    <xf numFmtId="37" fontId="12" fillId="4" borderId="11" xfId="0" applyNumberFormat="1" applyFont="1" applyFill="1" applyBorder="1" applyAlignment="1">
      <alignment horizontal="center" vertical="center" wrapText="1"/>
    </xf>
    <xf numFmtId="37" fontId="12" fillId="4" borderId="6" xfId="0" applyNumberFormat="1" applyFont="1" applyFill="1" applyBorder="1" applyAlignment="1">
      <alignment horizontal="center" vertical="center" wrapText="1"/>
    </xf>
    <xf numFmtId="37" fontId="13" fillId="4" borderId="12" xfId="0" applyNumberFormat="1" applyFont="1" applyFill="1" applyBorder="1" applyAlignment="1">
      <alignment horizontal="center" vertical="center" wrapText="1"/>
    </xf>
    <xf numFmtId="37" fontId="12" fillId="0" borderId="8" xfId="0" applyNumberFormat="1" applyFont="1" applyFill="1" applyBorder="1" applyAlignment="1">
      <alignment horizontal="center" vertical="center" wrapText="1"/>
    </xf>
    <xf numFmtId="37" fontId="12" fillId="0" borderId="9" xfId="0" applyNumberFormat="1" applyFont="1" applyFill="1" applyBorder="1" applyAlignment="1">
      <alignment horizontal="center" vertical="center" wrapText="1"/>
    </xf>
    <xf numFmtId="37" fontId="12" fillId="0" borderId="10" xfId="0" applyNumberFormat="1" applyFont="1" applyFill="1" applyBorder="1" applyAlignment="1">
      <alignment horizontal="center" vertical="center" wrapText="1"/>
    </xf>
  </cellXfs>
  <cellStyles count="7">
    <cellStyle name="BodyStyle" xfId="4"/>
    <cellStyle name="Millares" xfId="1" builtinId="3"/>
    <cellStyle name="Millares 2" xfId="3"/>
    <cellStyle name="Millares 4" xfId="5"/>
    <cellStyle name="Normal" xfId="0" builtinId="0"/>
    <cellStyle name="Normal 2 10" xfId="2"/>
    <cellStyle name="Normal_Libro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371475</xdr:colOff>
      <xdr:row>1</xdr:row>
      <xdr:rowOff>161925</xdr:rowOff>
    </xdr:from>
    <xdr:to>
      <xdr:col>2</xdr:col>
      <xdr:colOff>2531549</xdr:colOff>
      <xdr:row>1</xdr:row>
      <xdr:rowOff>906098</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41609"/>
        <a:stretch/>
      </xdr:blipFill>
      <xdr:spPr>
        <a:xfrm>
          <a:off x="371475" y="304800"/>
          <a:ext cx="3245924" cy="744173"/>
        </a:xfrm>
        <a:prstGeom prst="rect">
          <a:avLst/>
        </a:prstGeom>
      </xdr:spPr>
    </xdr:pic>
    <xdr:clientData/>
  </xdr:twoCellAnchor>
  <xdr:twoCellAnchor editAs="oneCell">
    <xdr:from>
      <xdr:col>16</xdr:col>
      <xdr:colOff>47625</xdr:colOff>
      <xdr:row>1</xdr:row>
      <xdr:rowOff>171450</xdr:rowOff>
    </xdr:from>
    <xdr:to>
      <xdr:col>17</xdr:col>
      <xdr:colOff>1238810</xdr:colOff>
      <xdr:row>1</xdr:row>
      <xdr:rowOff>915623</xdr:rowOff>
    </xdr:to>
    <xdr:pic>
      <xdr:nvPicPr>
        <xdr:cNvPr id="3" name="Imagen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0274"/>
        <a:stretch/>
      </xdr:blipFill>
      <xdr:spPr>
        <a:xfrm>
          <a:off x="20993100" y="314325"/>
          <a:ext cx="2219885" cy="7441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ZBETH/Downloads/Plan%20Anual%20de%20Adquisiciones%202018_Versi&#243;n%20Inicial%20OA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PAA%202018\PLAN%20ANUAL%20DE%20ADQUISICIONES\Plan%20Anual%20de%20Adquisiciones%202018_Versi&#243;n%20Inici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PAA%202018\PLAN%20ANUAL%20DE%20ADQUISICIONES\SOPORTE%20PAA%202018\Plan%20Anual%20de%20Adquisiciones%202018_Versi&#243;n%20Inicial%20(1)%20S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PAA%202018\PLAN%20ANUAL%20DE%20ADQUISICIONES\SOPORTE%20PAA%202018\Plan%20Anual%20de%20Adquisiciones%202018_Versi&#243;n%20Inicial%20(1)%20HUMAN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PAA%202018\PLAN%20ANUAL%20DE%20ADQUISICIONES\SOPORTE%20PAA%202018\Plan%20Anual%20de%20Adquisiciones%202018_Versi&#243;n%20Inicial%20(1)%20RIESG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PAA%202018\PLAN%20ANUAL%20DE%20ADQUISICIONES\SOPORTE%20PAA%202018\Plan%20Anual%20de%20Adquisiciones%202018_Versi&#243;n%20Inicial%20(1)%20LOGIST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INVERSIÓN"/>
      <sheetName val="Lista Selección"/>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INVERSIÓN"/>
      <sheetName val="Lista Selección"/>
      <sheetName val="Hoja1"/>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onsolidado"/>
      <sheetName val="INVERSIÓN"/>
      <sheetName val="Lista Selección"/>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INVERSIÓN"/>
      <sheetName val="Lista Selección"/>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INVERSIÓN"/>
      <sheetName val="Lista Selección"/>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INVERSIÓN"/>
      <sheetName val="Lista Selección"/>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jpardo@bomberosbogota.gov.co" TargetMode="External"/><Relationship Id="rId299" Type="http://schemas.openxmlformats.org/officeDocument/2006/relationships/hyperlink" Target="mailto:acorrea@bomberosbogota.gov.co" TargetMode="External"/><Relationship Id="rId303" Type="http://schemas.openxmlformats.org/officeDocument/2006/relationships/hyperlink" Target="mailto:acorrea@bomberosbogota.gov.co" TargetMode="External"/><Relationship Id="rId21" Type="http://schemas.openxmlformats.org/officeDocument/2006/relationships/hyperlink" Target="mailto:ctorres@bomberosbogota.gov.co" TargetMode="External"/><Relationship Id="rId42" Type="http://schemas.openxmlformats.org/officeDocument/2006/relationships/hyperlink" Target="mailto:sromero@bomberosbogota.gov.co" TargetMode="External"/><Relationship Id="rId63" Type="http://schemas.openxmlformats.org/officeDocument/2006/relationships/hyperlink" Target="mailto:jpardo@bomberosbogota.gov.co" TargetMode="External"/><Relationship Id="rId84" Type="http://schemas.openxmlformats.org/officeDocument/2006/relationships/hyperlink" Target="mailto:jpardo@bomberosbogota.gov.co" TargetMode="External"/><Relationship Id="rId138" Type="http://schemas.openxmlformats.org/officeDocument/2006/relationships/hyperlink" Target="mailto:acorrea@bomberosbogota.gov.co" TargetMode="External"/><Relationship Id="rId159" Type="http://schemas.openxmlformats.org/officeDocument/2006/relationships/hyperlink" Target="mailto:acorrea@bomberosbogota.gov.co" TargetMode="External"/><Relationship Id="rId324" Type="http://schemas.openxmlformats.org/officeDocument/2006/relationships/hyperlink" Target="mailto:acorrea@bomberosbogota.gov.co" TargetMode="External"/><Relationship Id="rId345" Type="http://schemas.openxmlformats.org/officeDocument/2006/relationships/hyperlink" Target="mailto:rmora@bomberosbogota.gov.co" TargetMode="External"/><Relationship Id="rId170" Type="http://schemas.openxmlformats.org/officeDocument/2006/relationships/hyperlink" Target="mailto:acorrea@bomberosbogota.gov.co" TargetMode="External"/><Relationship Id="rId191" Type="http://schemas.openxmlformats.org/officeDocument/2006/relationships/hyperlink" Target="mailto:acorrea@bomberosbogota.gov.co" TargetMode="External"/><Relationship Id="rId205" Type="http://schemas.openxmlformats.org/officeDocument/2006/relationships/hyperlink" Target="mailto:acorrea@bomberosbogota.gov.co" TargetMode="External"/><Relationship Id="rId226" Type="http://schemas.openxmlformats.org/officeDocument/2006/relationships/hyperlink" Target="mailto:jcgomez@bomberosbogota.gov.co" TargetMode="External"/><Relationship Id="rId247" Type="http://schemas.openxmlformats.org/officeDocument/2006/relationships/hyperlink" Target="mailto:acorrea@bomberosbogota.gov.co" TargetMode="External"/><Relationship Id="rId107" Type="http://schemas.openxmlformats.org/officeDocument/2006/relationships/hyperlink" Target="mailto:jpardo@bomberosbogota.gov.co" TargetMode="External"/><Relationship Id="rId268" Type="http://schemas.openxmlformats.org/officeDocument/2006/relationships/hyperlink" Target="mailto:acorrea@bomberosbogota.gov.co" TargetMode="External"/><Relationship Id="rId289" Type="http://schemas.openxmlformats.org/officeDocument/2006/relationships/hyperlink" Target="mailto:acorrea@bomberosbogota.gov.co" TargetMode="External"/><Relationship Id="rId11" Type="http://schemas.openxmlformats.org/officeDocument/2006/relationships/hyperlink" Target="mailto:ctorres@bomberosbogota.gov.co" TargetMode="External"/><Relationship Id="rId32" Type="http://schemas.openxmlformats.org/officeDocument/2006/relationships/hyperlink" Target="mailto:sromero@bomberosbogota.gov.co" TargetMode="External"/><Relationship Id="rId53" Type="http://schemas.openxmlformats.org/officeDocument/2006/relationships/hyperlink" Target="mailto:sromero@bomberosbogota.gov.co" TargetMode="External"/><Relationship Id="rId74" Type="http://schemas.openxmlformats.org/officeDocument/2006/relationships/hyperlink" Target="mailto:jpardo@bomberosbogota.gov.co" TargetMode="External"/><Relationship Id="rId128" Type="http://schemas.openxmlformats.org/officeDocument/2006/relationships/hyperlink" Target="mailto:jpardo@bomberosbogota.gov.co" TargetMode="External"/><Relationship Id="rId149" Type="http://schemas.openxmlformats.org/officeDocument/2006/relationships/hyperlink" Target="mailto:acorrea@bomberosbogota.gov.co" TargetMode="External"/><Relationship Id="rId314" Type="http://schemas.openxmlformats.org/officeDocument/2006/relationships/hyperlink" Target="mailto:acorrea@bomberosbogota.gov.co" TargetMode="External"/><Relationship Id="rId335" Type="http://schemas.openxmlformats.org/officeDocument/2006/relationships/hyperlink" Target="mailto:acorrea@bomberosbogota.gov.co" TargetMode="External"/><Relationship Id="rId5" Type="http://schemas.openxmlformats.org/officeDocument/2006/relationships/hyperlink" Target="mailto:ctorres@bomberosbogota.gov.co" TargetMode="External"/><Relationship Id="rId95" Type="http://schemas.openxmlformats.org/officeDocument/2006/relationships/hyperlink" Target="mailto:jpardo@bomberosbogota.gov.co" TargetMode="External"/><Relationship Id="rId160" Type="http://schemas.openxmlformats.org/officeDocument/2006/relationships/hyperlink" Target="mailto:acorrea@bomberosbogota.gov.co" TargetMode="External"/><Relationship Id="rId181" Type="http://schemas.openxmlformats.org/officeDocument/2006/relationships/hyperlink" Target="mailto:jcgomez@bomberosbogota.gov.co" TargetMode="External"/><Relationship Id="rId216" Type="http://schemas.openxmlformats.org/officeDocument/2006/relationships/hyperlink" Target="mailto:jcgomez@bomberosbogota.gov.co" TargetMode="External"/><Relationship Id="rId237" Type="http://schemas.openxmlformats.org/officeDocument/2006/relationships/hyperlink" Target="mailto:jcgomez@bomberosbogota.gov.co" TargetMode="External"/><Relationship Id="rId258" Type="http://schemas.openxmlformats.org/officeDocument/2006/relationships/hyperlink" Target="mailto:acorrea@bomberosbogota.gov.co" TargetMode="External"/><Relationship Id="rId279" Type="http://schemas.openxmlformats.org/officeDocument/2006/relationships/hyperlink" Target="mailto:acorrea@bomberosbogota.gov.co" TargetMode="External"/><Relationship Id="rId22" Type="http://schemas.openxmlformats.org/officeDocument/2006/relationships/hyperlink" Target="mailto:ctorres@bomberosbogota.gov.co" TargetMode="External"/><Relationship Id="rId43" Type="http://schemas.openxmlformats.org/officeDocument/2006/relationships/hyperlink" Target="mailto:sromero@bomberosbogota.gov.co" TargetMode="External"/><Relationship Id="rId64" Type="http://schemas.openxmlformats.org/officeDocument/2006/relationships/hyperlink" Target="mailto:jpardo@bomberosbogota.gov.co" TargetMode="External"/><Relationship Id="rId118" Type="http://schemas.openxmlformats.org/officeDocument/2006/relationships/hyperlink" Target="mailto:jpardo@bomberosbogota.gov.co" TargetMode="External"/><Relationship Id="rId139" Type="http://schemas.openxmlformats.org/officeDocument/2006/relationships/hyperlink" Target="mailto:acorrea@bomberosbogota.gov.co" TargetMode="External"/><Relationship Id="rId290" Type="http://schemas.openxmlformats.org/officeDocument/2006/relationships/hyperlink" Target="mailto:acorrea@bomberosbogota.gov.co" TargetMode="External"/><Relationship Id="rId304" Type="http://schemas.openxmlformats.org/officeDocument/2006/relationships/hyperlink" Target="mailto:acorrea@bomberosbogota.gov.co" TargetMode="External"/><Relationship Id="rId325" Type="http://schemas.openxmlformats.org/officeDocument/2006/relationships/hyperlink" Target="mailto:acorrea@bomberosbogota.gov.co" TargetMode="External"/><Relationship Id="rId346" Type="http://schemas.openxmlformats.org/officeDocument/2006/relationships/hyperlink" Target="mailto:rmora@bomberosbogota.gov.co" TargetMode="External"/><Relationship Id="rId85" Type="http://schemas.openxmlformats.org/officeDocument/2006/relationships/hyperlink" Target="mailto:jpardo@bomberosbogota.gov.co" TargetMode="External"/><Relationship Id="rId150" Type="http://schemas.openxmlformats.org/officeDocument/2006/relationships/hyperlink" Target="mailto:acorrea@bomberosbogota.gov.co" TargetMode="External"/><Relationship Id="rId171" Type="http://schemas.openxmlformats.org/officeDocument/2006/relationships/hyperlink" Target="mailto:acorrea@bomberosbogota.gov.co" TargetMode="External"/><Relationship Id="rId192" Type="http://schemas.openxmlformats.org/officeDocument/2006/relationships/hyperlink" Target="mailto:acorrea@bomberosbogota.gov.co" TargetMode="External"/><Relationship Id="rId206" Type="http://schemas.openxmlformats.org/officeDocument/2006/relationships/hyperlink" Target="mailto:acorrea@bomberosbogota.gov.co" TargetMode="External"/><Relationship Id="rId227" Type="http://schemas.openxmlformats.org/officeDocument/2006/relationships/hyperlink" Target="mailto:jcgomez@bomberosbogota.gov.co" TargetMode="External"/><Relationship Id="rId248" Type="http://schemas.openxmlformats.org/officeDocument/2006/relationships/hyperlink" Target="mailto:acorrea@bomberosbogota.gov.co" TargetMode="External"/><Relationship Id="rId269" Type="http://schemas.openxmlformats.org/officeDocument/2006/relationships/hyperlink" Target="mailto:acorrea@bomberosbogota.gov.co" TargetMode="External"/><Relationship Id="rId12" Type="http://schemas.openxmlformats.org/officeDocument/2006/relationships/hyperlink" Target="mailto:ctorres@bomberosbogota.gov.co" TargetMode="External"/><Relationship Id="rId33" Type="http://schemas.openxmlformats.org/officeDocument/2006/relationships/hyperlink" Target="mailto:sromero@bomberosbogota.gov.co" TargetMode="External"/><Relationship Id="rId108" Type="http://schemas.openxmlformats.org/officeDocument/2006/relationships/hyperlink" Target="mailto:jpardo@bomberosbogota.gov.co" TargetMode="External"/><Relationship Id="rId129" Type="http://schemas.openxmlformats.org/officeDocument/2006/relationships/hyperlink" Target="mailto:jpardo@bomberosbogota.gov.co" TargetMode="External"/><Relationship Id="rId280" Type="http://schemas.openxmlformats.org/officeDocument/2006/relationships/hyperlink" Target="mailto:acorrea@bomberosbogota.gov.co" TargetMode="External"/><Relationship Id="rId315" Type="http://schemas.openxmlformats.org/officeDocument/2006/relationships/hyperlink" Target="mailto:acorrea@bomberosbogota.gov.co" TargetMode="External"/><Relationship Id="rId336" Type="http://schemas.openxmlformats.org/officeDocument/2006/relationships/hyperlink" Target="mailto:acorrea@bomberosbogota.gov.co" TargetMode="External"/><Relationship Id="rId54" Type="http://schemas.openxmlformats.org/officeDocument/2006/relationships/hyperlink" Target="mailto:jpardo@bomberosbogota.gov.co" TargetMode="External"/><Relationship Id="rId75" Type="http://schemas.openxmlformats.org/officeDocument/2006/relationships/hyperlink" Target="mailto:jpardo@bomberosbogota.gov.co" TargetMode="External"/><Relationship Id="rId96" Type="http://schemas.openxmlformats.org/officeDocument/2006/relationships/hyperlink" Target="mailto:jpardo@bomberosbogota.gov.co" TargetMode="External"/><Relationship Id="rId140" Type="http://schemas.openxmlformats.org/officeDocument/2006/relationships/hyperlink" Target="mailto:acorrea@bomberosbogota.gov.co" TargetMode="External"/><Relationship Id="rId161" Type="http://schemas.openxmlformats.org/officeDocument/2006/relationships/hyperlink" Target="mailto:acorrea@bomberosbogota.gov.co" TargetMode="External"/><Relationship Id="rId182" Type="http://schemas.openxmlformats.org/officeDocument/2006/relationships/hyperlink" Target="mailto:jcgomez@bomberosbogota.gov.co" TargetMode="External"/><Relationship Id="rId217" Type="http://schemas.openxmlformats.org/officeDocument/2006/relationships/hyperlink" Target="mailto:jcgomez@bomberosbogota.gov.co" TargetMode="External"/><Relationship Id="rId6" Type="http://schemas.openxmlformats.org/officeDocument/2006/relationships/hyperlink" Target="mailto:ctorres@bomberosbogota.gov.co" TargetMode="External"/><Relationship Id="rId238" Type="http://schemas.openxmlformats.org/officeDocument/2006/relationships/hyperlink" Target="mailto:jcgomez@bomberosbogota.gov.co" TargetMode="External"/><Relationship Id="rId259" Type="http://schemas.openxmlformats.org/officeDocument/2006/relationships/hyperlink" Target="mailto:acorrea@bomberosbogota.gov.co" TargetMode="External"/><Relationship Id="rId23" Type="http://schemas.openxmlformats.org/officeDocument/2006/relationships/hyperlink" Target="mailto:ctorres@bomberosbogota.gov.co" TargetMode="External"/><Relationship Id="rId119" Type="http://schemas.openxmlformats.org/officeDocument/2006/relationships/hyperlink" Target="mailto:jpardo@bomberosbogota.gov.co" TargetMode="External"/><Relationship Id="rId270" Type="http://schemas.openxmlformats.org/officeDocument/2006/relationships/hyperlink" Target="mailto:acorrea@bomberosbogota.gov.co" TargetMode="External"/><Relationship Id="rId291" Type="http://schemas.openxmlformats.org/officeDocument/2006/relationships/hyperlink" Target="mailto:acorrea@bomberosbogota.gov.co" TargetMode="External"/><Relationship Id="rId305" Type="http://schemas.openxmlformats.org/officeDocument/2006/relationships/hyperlink" Target="mailto:acorrea@bomberosbogota.gov.co" TargetMode="External"/><Relationship Id="rId326" Type="http://schemas.openxmlformats.org/officeDocument/2006/relationships/hyperlink" Target="mailto:acorrea@bomberosbogota.gov.co" TargetMode="External"/><Relationship Id="rId347" Type="http://schemas.openxmlformats.org/officeDocument/2006/relationships/hyperlink" Target="mailto:acorrea@bomberosbogota.gov.co" TargetMode="External"/><Relationship Id="rId44" Type="http://schemas.openxmlformats.org/officeDocument/2006/relationships/hyperlink" Target="mailto:sromero@bomberosbogota.gov.co" TargetMode="External"/><Relationship Id="rId65" Type="http://schemas.openxmlformats.org/officeDocument/2006/relationships/hyperlink" Target="mailto:jpardo@bomberosbogota.gov.co" TargetMode="External"/><Relationship Id="rId86" Type="http://schemas.openxmlformats.org/officeDocument/2006/relationships/hyperlink" Target="mailto:jpardo@bomberosbogota.gov.co" TargetMode="External"/><Relationship Id="rId130" Type="http://schemas.openxmlformats.org/officeDocument/2006/relationships/hyperlink" Target="mailto:jpardo@bomberosbogota.gov.co" TargetMode="External"/><Relationship Id="rId151" Type="http://schemas.openxmlformats.org/officeDocument/2006/relationships/hyperlink" Target="mailto:acorrea@bomberosbogota.gov.co" TargetMode="External"/><Relationship Id="rId172" Type="http://schemas.openxmlformats.org/officeDocument/2006/relationships/hyperlink" Target="mailto:acorrea@bomberosbogota.gov.co" TargetMode="External"/><Relationship Id="rId193" Type="http://schemas.openxmlformats.org/officeDocument/2006/relationships/hyperlink" Target="mailto:acorrea@bomberosbogota.gov.co" TargetMode="External"/><Relationship Id="rId207" Type="http://schemas.openxmlformats.org/officeDocument/2006/relationships/hyperlink" Target="mailto:jcgomez@bomberosbogota.gov.co" TargetMode="External"/><Relationship Id="rId228" Type="http://schemas.openxmlformats.org/officeDocument/2006/relationships/hyperlink" Target="mailto:jcgomez@bomberosbogota.gov.co" TargetMode="External"/><Relationship Id="rId249" Type="http://schemas.openxmlformats.org/officeDocument/2006/relationships/hyperlink" Target="mailto:acorrea@bomberosbogota.gov.co" TargetMode="External"/><Relationship Id="rId13" Type="http://schemas.openxmlformats.org/officeDocument/2006/relationships/hyperlink" Target="mailto:ctorres@bomberosbogota.gov.co" TargetMode="External"/><Relationship Id="rId109" Type="http://schemas.openxmlformats.org/officeDocument/2006/relationships/hyperlink" Target="mailto:jpardo@bomberosbogota.gov.co" TargetMode="External"/><Relationship Id="rId260" Type="http://schemas.openxmlformats.org/officeDocument/2006/relationships/hyperlink" Target="mailto:acorrea@bomberosbogota.gov.co" TargetMode="External"/><Relationship Id="rId281" Type="http://schemas.openxmlformats.org/officeDocument/2006/relationships/hyperlink" Target="mailto:acorrea@bomberosbogota.gov.co" TargetMode="External"/><Relationship Id="rId316" Type="http://schemas.openxmlformats.org/officeDocument/2006/relationships/hyperlink" Target="mailto:acorrea@bomberosbogota.gov.co" TargetMode="External"/><Relationship Id="rId337" Type="http://schemas.openxmlformats.org/officeDocument/2006/relationships/hyperlink" Target="mailto:acorrea@bomberosbogota.gov.co" TargetMode="External"/><Relationship Id="rId34" Type="http://schemas.openxmlformats.org/officeDocument/2006/relationships/hyperlink" Target="mailto:sromero@bomberosbogota.gov.co" TargetMode="External"/><Relationship Id="rId55" Type="http://schemas.openxmlformats.org/officeDocument/2006/relationships/hyperlink" Target="mailto:jpardo@bomberosbogota.gov.co" TargetMode="External"/><Relationship Id="rId76" Type="http://schemas.openxmlformats.org/officeDocument/2006/relationships/hyperlink" Target="mailto:jpardo@bomberosbogota.gov.co" TargetMode="External"/><Relationship Id="rId97" Type="http://schemas.openxmlformats.org/officeDocument/2006/relationships/hyperlink" Target="mailto:jpardo@bomberosbogota.gov.co" TargetMode="External"/><Relationship Id="rId120" Type="http://schemas.openxmlformats.org/officeDocument/2006/relationships/hyperlink" Target="mailto:jpardo@bomberosbogota.gov.co" TargetMode="External"/><Relationship Id="rId141" Type="http://schemas.openxmlformats.org/officeDocument/2006/relationships/hyperlink" Target="mailto:acorrea@bomberosbogota.gov.co" TargetMode="External"/><Relationship Id="rId7" Type="http://schemas.openxmlformats.org/officeDocument/2006/relationships/hyperlink" Target="mailto:ctorres@bomberosbogota.gov.co" TargetMode="External"/><Relationship Id="rId162" Type="http://schemas.openxmlformats.org/officeDocument/2006/relationships/hyperlink" Target="mailto:acorrea@bomberosbogota.gov.co" TargetMode="External"/><Relationship Id="rId183" Type="http://schemas.openxmlformats.org/officeDocument/2006/relationships/hyperlink" Target="mailto:jcgomez@bomberosbogota.gov.co" TargetMode="External"/><Relationship Id="rId218" Type="http://schemas.openxmlformats.org/officeDocument/2006/relationships/hyperlink" Target="mailto:jcgomez@bomberosbogota.gov.co" TargetMode="External"/><Relationship Id="rId239" Type="http://schemas.openxmlformats.org/officeDocument/2006/relationships/hyperlink" Target="mailto:jcgomez@bomberosbogota.gov.co" TargetMode="External"/><Relationship Id="rId250" Type="http://schemas.openxmlformats.org/officeDocument/2006/relationships/hyperlink" Target="mailto:acorrea@bomberosbogota.gov.co" TargetMode="External"/><Relationship Id="rId271" Type="http://schemas.openxmlformats.org/officeDocument/2006/relationships/hyperlink" Target="mailto:acorrea@bomberosbogota.gov.co" TargetMode="External"/><Relationship Id="rId292" Type="http://schemas.openxmlformats.org/officeDocument/2006/relationships/hyperlink" Target="mailto:acorrea@bomberosbogota.gov.co" TargetMode="External"/><Relationship Id="rId306" Type="http://schemas.openxmlformats.org/officeDocument/2006/relationships/hyperlink" Target="mailto:acorrea@bomberosbogota.gov.co" TargetMode="External"/><Relationship Id="rId24" Type="http://schemas.openxmlformats.org/officeDocument/2006/relationships/hyperlink" Target="mailto:ctorres@bomberosbogota.gov.co" TargetMode="External"/><Relationship Id="rId45" Type="http://schemas.openxmlformats.org/officeDocument/2006/relationships/hyperlink" Target="mailto:sromero@bomberosbogota.gov.co" TargetMode="External"/><Relationship Id="rId66" Type="http://schemas.openxmlformats.org/officeDocument/2006/relationships/hyperlink" Target="mailto:jpardo@bomberosbogota.gov.co" TargetMode="External"/><Relationship Id="rId87" Type="http://schemas.openxmlformats.org/officeDocument/2006/relationships/hyperlink" Target="mailto:jpardo@bomberosbogota.gov.co" TargetMode="External"/><Relationship Id="rId110" Type="http://schemas.openxmlformats.org/officeDocument/2006/relationships/hyperlink" Target="mailto:jpardo@bomberosbogota.gov.co" TargetMode="External"/><Relationship Id="rId131" Type="http://schemas.openxmlformats.org/officeDocument/2006/relationships/hyperlink" Target="mailto:jpardo@bomberosbogota.gov.co" TargetMode="External"/><Relationship Id="rId327" Type="http://schemas.openxmlformats.org/officeDocument/2006/relationships/hyperlink" Target="mailto:acorrea@bomberosbogota.gov.co" TargetMode="External"/><Relationship Id="rId348" Type="http://schemas.openxmlformats.org/officeDocument/2006/relationships/hyperlink" Target="mailto:acorrea@bomberosbogota.gov.co" TargetMode="External"/><Relationship Id="rId152" Type="http://schemas.openxmlformats.org/officeDocument/2006/relationships/hyperlink" Target="mailto:acorrea@bomberosbogota.gov.co" TargetMode="External"/><Relationship Id="rId173" Type="http://schemas.openxmlformats.org/officeDocument/2006/relationships/hyperlink" Target="mailto:acorrea@bomberosbogota.gov.co" TargetMode="External"/><Relationship Id="rId194" Type="http://schemas.openxmlformats.org/officeDocument/2006/relationships/hyperlink" Target="mailto:jpardo@bomberosbogota.gov.co" TargetMode="External"/><Relationship Id="rId208" Type="http://schemas.openxmlformats.org/officeDocument/2006/relationships/hyperlink" Target="mailto:jcgomez@bomberosbogota.gov.co" TargetMode="External"/><Relationship Id="rId229" Type="http://schemas.openxmlformats.org/officeDocument/2006/relationships/hyperlink" Target="mailto:jcgomez@bomberosbogota.gov.co" TargetMode="External"/><Relationship Id="rId240" Type="http://schemas.openxmlformats.org/officeDocument/2006/relationships/hyperlink" Target="mailto:jcgomez@bomberosbogota.gov.co" TargetMode="External"/><Relationship Id="rId261" Type="http://schemas.openxmlformats.org/officeDocument/2006/relationships/hyperlink" Target="mailto:acorrea@bomberosbogota.gov.co" TargetMode="External"/><Relationship Id="rId14" Type="http://schemas.openxmlformats.org/officeDocument/2006/relationships/hyperlink" Target="mailto:ctorres@bomberosbogota.gov.co" TargetMode="External"/><Relationship Id="rId35" Type="http://schemas.openxmlformats.org/officeDocument/2006/relationships/hyperlink" Target="mailto:sromero@bomberosbogota.gov.co" TargetMode="External"/><Relationship Id="rId56" Type="http://schemas.openxmlformats.org/officeDocument/2006/relationships/hyperlink" Target="mailto:jpardo@bomberosbogota.gov.co" TargetMode="External"/><Relationship Id="rId77" Type="http://schemas.openxmlformats.org/officeDocument/2006/relationships/hyperlink" Target="mailto:jpardo@bomberosbogota.gov.co" TargetMode="External"/><Relationship Id="rId100" Type="http://schemas.openxmlformats.org/officeDocument/2006/relationships/hyperlink" Target="mailto:jpardo@bomberosbogota.gov.co" TargetMode="External"/><Relationship Id="rId282" Type="http://schemas.openxmlformats.org/officeDocument/2006/relationships/hyperlink" Target="mailto:acorrea@bomberosbogota.gov.co" TargetMode="External"/><Relationship Id="rId317" Type="http://schemas.openxmlformats.org/officeDocument/2006/relationships/hyperlink" Target="mailto:acorrea@bomberosbogota.gov.co" TargetMode="External"/><Relationship Id="rId338" Type="http://schemas.openxmlformats.org/officeDocument/2006/relationships/hyperlink" Target="mailto:acorrea@bomberosbogota.gov.co" TargetMode="External"/><Relationship Id="rId8" Type="http://schemas.openxmlformats.org/officeDocument/2006/relationships/hyperlink" Target="mailto:ctorres@bomberosbogota.gov.co" TargetMode="External"/><Relationship Id="rId98" Type="http://schemas.openxmlformats.org/officeDocument/2006/relationships/hyperlink" Target="mailto:jpardo@bomberosbogota.gov.co" TargetMode="External"/><Relationship Id="rId121" Type="http://schemas.openxmlformats.org/officeDocument/2006/relationships/hyperlink" Target="mailto:jpardo@bomberosbogota.gov.co" TargetMode="External"/><Relationship Id="rId142" Type="http://schemas.openxmlformats.org/officeDocument/2006/relationships/hyperlink" Target="mailto:acorrea@bomberosbogota.gov.co" TargetMode="External"/><Relationship Id="rId163" Type="http://schemas.openxmlformats.org/officeDocument/2006/relationships/hyperlink" Target="mailto:acorrea@bomberosbogota.gov.co" TargetMode="External"/><Relationship Id="rId184" Type="http://schemas.openxmlformats.org/officeDocument/2006/relationships/hyperlink" Target="mailto:jcgomez@bomberosbogota.gov.co" TargetMode="External"/><Relationship Id="rId219" Type="http://schemas.openxmlformats.org/officeDocument/2006/relationships/hyperlink" Target="mailto:jcgomez@bomberosbogota.gov.co" TargetMode="External"/><Relationship Id="rId230" Type="http://schemas.openxmlformats.org/officeDocument/2006/relationships/hyperlink" Target="mailto:jcgomez@bomberosbogota.gov.co" TargetMode="External"/><Relationship Id="rId251" Type="http://schemas.openxmlformats.org/officeDocument/2006/relationships/hyperlink" Target="mailto:acorrea@bomberosbogota.gov.co" TargetMode="External"/><Relationship Id="rId25" Type="http://schemas.openxmlformats.org/officeDocument/2006/relationships/hyperlink" Target="mailto:ctorres@bomberosbogota.gov.co" TargetMode="External"/><Relationship Id="rId46" Type="http://schemas.openxmlformats.org/officeDocument/2006/relationships/hyperlink" Target="mailto:sromero@bomberosbogota.gov.co" TargetMode="External"/><Relationship Id="rId67" Type="http://schemas.openxmlformats.org/officeDocument/2006/relationships/hyperlink" Target="mailto:jpardo@bomberosbogota.gov.co" TargetMode="External"/><Relationship Id="rId272" Type="http://schemas.openxmlformats.org/officeDocument/2006/relationships/hyperlink" Target="mailto:acorrea@bomberosbogota.gov.co" TargetMode="External"/><Relationship Id="rId293" Type="http://schemas.openxmlformats.org/officeDocument/2006/relationships/hyperlink" Target="mailto:acorrea@bomberosbogota.gov.co" TargetMode="External"/><Relationship Id="rId307" Type="http://schemas.openxmlformats.org/officeDocument/2006/relationships/hyperlink" Target="mailto:acorrea@bomberosbogota.gov.co" TargetMode="External"/><Relationship Id="rId328" Type="http://schemas.openxmlformats.org/officeDocument/2006/relationships/hyperlink" Target="mailto:acorrea@bomberosbogota.gov.co" TargetMode="External"/><Relationship Id="rId349" Type="http://schemas.openxmlformats.org/officeDocument/2006/relationships/hyperlink" Target="mailto:rmora@bomberosbogota.gov.co" TargetMode="External"/><Relationship Id="rId20" Type="http://schemas.openxmlformats.org/officeDocument/2006/relationships/hyperlink" Target="mailto:ctorres@bomberosbogota.gov.co" TargetMode="External"/><Relationship Id="rId41" Type="http://schemas.openxmlformats.org/officeDocument/2006/relationships/hyperlink" Target="mailto:sromero@bomberosbogota.gov.co" TargetMode="External"/><Relationship Id="rId62" Type="http://schemas.openxmlformats.org/officeDocument/2006/relationships/hyperlink" Target="mailto:jpardo@bomberosbogota.gov.co" TargetMode="External"/><Relationship Id="rId83" Type="http://schemas.openxmlformats.org/officeDocument/2006/relationships/hyperlink" Target="mailto:jpardo@bomberosbogota.gov.co" TargetMode="External"/><Relationship Id="rId88" Type="http://schemas.openxmlformats.org/officeDocument/2006/relationships/hyperlink" Target="mailto:jpardo@bomberosbogota.gov.co" TargetMode="External"/><Relationship Id="rId111" Type="http://schemas.openxmlformats.org/officeDocument/2006/relationships/hyperlink" Target="mailto:jpardo@bomberosbogota.gov.co" TargetMode="External"/><Relationship Id="rId132" Type="http://schemas.openxmlformats.org/officeDocument/2006/relationships/hyperlink" Target="mailto:jpardo@bomberosbogota.gov.co" TargetMode="External"/><Relationship Id="rId153" Type="http://schemas.openxmlformats.org/officeDocument/2006/relationships/hyperlink" Target="mailto:acorrea@bomberosbogota.gov.co" TargetMode="External"/><Relationship Id="rId174" Type="http://schemas.openxmlformats.org/officeDocument/2006/relationships/hyperlink" Target="mailto:acorrea@bomberosbogota.gov.co" TargetMode="External"/><Relationship Id="rId179" Type="http://schemas.openxmlformats.org/officeDocument/2006/relationships/hyperlink" Target="mailto:jcgomez@bomberosbogota.gov.co" TargetMode="External"/><Relationship Id="rId195" Type="http://schemas.openxmlformats.org/officeDocument/2006/relationships/hyperlink" Target="mailto:jpardo@bomberosbogota.gov.co" TargetMode="External"/><Relationship Id="rId209" Type="http://schemas.openxmlformats.org/officeDocument/2006/relationships/hyperlink" Target="mailto:jcgomez@bomberosbogota.gov.co" TargetMode="External"/><Relationship Id="rId190" Type="http://schemas.openxmlformats.org/officeDocument/2006/relationships/hyperlink" Target="mailto:acorrea@bomberosbogota.gov.co" TargetMode="External"/><Relationship Id="rId204" Type="http://schemas.openxmlformats.org/officeDocument/2006/relationships/hyperlink" Target="mailto:acorrea@bomberosbogota.gov.co" TargetMode="External"/><Relationship Id="rId220" Type="http://schemas.openxmlformats.org/officeDocument/2006/relationships/hyperlink" Target="mailto:jcgomez@bomberosbogota.gov.co" TargetMode="External"/><Relationship Id="rId225" Type="http://schemas.openxmlformats.org/officeDocument/2006/relationships/hyperlink" Target="mailto:jcgomez@bomberosbogota.gov.co" TargetMode="External"/><Relationship Id="rId241" Type="http://schemas.openxmlformats.org/officeDocument/2006/relationships/hyperlink" Target="mailto:jcgomez@bomberosbogota.gov.co" TargetMode="External"/><Relationship Id="rId246" Type="http://schemas.openxmlformats.org/officeDocument/2006/relationships/hyperlink" Target="mailto:acorrea@bomberosbogota.gov.co" TargetMode="External"/><Relationship Id="rId267" Type="http://schemas.openxmlformats.org/officeDocument/2006/relationships/hyperlink" Target="mailto:acorrea@bomberosbogota.gov.co" TargetMode="External"/><Relationship Id="rId288" Type="http://schemas.openxmlformats.org/officeDocument/2006/relationships/hyperlink" Target="mailto:acorrea@bomberosbogota.gov.co" TargetMode="External"/><Relationship Id="rId15" Type="http://schemas.openxmlformats.org/officeDocument/2006/relationships/hyperlink" Target="mailto:ctorres@bomberosbogota.gov.co" TargetMode="External"/><Relationship Id="rId36" Type="http://schemas.openxmlformats.org/officeDocument/2006/relationships/hyperlink" Target="mailto:sromero@bomberosbogota.gov.co" TargetMode="External"/><Relationship Id="rId57" Type="http://schemas.openxmlformats.org/officeDocument/2006/relationships/hyperlink" Target="mailto:jpardo@bomberosbogota.gov.co" TargetMode="External"/><Relationship Id="rId106" Type="http://schemas.openxmlformats.org/officeDocument/2006/relationships/hyperlink" Target="mailto:jpardo@bomberosbogota.gov.co" TargetMode="External"/><Relationship Id="rId127" Type="http://schemas.openxmlformats.org/officeDocument/2006/relationships/hyperlink" Target="mailto:jpardo@bomberosbogota.gov.co" TargetMode="External"/><Relationship Id="rId262" Type="http://schemas.openxmlformats.org/officeDocument/2006/relationships/hyperlink" Target="mailto:acorrea@bomberosbogota.gov.co" TargetMode="External"/><Relationship Id="rId283" Type="http://schemas.openxmlformats.org/officeDocument/2006/relationships/hyperlink" Target="mailto:acorrea@bomberosbogota.gov.co" TargetMode="External"/><Relationship Id="rId313" Type="http://schemas.openxmlformats.org/officeDocument/2006/relationships/hyperlink" Target="mailto:acorrea@bomberosbogota.gov.co" TargetMode="External"/><Relationship Id="rId318" Type="http://schemas.openxmlformats.org/officeDocument/2006/relationships/hyperlink" Target="mailto:acorrea@bomberosbogota.gov.co" TargetMode="External"/><Relationship Id="rId339" Type="http://schemas.openxmlformats.org/officeDocument/2006/relationships/hyperlink" Target="mailto:acorrea@bomberosbogota.gov.co" TargetMode="External"/><Relationship Id="rId10" Type="http://schemas.openxmlformats.org/officeDocument/2006/relationships/hyperlink" Target="mailto:ctorres@bomberosbogota.gov.co" TargetMode="External"/><Relationship Id="rId31" Type="http://schemas.openxmlformats.org/officeDocument/2006/relationships/hyperlink" Target="mailto:ctorres@bomberosbogota.gov.co" TargetMode="External"/><Relationship Id="rId52" Type="http://schemas.openxmlformats.org/officeDocument/2006/relationships/hyperlink" Target="mailto:sromero@bomberosbogota.gov.co" TargetMode="External"/><Relationship Id="rId73" Type="http://schemas.openxmlformats.org/officeDocument/2006/relationships/hyperlink" Target="mailto:jpardo@bomberosbogota.gov.co" TargetMode="External"/><Relationship Id="rId78" Type="http://schemas.openxmlformats.org/officeDocument/2006/relationships/hyperlink" Target="mailto:jpardo@bomberosbogota.gov.co" TargetMode="External"/><Relationship Id="rId94" Type="http://schemas.openxmlformats.org/officeDocument/2006/relationships/hyperlink" Target="mailto:jpardo@bomberosbogota.gov.co" TargetMode="External"/><Relationship Id="rId99" Type="http://schemas.openxmlformats.org/officeDocument/2006/relationships/hyperlink" Target="mailto:jpardo@bomberosbogota.gov.co" TargetMode="External"/><Relationship Id="rId101" Type="http://schemas.openxmlformats.org/officeDocument/2006/relationships/hyperlink" Target="mailto:jpardo@bomberosbogota.gov.co" TargetMode="External"/><Relationship Id="rId122" Type="http://schemas.openxmlformats.org/officeDocument/2006/relationships/hyperlink" Target="mailto:jpardo@bomberosbogota.gov.co" TargetMode="External"/><Relationship Id="rId143" Type="http://schemas.openxmlformats.org/officeDocument/2006/relationships/hyperlink" Target="mailto:acorrea@bomberosbogota.gov.co" TargetMode="External"/><Relationship Id="rId148" Type="http://schemas.openxmlformats.org/officeDocument/2006/relationships/hyperlink" Target="mailto:acorrea@bomberosbogota.gov.co" TargetMode="External"/><Relationship Id="rId164" Type="http://schemas.openxmlformats.org/officeDocument/2006/relationships/hyperlink" Target="mailto:acorrea@bomberosbogota.gov.co" TargetMode="External"/><Relationship Id="rId169" Type="http://schemas.openxmlformats.org/officeDocument/2006/relationships/hyperlink" Target="mailto:acorrea@bomberosbogota.gov.co" TargetMode="External"/><Relationship Id="rId185" Type="http://schemas.openxmlformats.org/officeDocument/2006/relationships/hyperlink" Target="mailto:jcgomez@bomberosbogota.gov.co" TargetMode="External"/><Relationship Id="rId334" Type="http://schemas.openxmlformats.org/officeDocument/2006/relationships/hyperlink" Target="mailto:acorrea@bomberosbogota.gov.co" TargetMode="External"/><Relationship Id="rId350" Type="http://schemas.openxmlformats.org/officeDocument/2006/relationships/printerSettings" Target="../printerSettings/printerSettings1.bin"/><Relationship Id="rId4" Type="http://schemas.openxmlformats.org/officeDocument/2006/relationships/hyperlink" Target="mailto:ctorres@bomberosbogota.gov.co" TargetMode="External"/><Relationship Id="rId9" Type="http://schemas.openxmlformats.org/officeDocument/2006/relationships/hyperlink" Target="mailto:ctorres@bomberosbogota.gov.co" TargetMode="External"/><Relationship Id="rId180" Type="http://schemas.openxmlformats.org/officeDocument/2006/relationships/hyperlink" Target="mailto:jcgomez@bomberosbogota.gov.co" TargetMode="External"/><Relationship Id="rId210" Type="http://schemas.openxmlformats.org/officeDocument/2006/relationships/hyperlink" Target="mailto:jcgomez@bomberosbogota.gov.co" TargetMode="External"/><Relationship Id="rId215" Type="http://schemas.openxmlformats.org/officeDocument/2006/relationships/hyperlink" Target="mailto:jcgomez@bomberosbogota.gov.co" TargetMode="External"/><Relationship Id="rId236" Type="http://schemas.openxmlformats.org/officeDocument/2006/relationships/hyperlink" Target="mailto:jcgomez@bomberosbogota.gov.co" TargetMode="External"/><Relationship Id="rId257" Type="http://schemas.openxmlformats.org/officeDocument/2006/relationships/hyperlink" Target="mailto:acorrea@bomberosbogota.gov.co" TargetMode="External"/><Relationship Id="rId278" Type="http://schemas.openxmlformats.org/officeDocument/2006/relationships/hyperlink" Target="mailto:acorrea@bomberosbogota.gov.co" TargetMode="External"/><Relationship Id="rId26" Type="http://schemas.openxmlformats.org/officeDocument/2006/relationships/hyperlink" Target="mailto:ctorres@bomberosbogota.gov.co" TargetMode="External"/><Relationship Id="rId231" Type="http://schemas.openxmlformats.org/officeDocument/2006/relationships/hyperlink" Target="mailto:jcgomez@bomberosbogota.gov.co" TargetMode="External"/><Relationship Id="rId252" Type="http://schemas.openxmlformats.org/officeDocument/2006/relationships/hyperlink" Target="mailto:acorrea@bomberosbogota.gov.co" TargetMode="External"/><Relationship Id="rId273" Type="http://schemas.openxmlformats.org/officeDocument/2006/relationships/hyperlink" Target="mailto:acorrea@bomberosbogota.gov.co" TargetMode="External"/><Relationship Id="rId294" Type="http://schemas.openxmlformats.org/officeDocument/2006/relationships/hyperlink" Target="mailto:acorrea@bomberosbogota.gov.co" TargetMode="External"/><Relationship Id="rId308" Type="http://schemas.openxmlformats.org/officeDocument/2006/relationships/hyperlink" Target="mailto:acorrea@bomberosbogota.gov.co" TargetMode="External"/><Relationship Id="rId329" Type="http://schemas.openxmlformats.org/officeDocument/2006/relationships/hyperlink" Target="mailto:acorrea@bomberosbogota.gov.co" TargetMode="External"/><Relationship Id="rId47" Type="http://schemas.openxmlformats.org/officeDocument/2006/relationships/hyperlink" Target="mailto:sromero@bomberosbogota.gov.co" TargetMode="External"/><Relationship Id="rId68" Type="http://schemas.openxmlformats.org/officeDocument/2006/relationships/hyperlink" Target="mailto:jpardo@bomberosbogota.gov.co" TargetMode="External"/><Relationship Id="rId89" Type="http://schemas.openxmlformats.org/officeDocument/2006/relationships/hyperlink" Target="mailto:jpardo@bomberosbogota.gov.co" TargetMode="External"/><Relationship Id="rId112" Type="http://schemas.openxmlformats.org/officeDocument/2006/relationships/hyperlink" Target="mailto:jpardo@bomberosbogota.gov.co" TargetMode="External"/><Relationship Id="rId133" Type="http://schemas.openxmlformats.org/officeDocument/2006/relationships/hyperlink" Target="mailto:jpardo@bomberosbogota.gov.co" TargetMode="External"/><Relationship Id="rId154" Type="http://schemas.openxmlformats.org/officeDocument/2006/relationships/hyperlink" Target="mailto:acorrea@bomberosbogota.gov.co" TargetMode="External"/><Relationship Id="rId175" Type="http://schemas.openxmlformats.org/officeDocument/2006/relationships/hyperlink" Target="mailto:jcgomez@bomberosbogota.gov.co" TargetMode="External"/><Relationship Id="rId340" Type="http://schemas.openxmlformats.org/officeDocument/2006/relationships/hyperlink" Target="mailto:acorrea@bomberosbogota.gov.co" TargetMode="External"/><Relationship Id="rId196" Type="http://schemas.openxmlformats.org/officeDocument/2006/relationships/hyperlink" Target="mailto:acorrea@bomberosbogota.gov.co" TargetMode="External"/><Relationship Id="rId200" Type="http://schemas.openxmlformats.org/officeDocument/2006/relationships/hyperlink" Target="mailto:jpardo@bomberosbogota.gov.co" TargetMode="External"/><Relationship Id="rId16" Type="http://schemas.openxmlformats.org/officeDocument/2006/relationships/hyperlink" Target="mailto:ctorres@bomberosbogota.gov.co" TargetMode="External"/><Relationship Id="rId221" Type="http://schemas.openxmlformats.org/officeDocument/2006/relationships/hyperlink" Target="mailto:jcgomez@bomberosbogota.gov.co" TargetMode="External"/><Relationship Id="rId242" Type="http://schemas.openxmlformats.org/officeDocument/2006/relationships/hyperlink" Target="mailto:acorrea@bomberosbogota.gov.co" TargetMode="External"/><Relationship Id="rId263" Type="http://schemas.openxmlformats.org/officeDocument/2006/relationships/hyperlink" Target="mailto:acorrea@bomberosbogota.gov.co" TargetMode="External"/><Relationship Id="rId284" Type="http://schemas.openxmlformats.org/officeDocument/2006/relationships/hyperlink" Target="mailto:acorrea@bomberosbogota.gov.co" TargetMode="External"/><Relationship Id="rId319" Type="http://schemas.openxmlformats.org/officeDocument/2006/relationships/hyperlink" Target="mailto:acorrea@bomberosbogota.gov.co" TargetMode="External"/><Relationship Id="rId37" Type="http://schemas.openxmlformats.org/officeDocument/2006/relationships/hyperlink" Target="mailto:sromero@bomberosbogota.gov.co" TargetMode="External"/><Relationship Id="rId58" Type="http://schemas.openxmlformats.org/officeDocument/2006/relationships/hyperlink" Target="mailto:jpardo@bomberosbogota.gov.co" TargetMode="External"/><Relationship Id="rId79" Type="http://schemas.openxmlformats.org/officeDocument/2006/relationships/hyperlink" Target="mailto:jpardo@bomberosbogota.gov.co" TargetMode="External"/><Relationship Id="rId102" Type="http://schemas.openxmlformats.org/officeDocument/2006/relationships/hyperlink" Target="mailto:jpardo@bomberosbogota.gov.co" TargetMode="External"/><Relationship Id="rId123" Type="http://schemas.openxmlformats.org/officeDocument/2006/relationships/hyperlink" Target="mailto:jpardo@bomberosbogota.gov.co" TargetMode="External"/><Relationship Id="rId144" Type="http://schemas.openxmlformats.org/officeDocument/2006/relationships/hyperlink" Target="mailto:acorrea@bomberosbogota.gov.co" TargetMode="External"/><Relationship Id="rId330" Type="http://schemas.openxmlformats.org/officeDocument/2006/relationships/hyperlink" Target="mailto:acorrea@bomberosbogota.gov.co" TargetMode="External"/><Relationship Id="rId90" Type="http://schemas.openxmlformats.org/officeDocument/2006/relationships/hyperlink" Target="mailto:jpardo@bomberosbogota.gov.co" TargetMode="External"/><Relationship Id="rId165" Type="http://schemas.openxmlformats.org/officeDocument/2006/relationships/hyperlink" Target="mailto:acorrea@bomberosbogota.gov.co" TargetMode="External"/><Relationship Id="rId186" Type="http://schemas.openxmlformats.org/officeDocument/2006/relationships/hyperlink" Target="mailto:jcgomez@bomberosbogota.gov.co" TargetMode="External"/><Relationship Id="rId351" Type="http://schemas.openxmlformats.org/officeDocument/2006/relationships/drawing" Target="../drawings/drawing1.xml"/><Relationship Id="rId211" Type="http://schemas.openxmlformats.org/officeDocument/2006/relationships/hyperlink" Target="mailto:jcgomez@bomberosbogota.gov.co" TargetMode="External"/><Relationship Id="rId232" Type="http://schemas.openxmlformats.org/officeDocument/2006/relationships/hyperlink" Target="mailto:jcgomez@bomberosbogota.gov.co" TargetMode="External"/><Relationship Id="rId253" Type="http://schemas.openxmlformats.org/officeDocument/2006/relationships/hyperlink" Target="mailto:acorrea@bomberosbogota.gov.co" TargetMode="External"/><Relationship Id="rId274" Type="http://schemas.openxmlformats.org/officeDocument/2006/relationships/hyperlink" Target="mailto:acorrea@bomberosbogota.gov.co" TargetMode="External"/><Relationship Id="rId295" Type="http://schemas.openxmlformats.org/officeDocument/2006/relationships/hyperlink" Target="mailto:acorrea@bomberosbogota.gov.co" TargetMode="External"/><Relationship Id="rId309" Type="http://schemas.openxmlformats.org/officeDocument/2006/relationships/hyperlink" Target="mailto:acorrea@bomberosbogota.gov.co" TargetMode="External"/><Relationship Id="rId27" Type="http://schemas.openxmlformats.org/officeDocument/2006/relationships/hyperlink" Target="mailto:ctorres@bomberosbogota.gov.co" TargetMode="External"/><Relationship Id="rId48" Type="http://schemas.openxmlformats.org/officeDocument/2006/relationships/hyperlink" Target="mailto:sromero@bomberosbogota.gov.co" TargetMode="External"/><Relationship Id="rId69" Type="http://schemas.openxmlformats.org/officeDocument/2006/relationships/hyperlink" Target="mailto:jpardo@bomberosbogota.gov.co" TargetMode="External"/><Relationship Id="rId113" Type="http://schemas.openxmlformats.org/officeDocument/2006/relationships/hyperlink" Target="mailto:jpardo@bomberosbogota.gov.co" TargetMode="External"/><Relationship Id="rId134" Type="http://schemas.openxmlformats.org/officeDocument/2006/relationships/hyperlink" Target="mailto:jpardo@bomberosbogota.gov.co" TargetMode="External"/><Relationship Id="rId320" Type="http://schemas.openxmlformats.org/officeDocument/2006/relationships/hyperlink" Target="mailto:acorrea@bomberosbogota.gov.co" TargetMode="External"/><Relationship Id="rId80" Type="http://schemas.openxmlformats.org/officeDocument/2006/relationships/hyperlink" Target="mailto:jpardo@bomberosbogota.gov.co" TargetMode="External"/><Relationship Id="rId155" Type="http://schemas.openxmlformats.org/officeDocument/2006/relationships/hyperlink" Target="mailto:acorrea@bomberosbogota.gov.co" TargetMode="External"/><Relationship Id="rId176" Type="http://schemas.openxmlformats.org/officeDocument/2006/relationships/hyperlink" Target="mailto:jcgomez@bomberosbogota.gov.co" TargetMode="External"/><Relationship Id="rId197" Type="http://schemas.openxmlformats.org/officeDocument/2006/relationships/hyperlink" Target="mailto:jpardo@bomberosbogota.gov.co" TargetMode="External"/><Relationship Id="rId341" Type="http://schemas.openxmlformats.org/officeDocument/2006/relationships/hyperlink" Target="mailto:acorrea@bomberosbogota.gov.co" TargetMode="External"/><Relationship Id="rId201" Type="http://schemas.openxmlformats.org/officeDocument/2006/relationships/hyperlink" Target="mailto:acorrea@bomberosbogota.gov.co" TargetMode="External"/><Relationship Id="rId222" Type="http://schemas.openxmlformats.org/officeDocument/2006/relationships/hyperlink" Target="mailto:jcgomez@bomberosbogota.gov.co" TargetMode="External"/><Relationship Id="rId243" Type="http://schemas.openxmlformats.org/officeDocument/2006/relationships/hyperlink" Target="mailto:acorrea@bomberosbogota.gov.co" TargetMode="External"/><Relationship Id="rId264" Type="http://schemas.openxmlformats.org/officeDocument/2006/relationships/hyperlink" Target="mailto:acorrea@bomberosbogota.gov.co" TargetMode="External"/><Relationship Id="rId285" Type="http://schemas.openxmlformats.org/officeDocument/2006/relationships/hyperlink" Target="mailto:acorrea@bomberosbogota.gov.co" TargetMode="External"/><Relationship Id="rId17" Type="http://schemas.openxmlformats.org/officeDocument/2006/relationships/hyperlink" Target="mailto:ctorres@bomberosbogota.gov.co" TargetMode="External"/><Relationship Id="rId38" Type="http://schemas.openxmlformats.org/officeDocument/2006/relationships/hyperlink" Target="mailto:sromero@bomberosbogota.gov.co" TargetMode="External"/><Relationship Id="rId59" Type="http://schemas.openxmlformats.org/officeDocument/2006/relationships/hyperlink" Target="mailto:jpardo@bomberosbogota.gov.co" TargetMode="External"/><Relationship Id="rId103" Type="http://schemas.openxmlformats.org/officeDocument/2006/relationships/hyperlink" Target="mailto:jpardo@bomberosbogota.gov.co" TargetMode="External"/><Relationship Id="rId124" Type="http://schemas.openxmlformats.org/officeDocument/2006/relationships/hyperlink" Target="mailto:jpardo@bomberosbogota.gov.co" TargetMode="External"/><Relationship Id="rId310" Type="http://schemas.openxmlformats.org/officeDocument/2006/relationships/hyperlink" Target="mailto:acorrea@bomberosbogota.gov.co" TargetMode="External"/><Relationship Id="rId70" Type="http://schemas.openxmlformats.org/officeDocument/2006/relationships/hyperlink" Target="mailto:jpardo@bomberosbogota.gov.co" TargetMode="External"/><Relationship Id="rId91" Type="http://schemas.openxmlformats.org/officeDocument/2006/relationships/hyperlink" Target="mailto:jpardo@bomberosbogota.gov.co" TargetMode="External"/><Relationship Id="rId145" Type="http://schemas.openxmlformats.org/officeDocument/2006/relationships/hyperlink" Target="mailto:acorrea@bomberosbogota.gov.co" TargetMode="External"/><Relationship Id="rId166" Type="http://schemas.openxmlformats.org/officeDocument/2006/relationships/hyperlink" Target="mailto:acorrea@bomberosbogota.gov.co" TargetMode="External"/><Relationship Id="rId187" Type="http://schemas.openxmlformats.org/officeDocument/2006/relationships/hyperlink" Target="mailto:jcgomez@bomberosbogota.gov.co" TargetMode="External"/><Relationship Id="rId331" Type="http://schemas.openxmlformats.org/officeDocument/2006/relationships/hyperlink" Target="mailto:acorrea@bomberosbogota.gov.co" TargetMode="External"/><Relationship Id="rId1" Type="http://schemas.openxmlformats.org/officeDocument/2006/relationships/hyperlink" Target="mailto:ctorres@bomberosbogota.gov.co" TargetMode="External"/><Relationship Id="rId212" Type="http://schemas.openxmlformats.org/officeDocument/2006/relationships/hyperlink" Target="mailto:jcgomez@bomberosbogota.gov.co" TargetMode="External"/><Relationship Id="rId233" Type="http://schemas.openxmlformats.org/officeDocument/2006/relationships/hyperlink" Target="mailto:jcgomez@bomberosbogota.gov.co" TargetMode="External"/><Relationship Id="rId254" Type="http://schemas.openxmlformats.org/officeDocument/2006/relationships/hyperlink" Target="mailto:acorrea@bomberosbogota.gov.co" TargetMode="External"/><Relationship Id="rId28" Type="http://schemas.openxmlformats.org/officeDocument/2006/relationships/hyperlink" Target="mailto:ctorres@bomberosbogota.gov.co" TargetMode="External"/><Relationship Id="rId49" Type="http://schemas.openxmlformats.org/officeDocument/2006/relationships/hyperlink" Target="mailto:sromero@bomberosbogota.gov.co" TargetMode="External"/><Relationship Id="rId114" Type="http://schemas.openxmlformats.org/officeDocument/2006/relationships/hyperlink" Target="mailto:acorrea@bomberosbogota.gov.co" TargetMode="External"/><Relationship Id="rId275" Type="http://schemas.openxmlformats.org/officeDocument/2006/relationships/hyperlink" Target="mailto:acorrea@bomberosbogota.gov.co" TargetMode="External"/><Relationship Id="rId296" Type="http://schemas.openxmlformats.org/officeDocument/2006/relationships/hyperlink" Target="mailto:acorrea@bomberosbogota.gov.co" TargetMode="External"/><Relationship Id="rId300" Type="http://schemas.openxmlformats.org/officeDocument/2006/relationships/hyperlink" Target="mailto:acorrea@bomberosbogota.gov.co" TargetMode="External"/><Relationship Id="rId60" Type="http://schemas.openxmlformats.org/officeDocument/2006/relationships/hyperlink" Target="mailto:jpardo@bomberosbogota.gov.co" TargetMode="External"/><Relationship Id="rId81" Type="http://schemas.openxmlformats.org/officeDocument/2006/relationships/hyperlink" Target="mailto:jpardo@bomberosbogota.gov.co" TargetMode="External"/><Relationship Id="rId135" Type="http://schemas.openxmlformats.org/officeDocument/2006/relationships/hyperlink" Target="mailto:jpardo@bomberosbogota.gov.co" TargetMode="External"/><Relationship Id="rId156" Type="http://schemas.openxmlformats.org/officeDocument/2006/relationships/hyperlink" Target="mailto:acorrea@bomberosbogota.gov.co" TargetMode="External"/><Relationship Id="rId177" Type="http://schemas.openxmlformats.org/officeDocument/2006/relationships/hyperlink" Target="mailto:jcgomez@bomberosbogota.gov.co" TargetMode="External"/><Relationship Id="rId198" Type="http://schemas.openxmlformats.org/officeDocument/2006/relationships/hyperlink" Target="mailto:jpardo@bomberosbogota.gov.co" TargetMode="External"/><Relationship Id="rId321" Type="http://schemas.openxmlformats.org/officeDocument/2006/relationships/hyperlink" Target="mailto:acorrea@bomberosbogota.gov.co" TargetMode="External"/><Relationship Id="rId342" Type="http://schemas.openxmlformats.org/officeDocument/2006/relationships/hyperlink" Target="mailto:rmora@bomberosbogota.gov.co" TargetMode="External"/><Relationship Id="rId202" Type="http://schemas.openxmlformats.org/officeDocument/2006/relationships/hyperlink" Target="mailto:acorrea@bomberosbogota.gov.co" TargetMode="External"/><Relationship Id="rId223" Type="http://schemas.openxmlformats.org/officeDocument/2006/relationships/hyperlink" Target="mailto:jcgomez@bomberosbogota.gov.co" TargetMode="External"/><Relationship Id="rId244" Type="http://schemas.openxmlformats.org/officeDocument/2006/relationships/hyperlink" Target="mailto:acorrea@bomberosbogota.gov.co" TargetMode="External"/><Relationship Id="rId18" Type="http://schemas.openxmlformats.org/officeDocument/2006/relationships/hyperlink" Target="mailto:ctorres@bomberosbogota.gov.co" TargetMode="External"/><Relationship Id="rId39" Type="http://schemas.openxmlformats.org/officeDocument/2006/relationships/hyperlink" Target="mailto:sromero@bomberosbogota.gov.co" TargetMode="External"/><Relationship Id="rId265" Type="http://schemas.openxmlformats.org/officeDocument/2006/relationships/hyperlink" Target="mailto:acorrea@bomberosbogota.gov.co" TargetMode="External"/><Relationship Id="rId286" Type="http://schemas.openxmlformats.org/officeDocument/2006/relationships/hyperlink" Target="mailto:acorrea@bomberosbogota.gov.co" TargetMode="External"/><Relationship Id="rId50" Type="http://schemas.openxmlformats.org/officeDocument/2006/relationships/hyperlink" Target="mailto:sromero@bomberosbogota.gov.co" TargetMode="External"/><Relationship Id="rId104" Type="http://schemas.openxmlformats.org/officeDocument/2006/relationships/hyperlink" Target="mailto:jpardo@bomberosbogota.gov.co" TargetMode="External"/><Relationship Id="rId125" Type="http://schemas.openxmlformats.org/officeDocument/2006/relationships/hyperlink" Target="mailto:jpardo@bomberosbogota.gov.co" TargetMode="External"/><Relationship Id="rId146" Type="http://schemas.openxmlformats.org/officeDocument/2006/relationships/hyperlink" Target="mailto:acorrea@bomberosbogota.gov.co" TargetMode="External"/><Relationship Id="rId167" Type="http://schemas.openxmlformats.org/officeDocument/2006/relationships/hyperlink" Target="mailto:acorrea@bomberosbogota.gov.co" TargetMode="External"/><Relationship Id="rId188" Type="http://schemas.openxmlformats.org/officeDocument/2006/relationships/hyperlink" Target="mailto:jcgomez@bomberosbogota.gov.co" TargetMode="External"/><Relationship Id="rId311" Type="http://schemas.openxmlformats.org/officeDocument/2006/relationships/hyperlink" Target="mailto:acorrea@bomberosbogota.gov.co" TargetMode="External"/><Relationship Id="rId332" Type="http://schemas.openxmlformats.org/officeDocument/2006/relationships/hyperlink" Target="mailto:acorrea@bomberosbogota.gov.co" TargetMode="External"/><Relationship Id="rId71" Type="http://schemas.openxmlformats.org/officeDocument/2006/relationships/hyperlink" Target="mailto:jpardo@bomberosbogota.gov.co" TargetMode="External"/><Relationship Id="rId92" Type="http://schemas.openxmlformats.org/officeDocument/2006/relationships/hyperlink" Target="mailto:jpardo@bomberosbogota.gov.co" TargetMode="External"/><Relationship Id="rId213" Type="http://schemas.openxmlformats.org/officeDocument/2006/relationships/hyperlink" Target="mailto:jcgomez@bomberosbogota.gov.co" TargetMode="External"/><Relationship Id="rId234" Type="http://schemas.openxmlformats.org/officeDocument/2006/relationships/hyperlink" Target="mailto:jcgomez@bomberosbogota.gov.co" TargetMode="External"/><Relationship Id="rId2" Type="http://schemas.openxmlformats.org/officeDocument/2006/relationships/hyperlink" Target="mailto:ctorres@bomberosbogota.gov.co" TargetMode="External"/><Relationship Id="rId29" Type="http://schemas.openxmlformats.org/officeDocument/2006/relationships/hyperlink" Target="mailto:ctorres@bomberosbogota.gov.co" TargetMode="External"/><Relationship Id="rId255" Type="http://schemas.openxmlformats.org/officeDocument/2006/relationships/hyperlink" Target="mailto:acorrea@bomberosbogota.gov.co" TargetMode="External"/><Relationship Id="rId276" Type="http://schemas.openxmlformats.org/officeDocument/2006/relationships/hyperlink" Target="mailto:acorrea@bomberosbogota.gov.co" TargetMode="External"/><Relationship Id="rId297" Type="http://schemas.openxmlformats.org/officeDocument/2006/relationships/hyperlink" Target="mailto:acorrea@bomberosbogota.gov.co" TargetMode="External"/><Relationship Id="rId40" Type="http://schemas.openxmlformats.org/officeDocument/2006/relationships/hyperlink" Target="mailto:sromero@bomberosbogota.gov.co" TargetMode="External"/><Relationship Id="rId115" Type="http://schemas.openxmlformats.org/officeDocument/2006/relationships/hyperlink" Target="mailto:jpardo@bomberosbogota.gov.co" TargetMode="External"/><Relationship Id="rId136" Type="http://schemas.openxmlformats.org/officeDocument/2006/relationships/hyperlink" Target="mailto:jpardo@bomberosbogota.gov.co" TargetMode="External"/><Relationship Id="rId157" Type="http://schemas.openxmlformats.org/officeDocument/2006/relationships/hyperlink" Target="mailto:acorrea@bomberosbogota.gov.co" TargetMode="External"/><Relationship Id="rId178" Type="http://schemas.openxmlformats.org/officeDocument/2006/relationships/hyperlink" Target="mailto:jcgomez@bomberosbogota.gov.co" TargetMode="External"/><Relationship Id="rId301" Type="http://schemas.openxmlformats.org/officeDocument/2006/relationships/hyperlink" Target="mailto:acorrea@bomberosbogota.gov.co" TargetMode="External"/><Relationship Id="rId322" Type="http://schemas.openxmlformats.org/officeDocument/2006/relationships/hyperlink" Target="mailto:acorrea@bomberosbogota.gov.co" TargetMode="External"/><Relationship Id="rId343" Type="http://schemas.openxmlformats.org/officeDocument/2006/relationships/hyperlink" Target="mailto:rmora@bomberosbogota.gov.co" TargetMode="External"/><Relationship Id="rId61" Type="http://schemas.openxmlformats.org/officeDocument/2006/relationships/hyperlink" Target="mailto:jpardo@bomberosbogota.gov.co" TargetMode="External"/><Relationship Id="rId82" Type="http://schemas.openxmlformats.org/officeDocument/2006/relationships/hyperlink" Target="mailto:jpardo@bomberosbogota.gov.co" TargetMode="External"/><Relationship Id="rId199" Type="http://schemas.openxmlformats.org/officeDocument/2006/relationships/hyperlink" Target="mailto:sromero@bomberosbogota.gov.co" TargetMode="External"/><Relationship Id="rId203" Type="http://schemas.openxmlformats.org/officeDocument/2006/relationships/hyperlink" Target="mailto:acorrea@bomberosbogota.gov.co" TargetMode="External"/><Relationship Id="rId19" Type="http://schemas.openxmlformats.org/officeDocument/2006/relationships/hyperlink" Target="mailto:ctorres@bomberosbogota.gov.co" TargetMode="External"/><Relationship Id="rId224" Type="http://schemas.openxmlformats.org/officeDocument/2006/relationships/hyperlink" Target="mailto:jcgomez@bomberosbogota.gov.co" TargetMode="External"/><Relationship Id="rId245" Type="http://schemas.openxmlformats.org/officeDocument/2006/relationships/hyperlink" Target="mailto:acorrea@bomberosbogota.gov.co" TargetMode="External"/><Relationship Id="rId266" Type="http://schemas.openxmlformats.org/officeDocument/2006/relationships/hyperlink" Target="mailto:acorrea@bomberosbogota.gov.co" TargetMode="External"/><Relationship Id="rId287" Type="http://schemas.openxmlformats.org/officeDocument/2006/relationships/hyperlink" Target="mailto:acorrea@bomberosbogota.gov.co" TargetMode="External"/><Relationship Id="rId30" Type="http://schemas.openxmlformats.org/officeDocument/2006/relationships/hyperlink" Target="mailto:ctorres@bomberosbogota.gov.co" TargetMode="External"/><Relationship Id="rId105" Type="http://schemas.openxmlformats.org/officeDocument/2006/relationships/hyperlink" Target="mailto:jpardo@bomberosbogota.gov.co" TargetMode="External"/><Relationship Id="rId126" Type="http://schemas.openxmlformats.org/officeDocument/2006/relationships/hyperlink" Target="mailto:jpardo@bomberosbogota.gov.co" TargetMode="External"/><Relationship Id="rId147" Type="http://schemas.openxmlformats.org/officeDocument/2006/relationships/hyperlink" Target="mailto:acorrea@bomberosbogota.gov.co" TargetMode="External"/><Relationship Id="rId168" Type="http://schemas.openxmlformats.org/officeDocument/2006/relationships/hyperlink" Target="mailto:acorrea@bomberosbogota.gov.co" TargetMode="External"/><Relationship Id="rId312" Type="http://schemas.openxmlformats.org/officeDocument/2006/relationships/hyperlink" Target="mailto:acorrea@bomberosbogota.gov.co" TargetMode="External"/><Relationship Id="rId333" Type="http://schemas.openxmlformats.org/officeDocument/2006/relationships/hyperlink" Target="mailto:acorrea@bomberosbogota.gov.co" TargetMode="External"/><Relationship Id="rId51" Type="http://schemas.openxmlformats.org/officeDocument/2006/relationships/hyperlink" Target="mailto:sromero@bomberosbogota.gov.co" TargetMode="External"/><Relationship Id="rId72" Type="http://schemas.openxmlformats.org/officeDocument/2006/relationships/hyperlink" Target="mailto:jpardo@bomberosbogota.gov.co" TargetMode="External"/><Relationship Id="rId93" Type="http://schemas.openxmlformats.org/officeDocument/2006/relationships/hyperlink" Target="mailto:jpardo@bomberosbogota.gov.co" TargetMode="External"/><Relationship Id="rId189" Type="http://schemas.openxmlformats.org/officeDocument/2006/relationships/hyperlink" Target="mailto:acorrea@bomberosbogota.gov.co" TargetMode="External"/><Relationship Id="rId3" Type="http://schemas.openxmlformats.org/officeDocument/2006/relationships/hyperlink" Target="mailto:ctorres@bomberosbogota.gov.co" TargetMode="External"/><Relationship Id="rId214" Type="http://schemas.openxmlformats.org/officeDocument/2006/relationships/hyperlink" Target="mailto:jcgomez@bomberosbogota.gov.co" TargetMode="External"/><Relationship Id="rId235" Type="http://schemas.openxmlformats.org/officeDocument/2006/relationships/hyperlink" Target="mailto:jcgomez@bomberosbogota.gov.co" TargetMode="External"/><Relationship Id="rId256" Type="http://schemas.openxmlformats.org/officeDocument/2006/relationships/hyperlink" Target="mailto:acorrea@bomberosbogota.gov.co" TargetMode="External"/><Relationship Id="rId277" Type="http://schemas.openxmlformats.org/officeDocument/2006/relationships/hyperlink" Target="mailto:acorrea@bomberosbogota.gov.co" TargetMode="External"/><Relationship Id="rId298" Type="http://schemas.openxmlformats.org/officeDocument/2006/relationships/hyperlink" Target="mailto:acorrea@bomberosbogota.gov.co" TargetMode="External"/><Relationship Id="rId116" Type="http://schemas.openxmlformats.org/officeDocument/2006/relationships/hyperlink" Target="mailto:jpardo@bomberosbogota.gov.co" TargetMode="External"/><Relationship Id="rId137" Type="http://schemas.openxmlformats.org/officeDocument/2006/relationships/hyperlink" Target="mailto:acorrea@bomberosbogota.gov.co" TargetMode="External"/><Relationship Id="rId158" Type="http://schemas.openxmlformats.org/officeDocument/2006/relationships/hyperlink" Target="mailto:acorrea@bomberosbogota.gov.co" TargetMode="External"/><Relationship Id="rId302" Type="http://schemas.openxmlformats.org/officeDocument/2006/relationships/hyperlink" Target="mailto:acorrea@bomberosbogota.gov.co" TargetMode="External"/><Relationship Id="rId323" Type="http://schemas.openxmlformats.org/officeDocument/2006/relationships/hyperlink" Target="mailto:acorrea@bomberosbogota.gov.co" TargetMode="External"/><Relationship Id="rId344" Type="http://schemas.openxmlformats.org/officeDocument/2006/relationships/hyperlink" Target="mailto:rmora@bomberosbogot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JE702"/>
  <sheetViews>
    <sheetView tabSelected="1" workbookViewId="0">
      <selection activeCell="C561" sqref="C561"/>
    </sheetView>
  </sheetViews>
  <sheetFormatPr baseColWidth="10" defaultColWidth="11.42578125" defaultRowHeight="10.5" x14ac:dyDescent="0.25"/>
  <cols>
    <col min="1" max="1" width="1.85546875" style="60" customWidth="1"/>
    <col min="2" max="2" width="16.28515625" style="25" customWidth="1"/>
    <col min="3" max="3" width="53" style="26" customWidth="1"/>
    <col min="4" max="4" width="18.28515625" style="1" bestFit="1" customWidth="1"/>
    <col min="5" max="5" width="18.5703125" style="1" bestFit="1" customWidth="1"/>
    <col min="6" max="6" width="16" style="1" bestFit="1" customWidth="1"/>
    <col min="7" max="7" width="20.85546875" style="24" bestFit="1" customWidth="1"/>
    <col min="8" max="9" width="16.28515625" style="1" bestFit="1" customWidth="1"/>
    <col min="10" max="11" width="22.140625" style="25" bestFit="1" customWidth="1"/>
    <col min="12" max="12" width="24.85546875" style="1" bestFit="1" customWidth="1"/>
    <col min="13" max="13" width="23.140625" style="1" bestFit="1" customWidth="1"/>
    <col min="14" max="14" width="17.42578125" style="1" bestFit="1" customWidth="1"/>
    <col min="15" max="15" width="13.28515625" style="24" bestFit="1" customWidth="1"/>
    <col min="16" max="16" width="15.5703125" style="1" bestFit="1" customWidth="1"/>
    <col min="17" max="17" width="15.42578125" style="1" bestFit="1" customWidth="1"/>
    <col min="18" max="18" width="24.5703125" style="1" customWidth="1"/>
    <col min="19" max="41" width="11.42578125" style="60"/>
    <col min="42" max="16384" width="11.42578125" style="1"/>
  </cols>
  <sheetData>
    <row r="1" spans="2:18" s="60" customFormat="1" ht="11.25" thickBot="1" x14ac:dyDescent="0.3">
      <c r="B1" s="61"/>
      <c r="C1" s="62"/>
      <c r="G1" s="63"/>
      <c r="J1" s="61"/>
      <c r="K1" s="61"/>
      <c r="O1" s="63"/>
    </row>
    <row r="2" spans="2:18" ht="83.25" customHeight="1" thickBot="1" x14ac:dyDescent="0.3">
      <c r="B2" s="70" t="s">
        <v>598</v>
      </c>
      <c r="C2" s="71"/>
      <c r="D2" s="71"/>
      <c r="E2" s="71"/>
      <c r="F2" s="71"/>
      <c r="G2" s="71"/>
      <c r="H2" s="71"/>
      <c r="I2" s="71"/>
      <c r="J2" s="71"/>
      <c r="K2" s="71"/>
      <c r="L2" s="71"/>
      <c r="M2" s="71"/>
      <c r="N2" s="71"/>
      <c r="O2" s="71"/>
      <c r="P2" s="71"/>
      <c r="Q2" s="71"/>
      <c r="R2" s="72"/>
    </row>
    <row r="3" spans="2:18" ht="13.5" customHeight="1" x14ac:dyDescent="0.25">
      <c r="B3" s="67"/>
      <c r="C3" s="68"/>
      <c r="D3" s="68"/>
      <c r="E3" s="68"/>
      <c r="F3" s="68"/>
      <c r="G3" s="68"/>
      <c r="H3" s="68"/>
      <c r="I3" s="68"/>
      <c r="J3" s="68"/>
      <c r="K3" s="68"/>
      <c r="L3" s="68"/>
      <c r="M3" s="68"/>
      <c r="N3" s="68"/>
      <c r="O3" s="68"/>
      <c r="P3" s="68"/>
      <c r="Q3" s="68"/>
      <c r="R3" s="69" t="s">
        <v>599</v>
      </c>
    </row>
    <row r="4" spans="2:18" ht="43.5" customHeight="1" x14ac:dyDescent="0.25">
      <c r="B4" s="59" t="s">
        <v>0</v>
      </c>
      <c r="C4" s="59" t="s">
        <v>1</v>
      </c>
      <c r="D4" s="59" t="s">
        <v>2</v>
      </c>
      <c r="E4" s="59" t="s">
        <v>3</v>
      </c>
      <c r="F4" s="59" t="s">
        <v>4</v>
      </c>
      <c r="G4" s="59" t="s">
        <v>5</v>
      </c>
      <c r="H4" s="59" t="s">
        <v>6</v>
      </c>
      <c r="I4" s="59" t="s">
        <v>7</v>
      </c>
      <c r="J4" s="59" t="s">
        <v>8</v>
      </c>
      <c r="K4" s="59" t="s">
        <v>9</v>
      </c>
      <c r="L4" s="59" t="s">
        <v>10</v>
      </c>
      <c r="M4" s="59" t="s">
        <v>11</v>
      </c>
      <c r="N4" s="59" t="s">
        <v>12</v>
      </c>
      <c r="O4" s="59" t="s">
        <v>13</v>
      </c>
      <c r="P4" s="59" t="s">
        <v>14</v>
      </c>
      <c r="Q4" s="59" t="s">
        <v>15</v>
      </c>
      <c r="R4" s="59" t="s">
        <v>16</v>
      </c>
    </row>
    <row r="5" spans="2:18" ht="31.5" customHeight="1" x14ac:dyDescent="0.25">
      <c r="B5" s="2">
        <v>43233000</v>
      </c>
      <c r="C5" s="3" t="s">
        <v>17</v>
      </c>
      <c r="D5" s="4">
        <v>2</v>
      </c>
      <c r="E5" s="4">
        <v>2</v>
      </c>
      <c r="F5" s="4">
        <v>2</v>
      </c>
      <c r="G5" s="4">
        <v>1</v>
      </c>
      <c r="H5" s="5" t="s">
        <v>18</v>
      </c>
      <c r="I5" s="4">
        <v>0</v>
      </c>
      <c r="J5" s="6">
        <v>4400000</v>
      </c>
      <c r="K5" s="7">
        <f t="shared" ref="K5:K68" si="0">J5</f>
        <v>4400000</v>
      </c>
      <c r="L5" s="4">
        <v>0</v>
      </c>
      <c r="M5" s="4">
        <v>0</v>
      </c>
      <c r="N5" s="8" t="s">
        <v>19</v>
      </c>
      <c r="O5" s="9" t="s">
        <v>20</v>
      </c>
      <c r="P5" s="8" t="s">
        <v>21</v>
      </c>
      <c r="Q5" s="4">
        <v>3822500</v>
      </c>
      <c r="R5" s="10" t="s">
        <v>22</v>
      </c>
    </row>
    <row r="6" spans="2:18" ht="31.5" customHeight="1" x14ac:dyDescent="0.25">
      <c r="B6" s="2" t="s">
        <v>23</v>
      </c>
      <c r="C6" s="3" t="s">
        <v>24</v>
      </c>
      <c r="D6" s="4">
        <v>7</v>
      </c>
      <c r="E6" s="4">
        <v>7</v>
      </c>
      <c r="F6" s="4">
        <v>6</v>
      </c>
      <c r="G6" s="4">
        <v>1</v>
      </c>
      <c r="H6" s="5" t="s">
        <v>25</v>
      </c>
      <c r="I6" s="4">
        <v>0</v>
      </c>
      <c r="J6" s="6">
        <v>240000000</v>
      </c>
      <c r="K6" s="7">
        <f t="shared" si="0"/>
        <v>240000000</v>
      </c>
      <c r="L6" s="4">
        <v>0</v>
      </c>
      <c r="M6" s="4">
        <v>0</v>
      </c>
      <c r="N6" s="8" t="s">
        <v>19</v>
      </c>
      <c r="O6" s="9" t="s">
        <v>20</v>
      </c>
      <c r="P6" s="8" t="s">
        <v>21</v>
      </c>
      <c r="Q6" s="4">
        <v>3822500</v>
      </c>
      <c r="R6" s="10" t="s">
        <v>22</v>
      </c>
    </row>
    <row r="7" spans="2:18" ht="31.5" customHeight="1" x14ac:dyDescent="0.25">
      <c r="B7" s="2" t="s">
        <v>26</v>
      </c>
      <c r="C7" s="3" t="s">
        <v>27</v>
      </c>
      <c r="D7" s="4">
        <v>2</v>
      </c>
      <c r="E7" s="4">
        <v>2</v>
      </c>
      <c r="F7" s="4">
        <v>12</v>
      </c>
      <c r="G7" s="4">
        <v>1</v>
      </c>
      <c r="H7" s="5" t="s">
        <v>25</v>
      </c>
      <c r="I7" s="4">
        <v>0</v>
      </c>
      <c r="J7" s="6">
        <v>2795000</v>
      </c>
      <c r="K7" s="7">
        <f t="shared" si="0"/>
        <v>2795000</v>
      </c>
      <c r="L7" s="4">
        <v>0</v>
      </c>
      <c r="M7" s="4">
        <v>0</v>
      </c>
      <c r="N7" s="8" t="s">
        <v>19</v>
      </c>
      <c r="O7" s="9" t="s">
        <v>20</v>
      </c>
      <c r="P7" s="8" t="s">
        <v>21</v>
      </c>
      <c r="Q7" s="4">
        <v>3822500</v>
      </c>
      <c r="R7" s="10" t="s">
        <v>22</v>
      </c>
    </row>
    <row r="8" spans="2:18" ht="31.5" customHeight="1" x14ac:dyDescent="0.25">
      <c r="B8" s="5">
        <v>81112101</v>
      </c>
      <c r="C8" s="3" t="s">
        <v>28</v>
      </c>
      <c r="D8" s="4">
        <v>5</v>
      </c>
      <c r="E8" s="4">
        <v>6</v>
      </c>
      <c r="F8" s="4">
        <v>12</v>
      </c>
      <c r="G8" s="4">
        <v>1</v>
      </c>
      <c r="H8" s="5" t="s">
        <v>29</v>
      </c>
      <c r="I8" s="4">
        <v>0</v>
      </c>
      <c r="J8" s="6">
        <v>57600000</v>
      </c>
      <c r="K8" s="7">
        <f t="shared" si="0"/>
        <v>57600000</v>
      </c>
      <c r="L8" s="4">
        <v>0</v>
      </c>
      <c r="M8" s="4">
        <v>0</v>
      </c>
      <c r="N8" s="8" t="s">
        <v>19</v>
      </c>
      <c r="O8" s="9" t="s">
        <v>20</v>
      </c>
      <c r="P8" s="8" t="s">
        <v>21</v>
      </c>
      <c r="Q8" s="4">
        <v>3822500</v>
      </c>
      <c r="R8" s="10" t="s">
        <v>22</v>
      </c>
    </row>
    <row r="9" spans="2:18" ht="31.5" customHeight="1" x14ac:dyDescent="0.25">
      <c r="B9" s="5" t="s">
        <v>30</v>
      </c>
      <c r="C9" s="3" t="s">
        <v>31</v>
      </c>
      <c r="D9" s="4">
        <v>3</v>
      </c>
      <c r="E9" s="4">
        <v>3</v>
      </c>
      <c r="F9" s="4">
        <v>12</v>
      </c>
      <c r="G9" s="4">
        <v>1</v>
      </c>
      <c r="H9" s="5" t="s">
        <v>32</v>
      </c>
      <c r="I9" s="4">
        <v>3</v>
      </c>
      <c r="J9" s="6">
        <v>355040000</v>
      </c>
      <c r="K9" s="7">
        <f t="shared" si="0"/>
        <v>355040000</v>
      </c>
      <c r="L9" s="4">
        <v>0</v>
      </c>
      <c r="M9" s="4">
        <v>0</v>
      </c>
      <c r="N9" s="8" t="s">
        <v>19</v>
      </c>
      <c r="O9" s="9" t="s">
        <v>20</v>
      </c>
      <c r="P9" s="8" t="s">
        <v>21</v>
      </c>
      <c r="Q9" s="4">
        <v>3822500</v>
      </c>
      <c r="R9" s="10" t="s">
        <v>22</v>
      </c>
    </row>
    <row r="10" spans="2:18" ht="31.5" customHeight="1" x14ac:dyDescent="0.25">
      <c r="B10" s="5">
        <v>45111902</v>
      </c>
      <c r="C10" s="3" t="s">
        <v>33</v>
      </c>
      <c r="D10" s="4">
        <v>3</v>
      </c>
      <c r="E10" s="4">
        <v>4</v>
      </c>
      <c r="F10" s="4">
        <v>3</v>
      </c>
      <c r="G10" s="4">
        <v>1</v>
      </c>
      <c r="H10" s="5" t="s">
        <v>34</v>
      </c>
      <c r="I10" s="4">
        <v>0</v>
      </c>
      <c r="J10" s="6">
        <v>684000000</v>
      </c>
      <c r="K10" s="7">
        <f t="shared" si="0"/>
        <v>684000000</v>
      </c>
      <c r="L10" s="4">
        <v>0</v>
      </c>
      <c r="M10" s="4">
        <v>0</v>
      </c>
      <c r="N10" s="8" t="s">
        <v>19</v>
      </c>
      <c r="O10" s="9" t="s">
        <v>20</v>
      </c>
      <c r="P10" s="8" t="s">
        <v>21</v>
      </c>
      <c r="Q10" s="4">
        <v>3822500</v>
      </c>
      <c r="R10" s="10" t="s">
        <v>22</v>
      </c>
    </row>
    <row r="11" spans="2:18" ht="31.5" customHeight="1" x14ac:dyDescent="0.25">
      <c r="B11" s="5">
        <v>43233004</v>
      </c>
      <c r="C11" s="3" t="s">
        <v>35</v>
      </c>
      <c r="D11" s="4">
        <v>8</v>
      </c>
      <c r="E11" s="4">
        <v>8</v>
      </c>
      <c r="F11" s="4">
        <v>2</v>
      </c>
      <c r="G11" s="4">
        <v>1</v>
      </c>
      <c r="H11" s="5" t="s">
        <v>32</v>
      </c>
      <c r="I11" s="4">
        <v>0</v>
      </c>
      <c r="J11" s="6">
        <v>27000000</v>
      </c>
      <c r="K11" s="7">
        <f t="shared" si="0"/>
        <v>27000000</v>
      </c>
      <c r="L11" s="4">
        <v>0</v>
      </c>
      <c r="M11" s="4">
        <v>0</v>
      </c>
      <c r="N11" s="8" t="s">
        <v>19</v>
      </c>
      <c r="O11" s="9" t="s">
        <v>20</v>
      </c>
      <c r="P11" s="8" t="s">
        <v>21</v>
      </c>
      <c r="Q11" s="4">
        <v>3822500</v>
      </c>
      <c r="R11" s="10" t="s">
        <v>22</v>
      </c>
    </row>
    <row r="12" spans="2:18" ht="31.5" customHeight="1" x14ac:dyDescent="0.25">
      <c r="B12" s="5" t="s">
        <v>36</v>
      </c>
      <c r="C12" s="3" t="s">
        <v>37</v>
      </c>
      <c r="D12" s="4">
        <v>3</v>
      </c>
      <c r="E12" s="4">
        <v>4</v>
      </c>
      <c r="F12" s="4">
        <v>6</v>
      </c>
      <c r="G12" s="4">
        <v>1</v>
      </c>
      <c r="H12" s="5" t="s">
        <v>34</v>
      </c>
      <c r="I12" s="4">
        <v>0</v>
      </c>
      <c r="J12" s="6">
        <v>900000000</v>
      </c>
      <c r="K12" s="7">
        <f t="shared" si="0"/>
        <v>900000000</v>
      </c>
      <c r="L12" s="4">
        <v>0</v>
      </c>
      <c r="M12" s="4">
        <v>0</v>
      </c>
      <c r="N12" s="8" t="s">
        <v>19</v>
      </c>
      <c r="O12" s="9" t="s">
        <v>20</v>
      </c>
      <c r="P12" s="8" t="s">
        <v>21</v>
      </c>
      <c r="Q12" s="4">
        <v>3822500</v>
      </c>
      <c r="R12" s="10" t="s">
        <v>22</v>
      </c>
    </row>
    <row r="13" spans="2:18" ht="36.75" customHeight="1" x14ac:dyDescent="0.25">
      <c r="B13" s="5" t="s">
        <v>38</v>
      </c>
      <c r="C13" s="3" t="s">
        <v>39</v>
      </c>
      <c r="D13" s="4">
        <v>5</v>
      </c>
      <c r="E13" s="4">
        <v>6</v>
      </c>
      <c r="F13" s="4">
        <v>3</v>
      </c>
      <c r="G13" s="4">
        <v>1</v>
      </c>
      <c r="H13" s="5" t="s">
        <v>29</v>
      </c>
      <c r="I13" s="4">
        <v>0</v>
      </c>
      <c r="J13" s="6">
        <v>144000000</v>
      </c>
      <c r="K13" s="7">
        <f t="shared" si="0"/>
        <v>144000000</v>
      </c>
      <c r="L13" s="4">
        <v>0</v>
      </c>
      <c r="M13" s="4">
        <v>0</v>
      </c>
      <c r="N13" s="8" t="s">
        <v>19</v>
      </c>
      <c r="O13" s="9" t="s">
        <v>20</v>
      </c>
      <c r="P13" s="8" t="s">
        <v>21</v>
      </c>
      <c r="Q13" s="4">
        <v>3822500</v>
      </c>
      <c r="R13" s="10" t="s">
        <v>22</v>
      </c>
    </row>
    <row r="14" spans="2:18" ht="31.5" customHeight="1" x14ac:dyDescent="0.25">
      <c r="B14" s="5">
        <v>39121000</v>
      </c>
      <c r="C14" s="3" t="s">
        <v>40</v>
      </c>
      <c r="D14" s="4">
        <v>5</v>
      </c>
      <c r="E14" s="4">
        <v>6</v>
      </c>
      <c r="F14" s="4">
        <v>2</v>
      </c>
      <c r="G14" s="4">
        <v>1</v>
      </c>
      <c r="H14" s="5" t="s">
        <v>41</v>
      </c>
      <c r="I14" s="4">
        <v>0</v>
      </c>
      <c r="J14" s="6">
        <f>180000000-30000000</f>
        <v>150000000</v>
      </c>
      <c r="K14" s="7">
        <f t="shared" si="0"/>
        <v>150000000</v>
      </c>
      <c r="L14" s="4">
        <v>0</v>
      </c>
      <c r="M14" s="4">
        <v>0</v>
      </c>
      <c r="N14" s="8" t="s">
        <v>19</v>
      </c>
      <c r="O14" s="9" t="s">
        <v>20</v>
      </c>
      <c r="P14" s="8" t="s">
        <v>21</v>
      </c>
      <c r="Q14" s="4">
        <v>3822500</v>
      </c>
      <c r="R14" s="10" t="s">
        <v>22</v>
      </c>
    </row>
    <row r="15" spans="2:18" ht="31.5" customHeight="1" x14ac:dyDescent="0.25">
      <c r="B15" s="11" t="s">
        <v>42</v>
      </c>
      <c r="C15" s="3" t="s">
        <v>43</v>
      </c>
      <c r="D15" s="12">
        <v>5</v>
      </c>
      <c r="E15" s="12">
        <v>6</v>
      </c>
      <c r="F15" s="4">
        <v>1</v>
      </c>
      <c r="G15" s="4">
        <v>1</v>
      </c>
      <c r="H15" s="5" t="s">
        <v>41</v>
      </c>
      <c r="I15" s="4">
        <v>0</v>
      </c>
      <c r="J15" s="6">
        <v>468880000</v>
      </c>
      <c r="K15" s="7">
        <f t="shared" si="0"/>
        <v>468880000</v>
      </c>
      <c r="L15" s="4">
        <v>0</v>
      </c>
      <c r="M15" s="4">
        <v>0</v>
      </c>
      <c r="N15" s="8" t="s">
        <v>19</v>
      </c>
      <c r="O15" s="9" t="s">
        <v>20</v>
      </c>
      <c r="P15" s="8" t="s">
        <v>21</v>
      </c>
      <c r="Q15" s="4">
        <v>3822500</v>
      </c>
      <c r="R15" s="10" t="s">
        <v>22</v>
      </c>
    </row>
    <row r="16" spans="2:18" ht="31.5" customHeight="1" x14ac:dyDescent="0.25">
      <c r="B16" s="5" t="s">
        <v>44</v>
      </c>
      <c r="C16" s="13" t="s">
        <v>45</v>
      </c>
      <c r="D16" s="12">
        <v>6</v>
      </c>
      <c r="E16" s="12">
        <v>7</v>
      </c>
      <c r="F16" s="4">
        <v>3</v>
      </c>
      <c r="G16" s="4">
        <v>1</v>
      </c>
      <c r="H16" s="5" t="s">
        <v>29</v>
      </c>
      <c r="I16" s="4">
        <v>0</v>
      </c>
      <c r="J16" s="6">
        <f>108000000+34000000+28000000+80000000+40000000</f>
        <v>290000000</v>
      </c>
      <c r="K16" s="7">
        <f t="shared" si="0"/>
        <v>290000000</v>
      </c>
      <c r="L16" s="4">
        <v>0</v>
      </c>
      <c r="M16" s="4">
        <v>0</v>
      </c>
      <c r="N16" s="8" t="s">
        <v>19</v>
      </c>
      <c r="O16" s="9" t="s">
        <v>20</v>
      </c>
      <c r="P16" s="8" t="s">
        <v>21</v>
      </c>
      <c r="Q16" s="4">
        <v>3822500</v>
      </c>
      <c r="R16" s="10" t="s">
        <v>22</v>
      </c>
    </row>
    <row r="17" spans="1:41" ht="31.5" customHeight="1" x14ac:dyDescent="0.25">
      <c r="B17" s="5">
        <v>43231503</v>
      </c>
      <c r="C17" s="13" t="s">
        <v>46</v>
      </c>
      <c r="D17" s="12">
        <v>10</v>
      </c>
      <c r="E17" s="12">
        <v>11</v>
      </c>
      <c r="F17" s="4">
        <v>1</v>
      </c>
      <c r="G17" s="4">
        <v>1</v>
      </c>
      <c r="H17" s="5" t="s">
        <v>29</v>
      </c>
      <c r="I17" s="4">
        <v>0</v>
      </c>
      <c r="J17" s="6">
        <v>72000000</v>
      </c>
      <c r="K17" s="7">
        <f t="shared" si="0"/>
        <v>72000000</v>
      </c>
      <c r="L17" s="4">
        <v>0</v>
      </c>
      <c r="M17" s="4">
        <v>0</v>
      </c>
      <c r="N17" s="8" t="s">
        <v>19</v>
      </c>
      <c r="O17" s="9" t="s">
        <v>20</v>
      </c>
      <c r="P17" s="8" t="s">
        <v>21</v>
      </c>
      <c r="Q17" s="4">
        <v>3822500</v>
      </c>
      <c r="R17" s="10" t="s">
        <v>22</v>
      </c>
    </row>
    <row r="18" spans="1:41" ht="31.5" customHeight="1" x14ac:dyDescent="0.25">
      <c r="B18" s="11">
        <v>43231503</v>
      </c>
      <c r="C18" s="3" t="s">
        <v>47</v>
      </c>
      <c r="D18" s="4">
        <v>11</v>
      </c>
      <c r="E18" s="4">
        <v>11</v>
      </c>
      <c r="F18" s="4">
        <v>1</v>
      </c>
      <c r="G18" s="4">
        <v>1</v>
      </c>
      <c r="H18" s="5" t="s">
        <v>18</v>
      </c>
      <c r="I18" s="4">
        <v>0</v>
      </c>
      <c r="J18" s="6">
        <v>11250000</v>
      </c>
      <c r="K18" s="14">
        <f t="shared" si="0"/>
        <v>11250000</v>
      </c>
      <c r="L18" s="4">
        <v>0</v>
      </c>
      <c r="M18" s="4">
        <v>0</v>
      </c>
      <c r="N18" s="8" t="s">
        <v>19</v>
      </c>
      <c r="O18" s="9" t="s">
        <v>20</v>
      </c>
      <c r="P18" s="8" t="s">
        <v>21</v>
      </c>
      <c r="Q18" s="4">
        <v>3822500</v>
      </c>
      <c r="R18" s="10" t="s">
        <v>22</v>
      </c>
    </row>
    <row r="19" spans="1:41" ht="31.5" customHeight="1" x14ac:dyDescent="0.25">
      <c r="B19" s="5" t="s">
        <v>48</v>
      </c>
      <c r="C19" s="3" t="s">
        <v>49</v>
      </c>
      <c r="D19" s="4">
        <v>3</v>
      </c>
      <c r="E19" s="4">
        <v>4</v>
      </c>
      <c r="F19" s="4">
        <v>12</v>
      </c>
      <c r="G19" s="4">
        <v>1</v>
      </c>
      <c r="H19" s="5" t="s">
        <v>29</v>
      </c>
      <c r="I19" s="4">
        <v>0</v>
      </c>
      <c r="J19" s="6">
        <v>126000000</v>
      </c>
      <c r="K19" s="14">
        <f t="shared" si="0"/>
        <v>126000000</v>
      </c>
      <c r="L19" s="4">
        <v>0</v>
      </c>
      <c r="M19" s="4">
        <v>0</v>
      </c>
      <c r="N19" s="8" t="s">
        <v>19</v>
      </c>
      <c r="O19" s="9" t="s">
        <v>20</v>
      </c>
      <c r="P19" s="8" t="s">
        <v>21</v>
      </c>
      <c r="Q19" s="4">
        <v>3822500</v>
      </c>
      <c r="R19" s="10" t="s">
        <v>22</v>
      </c>
    </row>
    <row r="20" spans="1:41" ht="31.5" customHeight="1" x14ac:dyDescent="0.25">
      <c r="B20" s="15">
        <v>43231512</v>
      </c>
      <c r="C20" s="3" t="s">
        <v>50</v>
      </c>
      <c r="D20" s="4">
        <v>7</v>
      </c>
      <c r="E20" s="4">
        <v>7</v>
      </c>
      <c r="F20" s="4">
        <v>12</v>
      </c>
      <c r="G20" s="4">
        <v>1</v>
      </c>
      <c r="H20" s="5" t="s">
        <v>32</v>
      </c>
      <c r="I20" s="4">
        <v>0</v>
      </c>
      <c r="J20" s="6">
        <v>121500000</v>
      </c>
      <c r="K20" s="14">
        <f t="shared" si="0"/>
        <v>121500000</v>
      </c>
      <c r="L20" s="4">
        <v>0</v>
      </c>
      <c r="M20" s="4">
        <v>0</v>
      </c>
      <c r="N20" s="8" t="s">
        <v>19</v>
      </c>
      <c r="O20" s="9" t="s">
        <v>20</v>
      </c>
      <c r="P20" s="8" t="s">
        <v>21</v>
      </c>
      <c r="Q20" s="4">
        <v>3822500</v>
      </c>
      <c r="R20" s="10" t="s">
        <v>22</v>
      </c>
    </row>
    <row r="21" spans="1:41" ht="31.5" customHeight="1" x14ac:dyDescent="0.25">
      <c r="B21" s="5">
        <v>43231512</v>
      </c>
      <c r="C21" s="3" t="s">
        <v>51</v>
      </c>
      <c r="D21" s="4">
        <v>11</v>
      </c>
      <c r="E21" s="4">
        <v>11</v>
      </c>
      <c r="F21" s="4">
        <v>12</v>
      </c>
      <c r="G21" s="4">
        <v>1</v>
      </c>
      <c r="H21" s="5" t="s">
        <v>18</v>
      </c>
      <c r="I21" s="4">
        <v>0</v>
      </c>
      <c r="J21" s="6">
        <v>10800000</v>
      </c>
      <c r="K21" s="14">
        <f t="shared" si="0"/>
        <v>10800000</v>
      </c>
      <c r="L21" s="4">
        <v>0</v>
      </c>
      <c r="M21" s="4">
        <v>0</v>
      </c>
      <c r="N21" s="8" t="s">
        <v>19</v>
      </c>
      <c r="O21" s="9" t="s">
        <v>20</v>
      </c>
      <c r="P21" s="8" t="s">
        <v>21</v>
      </c>
      <c r="Q21" s="4">
        <v>3822500</v>
      </c>
      <c r="R21" s="10" t="s">
        <v>22</v>
      </c>
    </row>
    <row r="22" spans="1:41" ht="31.5" customHeight="1" x14ac:dyDescent="0.25">
      <c r="B22" s="16">
        <v>81112220</v>
      </c>
      <c r="C22" s="17" t="s">
        <v>52</v>
      </c>
      <c r="D22" s="4">
        <v>6</v>
      </c>
      <c r="E22" s="4">
        <v>7</v>
      </c>
      <c r="F22" s="4">
        <v>3</v>
      </c>
      <c r="G22" s="4">
        <v>1</v>
      </c>
      <c r="H22" s="5" t="s">
        <v>29</v>
      </c>
      <c r="I22" s="4">
        <v>0</v>
      </c>
      <c r="J22" s="6">
        <v>185500000</v>
      </c>
      <c r="K22" s="14">
        <f t="shared" si="0"/>
        <v>185500000</v>
      </c>
      <c r="L22" s="4">
        <v>0</v>
      </c>
      <c r="M22" s="4">
        <v>0</v>
      </c>
      <c r="N22" s="8" t="s">
        <v>19</v>
      </c>
      <c r="O22" s="9" t="s">
        <v>20</v>
      </c>
      <c r="P22" s="8" t="s">
        <v>21</v>
      </c>
      <c r="Q22" s="4">
        <v>3822500</v>
      </c>
      <c r="R22" s="10" t="s">
        <v>22</v>
      </c>
    </row>
    <row r="23" spans="1:41" ht="31.5" customHeight="1" x14ac:dyDescent="0.25">
      <c r="B23" s="16" t="s">
        <v>53</v>
      </c>
      <c r="C23" s="18" t="s">
        <v>54</v>
      </c>
      <c r="D23" s="4">
        <v>3</v>
      </c>
      <c r="E23" s="4">
        <v>4</v>
      </c>
      <c r="F23" s="4">
        <v>8</v>
      </c>
      <c r="G23" s="4">
        <v>1</v>
      </c>
      <c r="H23" s="5" t="s">
        <v>29</v>
      </c>
      <c r="I23" s="4">
        <v>0</v>
      </c>
      <c r="J23" s="6">
        <v>121000000</v>
      </c>
      <c r="K23" s="14">
        <f t="shared" si="0"/>
        <v>121000000</v>
      </c>
      <c r="L23" s="4">
        <v>0</v>
      </c>
      <c r="M23" s="4">
        <v>0</v>
      </c>
      <c r="N23" s="8" t="s">
        <v>19</v>
      </c>
      <c r="O23" s="9" t="s">
        <v>20</v>
      </c>
      <c r="P23" s="8" t="s">
        <v>21</v>
      </c>
      <c r="Q23" s="4">
        <v>3822500</v>
      </c>
      <c r="R23" s="10" t="s">
        <v>22</v>
      </c>
    </row>
    <row r="24" spans="1:41" ht="31.5" customHeight="1" x14ac:dyDescent="0.25">
      <c r="B24" s="16">
        <v>43231503</v>
      </c>
      <c r="C24" s="18" t="s">
        <v>55</v>
      </c>
      <c r="D24" s="4">
        <v>3</v>
      </c>
      <c r="E24" s="4">
        <v>3</v>
      </c>
      <c r="F24" s="4">
        <v>1</v>
      </c>
      <c r="G24" s="4">
        <v>1</v>
      </c>
      <c r="H24" s="5" t="s">
        <v>18</v>
      </c>
      <c r="I24" s="4">
        <v>0</v>
      </c>
      <c r="J24" s="6">
        <v>10000000</v>
      </c>
      <c r="K24" s="14">
        <f t="shared" si="0"/>
        <v>10000000</v>
      </c>
      <c r="L24" s="4">
        <v>0</v>
      </c>
      <c r="M24" s="4">
        <v>0</v>
      </c>
      <c r="N24" s="8" t="s">
        <v>19</v>
      </c>
      <c r="O24" s="9" t="s">
        <v>20</v>
      </c>
      <c r="P24" s="8" t="s">
        <v>21</v>
      </c>
      <c r="Q24" s="4">
        <v>3822500</v>
      </c>
      <c r="R24" s="10" t="s">
        <v>22</v>
      </c>
    </row>
    <row r="25" spans="1:41" ht="31.5" customHeight="1" x14ac:dyDescent="0.25">
      <c r="B25" s="5">
        <v>43233004</v>
      </c>
      <c r="C25" s="3" t="s">
        <v>56</v>
      </c>
      <c r="D25" s="4">
        <v>1</v>
      </c>
      <c r="E25" s="4">
        <v>1</v>
      </c>
      <c r="F25" s="4" t="s">
        <v>57</v>
      </c>
      <c r="G25" s="4" t="s">
        <v>57</v>
      </c>
      <c r="H25" s="20" t="s">
        <v>57</v>
      </c>
      <c r="I25" s="4">
        <v>0</v>
      </c>
      <c r="J25" s="6">
        <v>5256303</v>
      </c>
      <c r="K25" s="14">
        <f t="shared" si="0"/>
        <v>5256303</v>
      </c>
      <c r="L25" s="4">
        <v>0</v>
      </c>
      <c r="M25" s="4">
        <v>0</v>
      </c>
      <c r="N25" s="8" t="s">
        <v>19</v>
      </c>
      <c r="O25" s="9" t="s">
        <v>20</v>
      </c>
      <c r="P25" s="8" t="s">
        <v>21</v>
      </c>
      <c r="Q25" s="4">
        <v>3822500</v>
      </c>
      <c r="R25" s="10" t="s">
        <v>22</v>
      </c>
    </row>
    <row r="26" spans="1:41" ht="36" customHeight="1" x14ac:dyDescent="0.25">
      <c r="B26" s="5">
        <v>80111600</v>
      </c>
      <c r="C26" s="3" t="s">
        <v>58</v>
      </c>
      <c r="D26" s="4">
        <v>1</v>
      </c>
      <c r="E26" s="4">
        <v>1</v>
      </c>
      <c r="F26" s="4">
        <v>11</v>
      </c>
      <c r="G26" s="4">
        <v>1</v>
      </c>
      <c r="H26" s="5" t="s">
        <v>25</v>
      </c>
      <c r="I26" s="4">
        <v>0</v>
      </c>
      <c r="J26" s="21">
        <f>2200000*F26</f>
        <v>24200000</v>
      </c>
      <c r="K26" s="14">
        <f t="shared" si="0"/>
        <v>24200000</v>
      </c>
      <c r="L26" s="4">
        <v>0</v>
      </c>
      <c r="M26" s="4">
        <v>0</v>
      </c>
      <c r="N26" s="10" t="s">
        <v>19</v>
      </c>
      <c r="O26" s="9" t="s">
        <v>20</v>
      </c>
      <c r="P26" s="8" t="s">
        <v>21</v>
      </c>
      <c r="Q26" s="4">
        <v>3822500</v>
      </c>
      <c r="R26" s="10" t="s">
        <v>22</v>
      </c>
    </row>
    <row r="27" spans="1:41" s="22" customFormat="1" ht="38.25" customHeight="1" x14ac:dyDescent="0.25">
      <c r="A27" s="64"/>
      <c r="B27" s="5">
        <v>80111600</v>
      </c>
      <c r="C27" s="3" t="s">
        <v>59</v>
      </c>
      <c r="D27" s="4">
        <v>1</v>
      </c>
      <c r="E27" s="4">
        <v>1</v>
      </c>
      <c r="F27" s="4">
        <v>11</v>
      </c>
      <c r="G27" s="4">
        <v>1</v>
      </c>
      <c r="H27" s="5" t="s">
        <v>25</v>
      </c>
      <c r="I27" s="4">
        <v>0</v>
      </c>
      <c r="J27" s="21">
        <f>6200000*F27</f>
        <v>68200000</v>
      </c>
      <c r="K27" s="14">
        <f t="shared" si="0"/>
        <v>68200000</v>
      </c>
      <c r="L27" s="4">
        <v>0</v>
      </c>
      <c r="M27" s="4">
        <v>0</v>
      </c>
      <c r="N27" s="10" t="s">
        <v>19</v>
      </c>
      <c r="O27" s="9" t="s">
        <v>20</v>
      </c>
      <c r="P27" s="8" t="s">
        <v>21</v>
      </c>
      <c r="Q27" s="4">
        <v>3822500</v>
      </c>
      <c r="R27" s="10" t="s">
        <v>22</v>
      </c>
      <c r="S27" s="64"/>
      <c r="T27" s="64"/>
      <c r="U27" s="64"/>
      <c r="V27" s="64"/>
      <c r="W27" s="64"/>
      <c r="X27" s="64"/>
      <c r="Y27" s="64"/>
      <c r="Z27" s="64"/>
      <c r="AA27" s="64"/>
      <c r="AB27" s="64"/>
      <c r="AC27" s="64"/>
      <c r="AD27" s="64"/>
      <c r="AE27" s="64"/>
      <c r="AF27" s="64"/>
      <c r="AG27" s="64"/>
      <c r="AH27" s="64"/>
      <c r="AI27" s="64"/>
      <c r="AJ27" s="64"/>
      <c r="AK27" s="64"/>
      <c r="AL27" s="64"/>
      <c r="AM27" s="64"/>
      <c r="AN27" s="64"/>
      <c r="AO27" s="64"/>
    </row>
    <row r="28" spans="1:41" s="22" customFormat="1" ht="38.25" customHeight="1" x14ac:dyDescent="0.25">
      <c r="A28" s="64"/>
      <c r="B28" s="5">
        <v>80111600</v>
      </c>
      <c r="C28" s="3" t="s">
        <v>60</v>
      </c>
      <c r="D28" s="4">
        <v>1</v>
      </c>
      <c r="E28" s="4">
        <v>1</v>
      </c>
      <c r="F28" s="4">
        <v>6</v>
      </c>
      <c r="G28" s="4">
        <v>1</v>
      </c>
      <c r="H28" s="20" t="s">
        <v>57</v>
      </c>
      <c r="I28" s="4">
        <v>0</v>
      </c>
      <c r="J28" s="21">
        <f>5500000*F28</f>
        <v>33000000</v>
      </c>
      <c r="K28" s="14">
        <f t="shared" si="0"/>
        <v>33000000</v>
      </c>
      <c r="L28" s="4">
        <v>0</v>
      </c>
      <c r="M28" s="4">
        <v>0</v>
      </c>
      <c r="N28" s="10" t="s">
        <v>19</v>
      </c>
      <c r="O28" s="9" t="s">
        <v>20</v>
      </c>
      <c r="P28" s="8" t="s">
        <v>21</v>
      </c>
      <c r="Q28" s="4">
        <v>3822500</v>
      </c>
      <c r="R28" s="10" t="s">
        <v>22</v>
      </c>
      <c r="S28" s="64"/>
      <c r="T28" s="64"/>
      <c r="U28" s="64"/>
      <c r="V28" s="64"/>
      <c r="W28" s="64"/>
      <c r="X28" s="64"/>
      <c r="Y28" s="64"/>
      <c r="Z28" s="64"/>
      <c r="AA28" s="64"/>
      <c r="AB28" s="64"/>
      <c r="AC28" s="64"/>
      <c r="AD28" s="64"/>
      <c r="AE28" s="64"/>
      <c r="AF28" s="64"/>
      <c r="AG28" s="64"/>
      <c r="AH28" s="64"/>
      <c r="AI28" s="64"/>
      <c r="AJ28" s="64"/>
      <c r="AK28" s="64"/>
      <c r="AL28" s="64"/>
      <c r="AM28" s="64"/>
      <c r="AN28" s="64"/>
      <c r="AO28" s="64"/>
    </row>
    <row r="29" spans="1:41" s="22" customFormat="1" ht="38.25" customHeight="1" x14ac:dyDescent="0.25">
      <c r="A29" s="64"/>
      <c r="B29" s="5">
        <v>80111600</v>
      </c>
      <c r="C29" s="3" t="s">
        <v>61</v>
      </c>
      <c r="D29" s="4">
        <v>7</v>
      </c>
      <c r="E29" s="4">
        <v>7</v>
      </c>
      <c r="F29" s="4">
        <v>5</v>
      </c>
      <c r="G29" s="4">
        <v>1</v>
      </c>
      <c r="H29" s="5" t="s">
        <v>25</v>
      </c>
      <c r="I29" s="4">
        <v>0</v>
      </c>
      <c r="J29" s="21">
        <f>5500000*F29</f>
        <v>27500000</v>
      </c>
      <c r="K29" s="14">
        <f t="shared" si="0"/>
        <v>27500000</v>
      </c>
      <c r="L29" s="4">
        <v>0</v>
      </c>
      <c r="M29" s="4">
        <v>0</v>
      </c>
      <c r="N29" s="10" t="s">
        <v>19</v>
      </c>
      <c r="O29" s="9" t="s">
        <v>20</v>
      </c>
      <c r="P29" s="8" t="s">
        <v>21</v>
      </c>
      <c r="Q29" s="4">
        <v>3822500</v>
      </c>
      <c r="R29" s="10" t="s">
        <v>22</v>
      </c>
      <c r="S29" s="64"/>
      <c r="T29" s="64"/>
      <c r="U29" s="64"/>
      <c r="V29" s="64"/>
      <c r="W29" s="64"/>
      <c r="X29" s="64"/>
      <c r="Y29" s="64"/>
      <c r="Z29" s="64"/>
      <c r="AA29" s="64"/>
      <c r="AB29" s="64"/>
      <c r="AC29" s="64"/>
      <c r="AD29" s="64"/>
      <c r="AE29" s="64"/>
      <c r="AF29" s="64"/>
      <c r="AG29" s="64"/>
      <c r="AH29" s="64"/>
      <c r="AI29" s="64"/>
      <c r="AJ29" s="64"/>
      <c r="AK29" s="64"/>
      <c r="AL29" s="64"/>
      <c r="AM29" s="64"/>
      <c r="AN29" s="64"/>
      <c r="AO29" s="64"/>
    </row>
    <row r="30" spans="1:41" s="22" customFormat="1" ht="38.25" customHeight="1" x14ac:dyDescent="0.25">
      <c r="A30" s="64"/>
      <c r="B30" s="5">
        <v>80111600</v>
      </c>
      <c r="C30" s="3" t="s">
        <v>62</v>
      </c>
      <c r="D30" s="4">
        <v>3</v>
      </c>
      <c r="E30" s="4">
        <v>3</v>
      </c>
      <c r="F30" s="4">
        <v>4</v>
      </c>
      <c r="G30" s="4">
        <v>1</v>
      </c>
      <c r="H30" s="20" t="s">
        <v>57</v>
      </c>
      <c r="I30" s="4">
        <v>0</v>
      </c>
      <c r="J30" s="21">
        <f>2800000*F30</f>
        <v>11200000</v>
      </c>
      <c r="K30" s="14">
        <f t="shared" si="0"/>
        <v>11200000</v>
      </c>
      <c r="L30" s="4">
        <v>0</v>
      </c>
      <c r="M30" s="4">
        <v>0</v>
      </c>
      <c r="N30" s="10" t="s">
        <v>19</v>
      </c>
      <c r="O30" s="9" t="s">
        <v>20</v>
      </c>
      <c r="P30" s="8" t="s">
        <v>21</v>
      </c>
      <c r="Q30" s="4">
        <v>3822500</v>
      </c>
      <c r="R30" s="10" t="s">
        <v>22</v>
      </c>
      <c r="S30" s="64"/>
      <c r="T30" s="64"/>
      <c r="U30" s="64"/>
      <c r="V30" s="64"/>
      <c r="W30" s="64"/>
      <c r="X30" s="64"/>
      <c r="Y30" s="64"/>
      <c r="Z30" s="64"/>
      <c r="AA30" s="64"/>
      <c r="AB30" s="64"/>
      <c r="AC30" s="64"/>
      <c r="AD30" s="64"/>
      <c r="AE30" s="64"/>
      <c r="AF30" s="64"/>
      <c r="AG30" s="64"/>
      <c r="AH30" s="64"/>
      <c r="AI30" s="64"/>
      <c r="AJ30" s="64"/>
      <c r="AK30" s="64"/>
      <c r="AL30" s="64"/>
      <c r="AM30" s="64"/>
      <c r="AN30" s="64"/>
      <c r="AO30" s="64"/>
    </row>
    <row r="31" spans="1:41" s="22" customFormat="1" ht="38.25" customHeight="1" x14ac:dyDescent="0.25">
      <c r="A31" s="64"/>
      <c r="B31" s="5">
        <v>80111600</v>
      </c>
      <c r="C31" s="3" t="s">
        <v>63</v>
      </c>
      <c r="D31" s="4">
        <v>7</v>
      </c>
      <c r="E31" s="4">
        <v>7</v>
      </c>
      <c r="F31" s="4">
        <v>7</v>
      </c>
      <c r="G31" s="4">
        <v>1</v>
      </c>
      <c r="H31" s="5" t="s">
        <v>25</v>
      </c>
      <c r="I31" s="4">
        <v>0</v>
      </c>
      <c r="J31" s="21">
        <f>2800000*F31</f>
        <v>19600000</v>
      </c>
      <c r="K31" s="14">
        <f t="shared" si="0"/>
        <v>19600000</v>
      </c>
      <c r="L31" s="4">
        <v>0</v>
      </c>
      <c r="M31" s="4">
        <v>0</v>
      </c>
      <c r="N31" s="10" t="s">
        <v>19</v>
      </c>
      <c r="O31" s="9" t="s">
        <v>20</v>
      </c>
      <c r="P31" s="8" t="s">
        <v>21</v>
      </c>
      <c r="Q31" s="4">
        <v>3822500</v>
      </c>
      <c r="R31" s="10" t="s">
        <v>22</v>
      </c>
      <c r="S31" s="64"/>
      <c r="T31" s="64"/>
      <c r="U31" s="64"/>
      <c r="V31" s="64"/>
      <c r="W31" s="64"/>
      <c r="X31" s="64"/>
      <c r="Y31" s="64"/>
      <c r="Z31" s="64"/>
      <c r="AA31" s="64"/>
      <c r="AB31" s="64"/>
      <c r="AC31" s="64"/>
      <c r="AD31" s="64"/>
      <c r="AE31" s="64"/>
      <c r="AF31" s="64"/>
      <c r="AG31" s="64"/>
      <c r="AH31" s="64"/>
      <c r="AI31" s="64"/>
      <c r="AJ31" s="64"/>
      <c r="AK31" s="64"/>
      <c r="AL31" s="64"/>
      <c r="AM31" s="64"/>
      <c r="AN31" s="64"/>
      <c r="AO31" s="64"/>
    </row>
    <row r="32" spans="1:41" s="22" customFormat="1" ht="38.25" customHeight="1" x14ac:dyDescent="0.25">
      <c r="A32" s="64"/>
      <c r="B32" s="5">
        <v>80111600</v>
      </c>
      <c r="C32" s="3" t="s">
        <v>64</v>
      </c>
      <c r="D32" s="4">
        <v>1</v>
      </c>
      <c r="E32" s="4">
        <v>1</v>
      </c>
      <c r="F32" s="4">
        <v>5</v>
      </c>
      <c r="G32" s="4">
        <v>1</v>
      </c>
      <c r="H32" s="20" t="s">
        <v>57</v>
      </c>
      <c r="I32" s="4">
        <v>0</v>
      </c>
      <c r="J32" s="21">
        <f>4280000*F32</f>
        <v>21400000</v>
      </c>
      <c r="K32" s="14">
        <f t="shared" si="0"/>
        <v>21400000</v>
      </c>
      <c r="L32" s="4">
        <v>0</v>
      </c>
      <c r="M32" s="4">
        <v>0</v>
      </c>
      <c r="N32" s="10" t="s">
        <v>19</v>
      </c>
      <c r="O32" s="9" t="s">
        <v>20</v>
      </c>
      <c r="P32" s="8" t="s">
        <v>21</v>
      </c>
      <c r="Q32" s="4">
        <v>3822500</v>
      </c>
      <c r="R32" s="10" t="s">
        <v>22</v>
      </c>
      <c r="S32" s="64"/>
      <c r="T32" s="64"/>
      <c r="U32" s="64"/>
      <c r="V32" s="64"/>
      <c r="W32" s="64"/>
      <c r="X32" s="64"/>
      <c r="Y32" s="64"/>
      <c r="Z32" s="64"/>
      <c r="AA32" s="64"/>
      <c r="AB32" s="64"/>
      <c r="AC32" s="64"/>
      <c r="AD32" s="64"/>
      <c r="AE32" s="64"/>
      <c r="AF32" s="64"/>
      <c r="AG32" s="64"/>
      <c r="AH32" s="64"/>
      <c r="AI32" s="64"/>
      <c r="AJ32" s="64"/>
      <c r="AK32" s="64"/>
      <c r="AL32" s="64"/>
      <c r="AM32" s="64"/>
      <c r="AN32" s="64"/>
      <c r="AO32" s="64"/>
    </row>
    <row r="33" spans="1:41" s="22" customFormat="1" ht="38.25" customHeight="1" x14ac:dyDescent="0.25">
      <c r="A33" s="64"/>
      <c r="B33" s="5">
        <v>80111600</v>
      </c>
      <c r="C33" s="3" t="s">
        <v>65</v>
      </c>
      <c r="D33" s="4">
        <v>6</v>
      </c>
      <c r="E33" s="4">
        <v>6</v>
      </c>
      <c r="F33" s="4">
        <v>6</v>
      </c>
      <c r="G33" s="4">
        <v>1</v>
      </c>
      <c r="H33" s="5" t="s">
        <v>25</v>
      </c>
      <c r="I33" s="4">
        <v>0</v>
      </c>
      <c r="J33" s="21">
        <f>4280000*F33</f>
        <v>25680000</v>
      </c>
      <c r="K33" s="14">
        <f t="shared" si="0"/>
        <v>25680000</v>
      </c>
      <c r="L33" s="4">
        <v>0</v>
      </c>
      <c r="M33" s="4">
        <v>0</v>
      </c>
      <c r="N33" s="10" t="s">
        <v>19</v>
      </c>
      <c r="O33" s="9" t="s">
        <v>20</v>
      </c>
      <c r="P33" s="8" t="s">
        <v>21</v>
      </c>
      <c r="Q33" s="4">
        <v>3822500</v>
      </c>
      <c r="R33" s="10" t="s">
        <v>22</v>
      </c>
      <c r="S33" s="64"/>
      <c r="T33" s="64"/>
      <c r="U33" s="64"/>
      <c r="V33" s="64"/>
      <c r="W33" s="64"/>
      <c r="X33" s="64"/>
      <c r="Y33" s="64"/>
      <c r="Z33" s="64"/>
      <c r="AA33" s="64"/>
      <c r="AB33" s="64"/>
      <c r="AC33" s="64"/>
      <c r="AD33" s="64"/>
      <c r="AE33" s="64"/>
      <c r="AF33" s="64"/>
      <c r="AG33" s="64"/>
      <c r="AH33" s="64"/>
      <c r="AI33" s="64"/>
      <c r="AJ33" s="64"/>
      <c r="AK33" s="64"/>
      <c r="AL33" s="64"/>
      <c r="AM33" s="64"/>
      <c r="AN33" s="64"/>
      <c r="AO33" s="64"/>
    </row>
    <row r="34" spans="1:41" s="22" customFormat="1" ht="38.25" customHeight="1" x14ac:dyDescent="0.25">
      <c r="A34" s="64"/>
      <c r="B34" s="5">
        <v>80111600</v>
      </c>
      <c r="C34" s="3" t="s">
        <v>66</v>
      </c>
      <c r="D34" s="4">
        <v>3</v>
      </c>
      <c r="E34" s="4">
        <v>3</v>
      </c>
      <c r="F34" s="4">
        <v>4</v>
      </c>
      <c r="G34" s="4">
        <v>1</v>
      </c>
      <c r="H34" s="20" t="s">
        <v>57</v>
      </c>
      <c r="I34" s="4">
        <v>0</v>
      </c>
      <c r="J34" s="21">
        <f>5350000*F34</f>
        <v>21400000</v>
      </c>
      <c r="K34" s="14">
        <f t="shared" si="0"/>
        <v>21400000</v>
      </c>
      <c r="L34" s="4">
        <v>0</v>
      </c>
      <c r="M34" s="4">
        <v>0</v>
      </c>
      <c r="N34" s="10" t="s">
        <v>19</v>
      </c>
      <c r="O34" s="9" t="s">
        <v>20</v>
      </c>
      <c r="P34" s="8" t="s">
        <v>21</v>
      </c>
      <c r="Q34" s="4">
        <v>3822500</v>
      </c>
      <c r="R34" s="10" t="s">
        <v>22</v>
      </c>
      <c r="S34" s="64"/>
      <c r="T34" s="64"/>
      <c r="U34" s="64"/>
      <c r="V34" s="64"/>
      <c r="W34" s="64"/>
      <c r="X34" s="64"/>
      <c r="Y34" s="64"/>
      <c r="Z34" s="64"/>
      <c r="AA34" s="64"/>
      <c r="AB34" s="64"/>
      <c r="AC34" s="64"/>
      <c r="AD34" s="64"/>
      <c r="AE34" s="64"/>
      <c r="AF34" s="64"/>
      <c r="AG34" s="64"/>
      <c r="AH34" s="64"/>
      <c r="AI34" s="64"/>
      <c r="AJ34" s="64"/>
      <c r="AK34" s="64"/>
      <c r="AL34" s="64"/>
      <c r="AM34" s="64"/>
      <c r="AN34" s="64"/>
      <c r="AO34" s="64"/>
    </row>
    <row r="35" spans="1:41" s="22" customFormat="1" ht="38.25" customHeight="1" x14ac:dyDescent="0.25">
      <c r="A35" s="64"/>
      <c r="B35" s="5">
        <v>80111600</v>
      </c>
      <c r="C35" s="3" t="s">
        <v>67</v>
      </c>
      <c r="D35" s="4">
        <v>7</v>
      </c>
      <c r="E35" s="4">
        <v>7</v>
      </c>
      <c r="F35" s="4">
        <v>7</v>
      </c>
      <c r="G35" s="4">
        <v>1</v>
      </c>
      <c r="H35" s="5" t="s">
        <v>25</v>
      </c>
      <c r="I35" s="4">
        <v>0</v>
      </c>
      <c r="J35" s="21">
        <f>5350000*F35</f>
        <v>37450000</v>
      </c>
      <c r="K35" s="14">
        <f t="shared" si="0"/>
        <v>37450000</v>
      </c>
      <c r="L35" s="4">
        <v>0</v>
      </c>
      <c r="M35" s="4">
        <v>0</v>
      </c>
      <c r="N35" s="10" t="s">
        <v>19</v>
      </c>
      <c r="O35" s="9" t="s">
        <v>20</v>
      </c>
      <c r="P35" s="8" t="s">
        <v>21</v>
      </c>
      <c r="Q35" s="4">
        <v>3822500</v>
      </c>
      <c r="R35" s="10" t="s">
        <v>22</v>
      </c>
      <c r="S35" s="64"/>
      <c r="T35" s="64"/>
      <c r="U35" s="64"/>
      <c r="V35" s="64"/>
      <c r="W35" s="64"/>
      <c r="X35" s="64"/>
      <c r="Y35" s="64"/>
      <c r="Z35" s="64"/>
      <c r="AA35" s="64"/>
      <c r="AB35" s="64"/>
      <c r="AC35" s="64"/>
      <c r="AD35" s="64"/>
      <c r="AE35" s="64"/>
      <c r="AF35" s="64"/>
      <c r="AG35" s="64"/>
      <c r="AH35" s="64"/>
      <c r="AI35" s="64"/>
      <c r="AJ35" s="64"/>
      <c r="AK35" s="64"/>
      <c r="AL35" s="64"/>
      <c r="AM35" s="64"/>
      <c r="AN35" s="64"/>
      <c r="AO35" s="64"/>
    </row>
    <row r="36" spans="1:41" s="22" customFormat="1" ht="38.25" customHeight="1" x14ac:dyDescent="0.25">
      <c r="A36" s="64"/>
      <c r="B36" s="5">
        <v>80111600</v>
      </c>
      <c r="C36" s="3" t="s">
        <v>68</v>
      </c>
      <c r="D36" s="4">
        <v>3</v>
      </c>
      <c r="E36" s="4">
        <v>3</v>
      </c>
      <c r="F36" s="4">
        <v>4</v>
      </c>
      <c r="G36" s="4">
        <v>1</v>
      </c>
      <c r="H36" s="20" t="s">
        <v>57</v>
      </c>
      <c r="I36" s="4">
        <v>0</v>
      </c>
      <c r="J36" s="21">
        <f>6000000*F36</f>
        <v>24000000</v>
      </c>
      <c r="K36" s="14">
        <f t="shared" si="0"/>
        <v>24000000</v>
      </c>
      <c r="L36" s="4">
        <v>0</v>
      </c>
      <c r="M36" s="4">
        <v>0</v>
      </c>
      <c r="N36" s="10" t="s">
        <v>19</v>
      </c>
      <c r="O36" s="9" t="s">
        <v>20</v>
      </c>
      <c r="P36" s="8" t="s">
        <v>21</v>
      </c>
      <c r="Q36" s="4">
        <v>3822500</v>
      </c>
      <c r="R36" s="10" t="s">
        <v>22</v>
      </c>
      <c r="S36" s="64"/>
      <c r="T36" s="64"/>
      <c r="U36" s="64"/>
      <c r="V36" s="64"/>
      <c r="W36" s="64"/>
      <c r="X36" s="64"/>
      <c r="Y36" s="64"/>
      <c r="Z36" s="64"/>
      <c r="AA36" s="64"/>
      <c r="AB36" s="64"/>
      <c r="AC36" s="64"/>
      <c r="AD36" s="64"/>
      <c r="AE36" s="64"/>
      <c r="AF36" s="64"/>
      <c r="AG36" s="64"/>
      <c r="AH36" s="64"/>
      <c r="AI36" s="64"/>
      <c r="AJ36" s="64"/>
      <c r="AK36" s="64"/>
      <c r="AL36" s="64"/>
      <c r="AM36" s="64"/>
      <c r="AN36" s="64"/>
      <c r="AO36" s="64"/>
    </row>
    <row r="37" spans="1:41" s="22" customFormat="1" ht="38.25" customHeight="1" x14ac:dyDescent="0.25">
      <c r="A37" s="64"/>
      <c r="B37" s="5">
        <v>80111600</v>
      </c>
      <c r="C37" s="3" t="s">
        <v>69</v>
      </c>
      <c r="D37" s="4">
        <v>7</v>
      </c>
      <c r="E37" s="4">
        <v>7</v>
      </c>
      <c r="F37" s="4">
        <v>7</v>
      </c>
      <c r="G37" s="4">
        <v>1</v>
      </c>
      <c r="H37" s="5" t="s">
        <v>25</v>
      </c>
      <c r="I37" s="4">
        <v>0</v>
      </c>
      <c r="J37" s="21">
        <f>6000000*F37</f>
        <v>42000000</v>
      </c>
      <c r="K37" s="14">
        <f t="shared" si="0"/>
        <v>42000000</v>
      </c>
      <c r="L37" s="4">
        <v>0</v>
      </c>
      <c r="M37" s="4">
        <v>0</v>
      </c>
      <c r="N37" s="10" t="s">
        <v>19</v>
      </c>
      <c r="O37" s="9" t="s">
        <v>20</v>
      </c>
      <c r="P37" s="8" t="s">
        <v>21</v>
      </c>
      <c r="Q37" s="4">
        <v>3822500</v>
      </c>
      <c r="R37" s="10" t="s">
        <v>22</v>
      </c>
      <c r="S37" s="64"/>
      <c r="T37" s="64"/>
      <c r="U37" s="64"/>
      <c r="V37" s="64"/>
      <c r="W37" s="64"/>
      <c r="X37" s="64"/>
      <c r="Y37" s="64"/>
      <c r="Z37" s="64"/>
      <c r="AA37" s="64"/>
      <c r="AB37" s="64"/>
      <c r="AC37" s="64"/>
      <c r="AD37" s="64"/>
      <c r="AE37" s="64"/>
      <c r="AF37" s="64"/>
      <c r="AG37" s="64"/>
      <c r="AH37" s="64"/>
      <c r="AI37" s="64"/>
      <c r="AJ37" s="64"/>
      <c r="AK37" s="64"/>
      <c r="AL37" s="64"/>
      <c r="AM37" s="64"/>
      <c r="AN37" s="64"/>
      <c r="AO37" s="64"/>
    </row>
    <row r="38" spans="1:41" s="22" customFormat="1" ht="38.25" customHeight="1" x14ac:dyDescent="0.25">
      <c r="A38" s="64"/>
      <c r="B38" s="5">
        <v>80111600</v>
      </c>
      <c r="C38" s="3" t="s">
        <v>70</v>
      </c>
      <c r="D38" s="4">
        <v>3</v>
      </c>
      <c r="E38" s="4">
        <v>3</v>
      </c>
      <c r="F38" s="4">
        <v>4</v>
      </c>
      <c r="G38" s="4">
        <v>1</v>
      </c>
      <c r="H38" s="20" t="s">
        <v>57</v>
      </c>
      <c r="I38" s="4">
        <v>0</v>
      </c>
      <c r="J38" s="21">
        <f>3000000*F38</f>
        <v>12000000</v>
      </c>
      <c r="K38" s="14">
        <f t="shared" si="0"/>
        <v>12000000</v>
      </c>
      <c r="L38" s="4">
        <v>0</v>
      </c>
      <c r="M38" s="4">
        <v>0</v>
      </c>
      <c r="N38" s="10" t="s">
        <v>19</v>
      </c>
      <c r="O38" s="9" t="s">
        <v>20</v>
      </c>
      <c r="P38" s="8" t="s">
        <v>21</v>
      </c>
      <c r="Q38" s="4">
        <v>3822500</v>
      </c>
      <c r="R38" s="10" t="s">
        <v>22</v>
      </c>
      <c r="S38" s="64"/>
      <c r="T38" s="64"/>
      <c r="U38" s="64"/>
      <c r="V38" s="64"/>
      <c r="W38" s="64"/>
      <c r="X38" s="64"/>
      <c r="Y38" s="64"/>
      <c r="Z38" s="64"/>
      <c r="AA38" s="64"/>
      <c r="AB38" s="64"/>
      <c r="AC38" s="64"/>
      <c r="AD38" s="64"/>
      <c r="AE38" s="64"/>
      <c r="AF38" s="64"/>
      <c r="AG38" s="64"/>
      <c r="AH38" s="64"/>
      <c r="AI38" s="64"/>
      <c r="AJ38" s="64"/>
      <c r="AK38" s="64"/>
      <c r="AL38" s="64"/>
      <c r="AM38" s="64"/>
      <c r="AN38" s="64"/>
      <c r="AO38" s="64"/>
    </row>
    <row r="39" spans="1:41" s="22" customFormat="1" ht="38.25" customHeight="1" x14ac:dyDescent="0.25">
      <c r="A39" s="64"/>
      <c r="B39" s="5">
        <v>80111600</v>
      </c>
      <c r="C39" s="3" t="s">
        <v>71</v>
      </c>
      <c r="D39" s="4">
        <v>8</v>
      </c>
      <c r="E39" s="4">
        <v>8</v>
      </c>
      <c r="F39" s="4">
        <v>7</v>
      </c>
      <c r="G39" s="4">
        <v>1</v>
      </c>
      <c r="H39" s="5" t="s">
        <v>25</v>
      </c>
      <c r="I39" s="4">
        <v>0</v>
      </c>
      <c r="J39" s="21">
        <f>3000000*F39</f>
        <v>21000000</v>
      </c>
      <c r="K39" s="14">
        <f t="shared" si="0"/>
        <v>21000000</v>
      </c>
      <c r="L39" s="4">
        <v>0</v>
      </c>
      <c r="M39" s="4">
        <v>0</v>
      </c>
      <c r="N39" s="10" t="s">
        <v>19</v>
      </c>
      <c r="O39" s="9" t="s">
        <v>20</v>
      </c>
      <c r="P39" s="8" t="s">
        <v>21</v>
      </c>
      <c r="Q39" s="4">
        <v>3822500</v>
      </c>
      <c r="R39" s="10" t="s">
        <v>22</v>
      </c>
      <c r="S39" s="64"/>
      <c r="T39" s="64"/>
      <c r="U39" s="64"/>
      <c r="V39" s="64"/>
      <c r="W39" s="64"/>
      <c r="X39" s="64"/>
      <c r="Y39" s="64"/>
      <c r="Z39" s="64"/>
      <c r="AA39" s="64"/>
      <c r="AB39" s="64"/>
      <c r="AC39" s="64"/>
      <c r="AD39" s="64"/>
      <c r="AE39" s="64"/>
      <c r="AF39" s="64"/>
      <c r="AG39" s="64"/>
      <c r="AH39" s="64"/>
      <c r="AI39" s="64"/>
      <c r="AJ39" s="64"/>
      <c r="AK39" s="64"/>
      <c r="AL39" s="64"/>
      <c r="AM39" s="64"/>
      <c r="AN39" s="64"/>
      <c r="AO39" s="64"/>
    </row>
    <row r="40" spans="1:41" s="22" customFormat="1" ht="38.25" customHeight="1" x14ac:dyDescent="0.25">
      <c r="A40" s="64"/>
      <c r="B40" s="5">
        <v>80111600</v>
      </c>
      <c r="C40" s="3" t="s">
        <v>72</v>
      </c>
      <c r="D40" s="4">
        <v>3</v>
      </c>
      <c r="E40" s="4">
        <v>3</v>
      </c>
      <c r="F40" s="4">
        <v>4</v>
      </c>
      <c r="G40" s="4">
        <v>1</v>
      </c>
      <c r="H40" s="20" t="s">
        <v>57</v>
      </c>
      <c r="I40" s="4">
        <v>0</v>
      </c>
      <c r="J40" s="21">
        <f>2800000*F40</f>
        <v>11200000</v>
      </c>
      <c r="K40" s="14">
        <f t="shared" si="0"/>
        <v>11200000</v>
      </c>
      <c r="L40" s="4">
        <v>0</v>
      </c>
      <c r="M40" s="4">
        <v>0</v>
      </c>
      <c r="N40" s="10" t="s">
        <v>19</v>
      </c>
      <c r="O40" s="9" t="s">
        <v>20</v>
      </c>
      <c r="P40" s="8" t="s">
        <v>21</v>
      </c>
      <c r="Q40" s="4">
        <v>3822500</v>
      </c>
      <c r="R40" s="10" t="s">
        <v>22</v>
      </c>
      <c r="S40" s="64"/>
      <c r="T40" s="64"/>
      <c r="U40" s="64"/>
      <c r="V40" s="64"/>
      <c r="W40" s="64"/>
      <c r="X40" s="64"/>
      <c r="Y40" s="64"/>
      <c r="Z40" s="64"/>
      <c r="AA40" s="64"/>
      <c r="AB40" s="64"/>
      <c r="AC40" s="64"/>
      <c r="AD40" s="64"/>
      <c r="AE40" s="64"/>
      <c r="AF40" s="64"/>
      <c r="AG40" s="64"/>
      <c r="AH40" s="64"/>
      <c r="AI40" s="64"/>
      <c r="AJ40" s="64"/>
      <c r="AK40" s="64"/>
      <c r="AL40" s="64"/>
      <c r="AM40" s="64"/>
      <c r="AN40" s="64"/>
      <c r="AO40" s="64"/>
    </row>
    <row r="41" spans="1:41" s="22" customFormat="1" ht="38.25" customHeight="1" x14ac:dyDescent="0.25">
      <c r="A41" s="64"/>
      <c r="B41" s="5">
        <v>80111600</v>
      </c>
      <c r="C41" s="3" t="s">
        <v>73</v>
      </c>
      <c r="D41" s="4">
        <v>8</v>
      </c>
      <c r="E41" s="4">
        <v>8</v>
      </c>
      <c r="F41" s="4">
        <v>7</v>
      </c>
      <c r="G41" s="4">
        <v>1</v>
      </c>
      <c r="H41" s="5" t="s">
        <v>25</v>
      </c>
      <c r="I41" s="4">
        <v>0</v>
      </c>
      <c r="J41" s="21">
        <f>2800000*F41</f>
        <v>19600000</v>
      </c>
      <c r="K41" s="14">
        <f t="shared" si="0"/>
        <v>19600000</v>
      </c>
      <c r="L41" s="4">
        <v>0</v>
      </c>
      <c r="M41" s="4">
        <v>0</v>
      </c>
      <c r="N41" s="10" t="s">
        <v>19</v>
      </c>
      <c r="O41" s="9" t="s">
        <v>20</v>
      </c>
      <c r="P41" s="8" t="s">
        <v>21</v>
      </c>
      <c r="Q41" s="4">
        <v>3822500</v>
      </c>
      <c r="R41" s="10" t="s">
        <v>22</v>
      </c>
      <c r="S41" s="64"/>
      <c r="T41" s="64"/>
      <c r="U41" s="64"/>
      <c r="V41" s="64"/>
      <c r="W41" s="64"/>
      <c r="X41" s="64"/>
      <c r="Y41" s="64"/>
      <c r="Z41" s="64"/>
      <c r="AA41" s="64"/>
      <c r="AB41" s="64"/>
      <c r="AC41" s="64"/>
      <c r="AD41" s="64"/>
      <c r="AE41" s="64"/>
      <c r="AF41" s="64"/>
      <c r="AG41" s="64"/>
      <c r="AH41" s="64"/>
      <c r="AI41" s="64"/>
      <c r="AJ41" s="64"/>
      <c r="AK41" s="64"/>
      <c r="AL41" s="64"/>
      <c r="AM41" s="64"/>
      <c r="AN41" s="64"/>
      <c r="AO41" s="64"/>
    </row>
    <row r="42" spans="1:41" s="22" customFormat="1" ht="38.25" customHeight="1" x14ac:dyDescent="0.25">
      <c r="A42" s="64"/>
      <c r="B42" s="5">
        <v>80111600</v>
      </c>
      <c r="C42" s="3" t="s">
        <v>74</v>
      </c>
      <c r="D42" s="4">
        <v>2</v>
      </c>
      <c r="E42" s="4">
        <v>2</v>
      </c>
      <c r="F42" s="4">
        <v>5</v>
      </c>
      <c r="G42" s="4">
        <v>1</v>
      </c>
      <c r="H42" s="20" t="s">
        <v>57</v>
      </c>
      <c r="I42" s="4">
        <v>0</v>
      </c>
      <c r="J42" s="21">
        <f>4500000*F42</f>
        <v>22500000</v>
      </c>
      <c r="K42" s="14">
        <f t="shared" si="0"/>
        <v>22500000</v>
      </c>
      <c r="L42" s="4">
        <v>0</v>
      </c>
      <c r="M42" s="4">
        <v>0</v>
      </c>
      <c r="N42" s="10" t="s">
        <v>19</v>
      </c>
      <c r="O42" s="9" t="s">
        <v>20</v>
      </c>
      <c r="P42" s="8" t="s">
        <v>21</v>
      </c>
      <c r="Q42" s="4">
        <v>3822500</v>
      </c>
      <c r="R42" s="10" t="s">
        <v>22</v>
      </c>
      <c r="S42" s="64"/>
      <c r="T42" s="64"/>
      <c r="U42" s="64"/>
      <c r="V42" s="64"/>
      <c r="W42" s="64"/>
      <c r="X42" s="64"/>
      <c r="Y42" s="64"/>
      <c r="Z42" s="64"/>
      <c r="AA42" s="64"/>
      <c r="AB42" s="64"/>
      <c r="AC42" s="64"/>
      <c r="AD42" s="64"/>
      <c r="AE42" s="64"/>
      <c r="AF42" s="64"/>
      <c r="AG42" s="64"/>
      <c r="AH42" s="64"/>
      <c r="AI42" s="64"/>
      <c r="AJ42" s="64"/>
      <c r="AK42" s="64"/>
      <c r="AL42" s="64"/>
      <c r="AM42" s="64"/>
      <c r="AN42" s="64"/>
      <c r="AO42" s="64"/>
    </row>
    <row r="43" spans="1:41" s="22" customFormat="1" ht="38.25" customHeight="1" x14ac:dyDescent="0.25">
      <c r="A43" s="64"/>
      <c r="B43" s="5">
        <v>80111600</v>
      </c>
      <c r="C43" s="3" t="s">
        <v>75</v>
      </c>
      <c r="D43" s="4">
        <v>7</v>
      </c>
      <c r="E43" s="4">
        <v>7</v>
      </c>
      <c r="F43" s="4">
        <v>6</v>
      </c>
      <c r="G43" s="4">
        <v>1</v>
      </c>
      <c r="H43" s="5" t="s">
        <v>25</v>
      </c>
      <c r="I43" s="4">
        <v>0</v>
      </c>
      <c r="J43" s="21">
        <f>4500000*F43</f>
        <v>27000000</v>
      </c>
      <c r="K43" s="14">
        <f t="shared" si="0"/>
        <v>27000000</v>
      </c>
      <c r="L43" s="4">
        <v>0</v>
      </c>
      <c r="M43" s="4">
        <v>0</v>
      </c>
      <c r="N43" s="10" t="s">
        <v>19</v>
      </c>
      <c r="O43" s="9" t="s">
        <v>20</v>
      </c>
      <c r="P43" s="8" t="s">
        <v>21</v>
      </c>
      <c r="Q43" s="4">
        <v>3822500</v>
      </c>
      <c r="R43" s="10" t="s">
        <v>22</v>
      </c>
      <c r="S43" s="64"/>
      <c r="T43" s="64"/>
      <c r="U43" s="64"/>
      <c r="V43" s="64"/>
      <c r="W43" s="64"/>
      <c r="X43" s="64"/>
      <c r="Y43" s="64"/>
      <c r="Z43" s="64"/>
      <c r="AA43" s="64"/>
      <c r="AB43" s="64"/>
      <c r="AC43" s="64"/>
      <c r="AD43" s="64"/>
      <c r="AE43" s="64"/>
      <c r="AF43" s="64"/>
      <c r="AG43" s="64"/>
      <c r="AH43" s="64"/>
      <c r="AI43" s="64"/>
      <c r="AJ43" s="64"/>
      <c r="AK43" s="64"/>
      <c r="AL43" s="64"/>
      <c r="AM43" s="64"/>
      <c r="AN43" s="64"/>
      <c r="AO43" s="64"/>
    </row>
    <row r="44" spans="1:41" s="22" customFormat="1" ht="38.25" customHeight="1" x14ac:dyDescent="0.25">
      <c r="A44" s="64"/>
      <c r="B44" s="5">
        <v>80111600</v>
      </c>
      <c r="C44" s="3" t="s">
        <v>76</v>
      </c>
      <c r="D44" s="4">
        <v>1</v>
      </c>
      <c r="E44" s="4">
        <v>1</v>
      </c>
      <c r="F44" s="4">
        <v>7</v>
      </c>
      <c r="G44" s="4">
        <v>1</v>
      </c>
      <c r="H44" s="5" t="s">
        <v>25</v>
      </c>
      <c r="I44" s="4">
        <v>0</v>
      </c>
      <c r="J44" s="21">
        <f>3000000*F44</f>
        <v>21000000</v>
      </c>
      <c r="K44" s="14">
        <f t="shared" si="0"/>
        <v>21000000</v>
      </c>
      <c r="L44" s="4">
        <v>0</v>
      </c>
      <c r="M44" s="4">
        <v>0</v>
      </c>
      <c r="N44" s="10" t="s">
        <v>19</v>
      </c>
      <c r="O44" s="9" t="s">
        <v>20</v>
      </c>
      <c r="P44" s="8" t="s">
        <v>21</v>
      </c>
      <c r="Q44" s="4">
        <v>3822500</v>
      </c>
      <c r="R44" s="10" t="s">
        <v>22</v>
      </c>
      <c r="S44" s="64"/>
      <c r="T44" s="64"/>
      <c r="U44" s="64"/>
      <c r="V44" s="64"/>
      <c r="W44" s="64"/>
      <c r="X44" s="64"/>
      <c r="Y44" s="64"/>
      <c r="Z44" s="64"/>
      <c r="AA44" s="64"/>
      <c r="AB44" s="64"/>
      <c r="AC44" s="64"/>
      <c r="AD44" s="64"/>
      <c r="AE44" s="64"/>
      <c r="AF44" s="64"/>
      <c r="AG44" s="64"/>
      <c r="AH44" s="64"/>
      <c r="AI44" s="64"/>
      <c r="AJ44" s="64"/>
      <c r="AK44" s="64"/>
      <c r="AL44" s="64"/>
      <c r="AM44" s="64"/>
      <c r="AN44" s="64"/>
      <c r="AO44" s="64"/>
    </row>
    <row r="45" spans="1:41" s="22" customFormat="1" ht="38.25" customHeight="1" x14ac:dyDescent="0.25">
      <c r="A45" s="64"/>
      <c r="B45" s="5">
        <v>80111600</v>
      </c>
      <c r="C45" s="3" t="s">
        <v>77</v>
      </c>
      <c r="D45" s="4">
        <v>1</v>
      </c>
      <c r="E45" s="4">
        <v>1</v>
      </c>
      <c r="F45" s="4">
        <v>12</v>
      </c>
      <c r="G45" s="4">
        <v>1</v>
      </c>
      <c r="H45" s="5" t="s">
        <v>25</v>
      </c>
      <c r="I45" s="4">
        <v>0</v>
      </c>
      <c r="J45" s="21">
        <f>5000000*F45</f>
        <v>60000000</v>
      </c>
      <c r="K45" s="14">
        <f t="shared" si="0"/>
        <v>60000000</v>
      </c>
      <c r="L45" s="4">
        <v>0</v>
      </c>
      <c r="M45" s="4">
        <v>0</v>
      </c>
      <c r="N45" s="10" t="s">
        <v>19</v>
      </c>
      <c r="O45" s="9" t="s">
        <v>20</v>
      </c>
      <c r="P45" s="8" t="s">
        <v>21</v>
      </c>
      <c r="Q45" s="4">
        <v>3822500</v>
      </c>
      <c r="R45" s="10" t="s">
        <v>22</v>
      </c>
      <c r="S45" s="64"/>
      <c r="T45" s="64"/>
      <c r="U45" s="64"/>
      <c r="V45" s="64"/>
      <c r="W45" s="64"/>
      <c r="X45" s="64"/>
      <c r="Y45" s="64"/>
      <c r="Z45" s="64"/>
      <c r="AA45" s="64"/>
      <c r="AB45" s="64"/>
      <c r="AC45" s="64"/>
      <c r="AD45" s="64"/>
      <c r="AE45" s="64"/>
      <c r="AF45" s="64"/>
      <c r="AG45" s="64"/>
      <c r="AH45" s="64"/>
      <c r="AI45" s="64"/>
      <c r="AJ45" s="64"/>
      <c r="AK45" s="64"/>
      <c r="AL45" s="64"/>
      <c r="AM45" s="64"/>
      <c r="AN45" s="64"/>
      <c r="AO45" s="64"/>
    </row>
    <row r="46" spans="1:41" s="22" customFormat="1" ht="38.25" customHeight="1" x14ac:dyDescent="0.25">
      <c r="A46" s="64"/>
      <c r="B46" s="5">
        <v>80111600</v>
      </c>
      <c r="C46" s="3" t="s">
        <v>78</v>
      </c>
      <c r="D46" s="4">
        <v>1</v>
      </c>
      <c r="E46" s="4">
        <v>1</v>
      </c>
      <c r="F46" s="4">
        <v>12</v>
      </c>
      <c r="G46" s="4">
        <v>1</v>
      </c>
      <c r="H46" s="5" t="s">
        <v>25</v>
      </c>
      <c r="I46" s="4">
        <v>0</v>
      </c>
      <c r="J46" s="21">
        <f>(6000000+180000)*F46</f>
        <v>74160000</v>
      </c>
      <c r="K46" s="14">
        <f t="shared" si="0"/>
        <v>74160000</v>
      </c>
      <c r="L46" s="4">
        <v>0</v>
      </c>
      <c r="M46" s="4">
        <v>0</v>
      </c>
      <c r="N46" s="10" t="s">
        <v>19</v>
      </c>
      <c r="O46" s="9" t="s">
        <v>20</v>
      </c>
      <c r="P46" s="8" t="s">
        <v>21</v>
      </c>
      <c r="Q46" s="4">
        <v>3822500</v>
      </c>
      <c r="R46" s="10" t="s">
        <v>22</v>
      </c>
      <c r="S46" s="64"/>
      <c r="T46" s="64"/>
      <c r="U46" s="64"/>
      <c r="V46" s="64"/>
      <c r="W46" s="64"/>
      <c r="X46" s="64"/>
      <c r="Y46" s="64"/>
      <c r="Z46" s="64"/>
      <c r="AA46" s="64"/>
      <c r="AB46" s="64"/>
      <c r="AC46" s="64"/>
      <c r="AD46" s="64"/>
      <c r="AE46" s="64"/>
      <c r="AF46" s="64"/>
      <c r="AG46" s="64"/>
      <c r="AH46" s="64"/>
      <c r="AI46" s="64"/>
      <c r="AJ46" s="64"/>
      <c r="AK46" s="64"/>
      <c r="AL46" s="64"/>
      <c r="AM46" s="64"/>
      <c r="AN46" s="64"/>
      <c r="AO46" s="64"/>
    </row>
    <row r="47" spans="1:41" s="22" customFormat="1" ht="38.25" customHeight="1" x14ac:dyDescent="0.25">
      <c r="A47" s="64"/>
      <c r="B47" s="5">
        <v>80111600</v>
      </c>
      <c r="C47" s="3" t="s">
        <v>79</v>
      </c>
      <c r="D47" s="4">
        <v>1</v>
      </c>
      <c r="E47" s="4">
        <v>1</v>
      </c>
      <c r="F47" s="4">
        <v>11</v>
      </c>
      <c r="G47" s="4">
        <v>1</v>
      </c>
      <c r="H47" s="5" t="s">
        <v>25</v>
      </c>
      <c r="I47" s="4">
        <v>0</v>
      </c>
      <c r="J47" s="21">
        <f>2400000*F47</f>
        <v>26400000</v>
      </c>
      <c r="K47" s="14">
        <f t="shared" si="0"/>
        <v>26400000</v>
      </c>
      <c r="L47" s="4">
        <v>0</v>
      </c>
      <c r="M47" s="4">
        <v>0</v>
      </c>
      <c r="N47" s="10" t="s">
        <v>19</v>
      </c>
      <c r="O47" s="9" t="s">
        <v>20</v>
      </c>
      <c r="P47" s="8" t="s">
        <v>21</v>
      </c>
      <c r="Q47" s="4">
        <v>3822500</v>
      </c>
      <c r="R47" s="10" t="s">
        <v>22</v>
      </c>
      <c r="S47" s="64"/>
      <c r="T47" s="64"/>
      <c r="U47" s="64"/>
      <c r="V47" s="64"/>
      <c r="W47" s="64"/>
      <c r="X47" s="64"/>
      <c r="Y47" s="64"/>
      <c r="Z47" s="64"/>
      <c r="AA47" s="64"/>
      <c r="AB47" s="64"/>
      <c r="AC47" s="64"/>
      <c r="AD47" s="64"/>
      <c r="AE47" s="64"/>
      <c r="AF47" s="64"/>
      <c r="AG47" s="64"/>
      <c r="AH47" s="64"/>
      <c r="AI47" s="64"/>
      <c r="AJ47" s="64"/>
      <c r="AK47" s="64"/>
      <c r="AL47" s="64"/>
      <c r="AM47" s="64"/>
      <c r="AN47" s="64"/>
      <c r="AO47" s="64"/>
    </row>
    <row r="48" spans="1:41" s="22" customFormat="1" ht="38.25" customHeight="1" x14ac:dyDescent="0.25">
      <c r="A48" s="64"/>
      <c r="B48" s="5">
        <v>80111600</v>
      </c>
      <c r="C48" s="3" t="s">
        <v>80</v>
      </c>
      <c r="D48" s="4">
        <v>1</v>
      </c>
      <c r="E48" s="4">
        <v>1</v>
      </c>
      <c r="F48" s="4">
        <v>4</v>
      </c>
      <c r="G48" s="4">
        <v>1</v>
      </c>
      <c r="H48" s="20" t="s">
        <v>57</v>
      </c>
      <c r="I48" s="4">
        <v>0</v>
      </c>
      <c r="J48" s="21">
        <f>6179000*F48</f>
        <v>24716000</v>
      </c>
      <c r="K48" s="14">
        <f t="shared" si="0"/>
        <v>24716000</v>
      </c>
      <c r="L48" s="4">
        <v>0</v>
      </c>
      <c r="M48" s="4">
        <v>0</v>
      </c>
      <c r="N48" s="10" t="s">
        <v>19</v>
      </c>
      <c r="O48" s="9" t="s">
        <v>20</v>
      </c>
      <c r="P48" s="8" t="s">
        <v>21</v>
      </c>
      <c r="Q48" s="4">
        <v>3822500</v>
      </c>
      <c r="R48" s="10" t="s">
        <v>22</v>
      </c>
      <c r="S48" s="64"/>
      <c r="T48" s="64"/>
      <c r="U48" s="64"/>
      <c r="V48" s="64"/>
      <c r="W48" s="64"/>
      <c r="X48" s="64"/>
      <c r="Y48" s="64"/>
      <c r="Z48" s="64"/>
      <c r="AA48" s="64"/>
      <c r="AB48" s="64"/>
      <c r="AC48" s="64"/>
      <c r="AD48" s="64"/>
      <c r="AE48" s="64"/>
      <c r="AF48" s="64"/>
      <c r="AG48" s="64"/>
      <c r="AH48" s="64"/>
      <c r="AI48" s="64"/>
      <c r="AJ48" s="64"/>
      <c r="AK48" s="64"/>
      <c r="AL48" s="64"/>
      <c r="AM48" s="64"/>
      <c r="AN48" s="64"/>
      <c r="AO48" s="64"/>
    </row>
    <row r="49" spans="1:41" s="22" customFormat="1" ht="38.25" customHeight="1" x14ac:dyDescent="0.25">
      <c r="A49" s="64"/>
      <c r="B49" s="5">
        <v>80111600</v>
      </c>
      <c r="C49" s="3" t="s">
        <v>81</v>
      </c>
      <c r="D49" s="4">
        <v>1</v>
      </c>
      <c r="E49" s="4">
        <v>1</v>
      </c>
      <c r="F49" s="4">
        <v>7</v>
      </c>
      <c r="G49" s="4">
        <v>1</v>
      </c>
      <c r="H49" s="5" t="s">
        <v>25</v>
      </c>
      <c r="I49" s="4">
        <v>0</v>
      </c>
      <c r="J49" s="21">
        <f>6179000*F49</f>
        <v>43253000</v>
      </c>
      <c r="K49" s="14">
        <f t="shared" si="0"/>
        <v>43253000</v>
      </c>
      <c r="L49" s="4">
        <v>0</v>
      </c>
      <c r="M49" s="4">
        <v>0</v>
      </c>
      <c r="N49" s="10" t="s">
        <v>19</v>
      </c>
      <c r="O49" s="9" t="s">
        <v>20</v>
      </c>
      <c r="P49" s="8" t="s">
        <v>21</v>
      </c>
      <c r="Q49" s="4">
        <v>3822500</v>
      </c>
      <c r="R49" s="10" t="s">
        <v>22</v>
      </c>
      <c r="S49" s="64"/>
      <c r="T49" s="64"/>
      <c r="U49" s="64"/>
      <c r="V49" s="64"/>
      <c r="W49" s="64"/>
      <c r="X49" s="64"/>
      <c r="Y49" s="64"/>
      <c r="Z49" s="64"/>
      <c r="AA49" s="64"/>
      <c r="AB49" s="64"/>
      <c r="AC49" s="64"/>
      <c r="AD49" s="64"/>
      <c r="AE49" s="64"/>
      <c r="AF49" s="64"/>
      <c r="AG49" s="64"/>
      <c r="AH49" s="64"/>
      <c r="AI49" s="64"/>
      <c r="AJ49" s="64"/>
      <c r="AK49" s="64"/>
      <c r="AL49" s="64"/>
      <c r="AM49" s="64"/>
      <c r="AN49" s="64"/>
      <c r="AO49" s="64"/>
    </row>
    <row r="50" spans="1:41" s="22" customFormat="1" ht="38.25" customHeight="1" x14ac:dyDescent="0.25">
      <c r="A50" s="64"/>
      <c r="B50" s="5">
        <v>80111600</v>
      </c>
      <c r="C50" s="3" t="s">
        <v>82</v>
      </c>
      <c r="D50" s="4">
        <v>4</v>
      </c>
      <c r="E50" s="4">
        <v>4</v>
      </c>
      <c r="F50" s="4">
        <v>3</v>
      </c>
      <c r="G50" s="4">
        <v>1</v>
      </c>
      <c r="H50" s="20" t="s">
        <v>57</v>
      </c>
      <c r="I50" s="4">
        <v>0</v>
      </c>
      <c r="J50" s="21">
        <f>3034000*F50</f>
        <v>9102000</v>
      </c>
      <c r="K50" s="14">
        <f t="shared" si="0"/>
        <v>9102000</v>
      </c>
      <c r="L50" s="4">
        <v>0</v>
      </c>
      <c r="M50" s="4">
        <v>0</v>
      </c>
      <c r="N50" s="10" t="s">
        <v>19</v>
      </c>
      <c r="O50" s="9" t="s">
        <v>20</v>
      </c>
      <c r="P50" s="8" t="s">
        <v>21</v>
      </c>
      <c r="Q50" s="4">
        <v>3822500</v>
      </c>
      <c r="R50" s="10" t="s">
        <v>22</v>
      </c>
      <c r="S50" s="64"/>
      <c r="T50" s="64"/>
      <c r="U50" s="64"/>
      <c r="V50" s="64"/>
      <c r="W50" s="64"/>
      <c r="X50" s="64"/>
      <c r="Y50" s="64"/>
      <c r="Z50" s="64"/>
      <c r="AA50" s="64"/>
      <c r="AB50" s="64"/>
      <c r="AC50" s="64"/>
      <c r="AD50" s="64"/>
      <c r="AE50" s="64"/>
      <c r="AF50" s="64"/>
      <c r="AG50" s="64"/>
      <c r="AH50" s="64"/>
      <c r="AI50" s="64"/>
      <c r="AJ50" s="64"/>
      <c r="AK50" s="64"/>
      <c r="AL50" s="64"/>
      <c r="AM50" s="64"/>
      <c r="AN50" s="64"/>
      <c r="AO50" s="64"/>
    </row>
    <row r="51" spans="1:41" s="22" customFormat="1" ht="38.25" customHeight="1" x14ac:dyDescent="0.25">
      <c r="A51" s="64"/>
      <c r="B51" s="5">
        <v>80111600</v>
      </c>
      <c r="C51" s="3" t="s">
        <v>83</v>
      </c>
      <c r="D51" s="4">
        <v>7</v>
      </c>
      <c r="E51" s="4">
        <v>7</v>
      </c>
      <c r="F51" s="4">
        <v>8</v>
      </c>
      <c r="G51" s="4">
        <v>1</v>
      </c>
      <c r="H51" s="5" t="s">
        <v>25</v>
      </c>
      <c r="I51" s="4">
        <v>0</v>
      </c>
      <c r="J51" s="21">
        <f>3034000*F51</f>
        <v>24272000</v>
      </c>
      <c r="K51" s="14">
        <f t="shared" si="0"/>
        <v>24272000</v>
      </c>
      <c r="L51" s="4">
        <v>0</v>
      </c>
      <c r="M51" s="4">
        <v>0</v>
      </c>
      <c r="N51" s="10" t="s">
        <v>19</v>
      </c>
      <c r="O51" s="9" t="s">
        <v>20</v>
      </c>
      <c r="P51" s="10" t="s">
        <v>21</v>
      </c>
      <c r="Q51" s="4">
        <v>3822500</v>
      </c>
      <c r="R51" s="10" t="s">
        <v>22</v>
      </c>
      <c r="S51" s="64"/>
      <c r="T51" s="64"/>
      <c r="U51" s="64"/>
      <c r="V51" s="64"/>
      <c r="W51" s="64"/>
      <c r="X51" s="64"/>
      <c r="Y51" s="64"/>
      <c r="Z51" s="64"/>
      <c r="AA51" s="64"/>
      <c r="AB51" s="64"/>
      <c r="AC51" s="64"/>
      <c r="AD51" s="64"/>
      <c r="AE51" s="64"/>
      <c r="AF51" s="64"/>
      <c r="AG51" s="64"/>
      <c r="AH51" s="64"/>
      <c r="AI51" s="64"/>
      <c r="AJ51" s="64"/>
      <c r="AK51" s="64"/>
      <c r="AL51" s="64"/>
      <c r="AM51" s="64"/>
      <c r="AN51" s="64"/>
      <c r="AO51" s="64"/>
    </row>
    <row r="52" spans="1:41" ht="31.5" customHeight="1" x14ac:dyDescent="0.25">
      <c r="B52" s="5">
        <v>80111600</v>
      </c>
      <c r="C52" s="23" t="s">
        <v>84</v>
      </c>
      <c r="D52" s="4">
        <v>1</v>
      </c>
      <c r="E52" s="4">
        <v>1</v>
      </c>
      <c r="F52" s="4">
        <v>11</v>
      </c>
      <c r="G52" s="4">
        <v>1</v>
      </c>
      <c r="H52" s="5" t="s">
        <v>25</v>
      </c>
      <c r="I52" s="4">
        <v>0</v>
      </c>
      <c r="J52" s="21">
        <f>80000000+7979000-5000000+3000000-2160000-5256303</f>
        <v>78562697</v>
      </c>
      <c r="K52" s="14">
        <f t="shared" si="0"/>
        <v>78562697</v>
      </c>
      <c r="L52" s="4">
        <v>0</v>
      </c>
      <c r="M52" s="4">
        <v>0</v>
      </c>
      <c r="N52" s="10" t="s">
        <v>19</v>
      </c>
      <c r="O52" s="9" t="s">
        <v>20</v>
      </c>
      <c r="P52" s="10" t="s">
        <v>21</v>
      </c>
      <c r="Q52" s="4">
        <v>3822500</v>
      </c>
      <c r="R52" s="10" t="s">
        <v>22</v>
      </c>
    </row>
    <row r="53" spans="1:41" s="22" customFormat="1" ht="38.25" customHeight="1" x14ac:dyDescent="0.25">
      <c r="A53" s="64"/>
      <c r="B53" s="5">
        <v>80111600</v>
      </c>
      <c r="C53" s="3" t="s">
        <v>85</v>
      </c>
      <c r="D53" s="4">
        <v>3</v>
      </c>
      <c r="E53" s="4">
        <v>3</v>
      </c>
      <c r="F53" s="4">
        <v>4</v>
      </c>
      <c r="G53" s="4">
        <v>1</v>
      </c>
      <c r="H53" s="5" t="s">
        <v>25</v>
      </c>
      <c r="I53" s="4">
        <v>0</v>
      </c>
      <c r="J53" s="21">
        <f>3000000*F53</f>
        <v>12000000</v>
      </c>
      <c r="K53" s="14">
        <f t="shared" si="0"/>
        <v>12000000</v>
      </c>
      <c r="L53" s="4">
        <v>0</v>
      </c>
      <c r="M53" s="4">
        <v>0</v>
      </c>
      <c r="N53" s="10" t="s">
        <v>19</v>
      </c>
      <c r="O53" s="9" t="s">
        <v>20</v>
      </c>
      <c r="P53" s="8" t="s">
        <v>21</v>
      </c>
      <c r="Q53" s="4">
        <v>3822500</v>
      </c>
      <c r="R53" s="10" t="s">
        <v>22</v>
      </c>
      <c r="S53" s="64"/>
      <c r="T53" s="64"/>
      <c r="U53" s="64"/>
      <c r="V53" s="64"/>
      <c r="W53" s="64"/>
      <c r="X53" s="64"/>
      <c r="Y53" s="64"/>
      <c r="Z53" s="64"/>
      <c r="AA53" s="64"/>
      <c r="AB53" s="64"/>
      <c r="AC53" s="64"/>
      <c r="AD53" s="64"/>
      <c r="AE53" s="64"/>
      <c r="AF53" s="64"/>
      <c r="AG53" s="64"/>
      <c r="AH53" s="64"/>
      <c r="AI53" s="64"/>
      <c r="AJ53" s="64"/>
      <c r="AK53" s="64"/>
      <c r="AL53" s="64"/>
      <c r="AM53" s="64"/>
      <c r="AN53" s="64"/>
      <c r="AO53" s="64"/>
    </row>
    <row r="54" spans="1:41" ht="21" x14ac:dyDescent="0.25">
      <c r="B54" s="27" t="s">
        <v>86</v>
      </c>
      <c r="C54" s="28" t="s">
        <v>87</v>
      </c>
      <c r="D54" s="4">
        <v>5</v>
      </c>
      <c r="E54" s="4">
        <v>6</v>
      </c>
      <c r="F54" s="4">
        <v>3</v>
      </c>
      <c r="G54" s="4">
        <v>1</v>
      </c>
      <c r="H54" s="5" t="s">
        <v>41</v>
      </c>
      <c r="I54" s="4">
        <v>0</v>
      </c>
      <c r="J54" s="29">
        <v>1000000000</v>
      </c>
      <c r="K54" s="7">
        <f t="shared" si="0"/>
        <v>1000000000</v>
      </c>
      <c r="L54" s="4">
        <v>0</v>
      </c>
      <c r="M54" s="4">
        <v>0</v>
      </c>
      <c r="N54" s="10" t="s">
        <v>19</v>
      </c>
      <c r="O54" s="9" t="s">
        <v>20</v>
      </c>
      <c r="P54" s="10" t="s">
        <v>88</v>
      </c>
      <c r="Q54" s="4">
        <v>3822500</v>
      </c>
      <c r="R54" s="10" t="s">
        <v>89</v>
      </c>
    </row>
    <row r="55" spans="1:41" ht="21" x14ac:dyDescent="0.25">
      <c r="B55" s="30">
        <v>46191600</v>
      </c>
      <c r="C55" s="28" t="s">
        <v>90</v>
      </c>
      <c r="D55" s="4">
        <v>5</v>
      </c>
      <c r="E55" s="4">
        <v>5</v>
      </c>
      <c r="F55" s="4">
        <v>3</v>
      </c>
      <c r="G55" s="4">
        <v>1</v>
      </c>
      <c r="H55" s="5" t="s">
        <v>18</v>
      </c>
      <c r="I55" s="4">
        <v>0</v>
      </c>
      <c r="J55" s="29">
        <v>29600000</v>
      </c>
      <c r="K55" s="7">
        <f t="shared" si="0"/>
        <v>29600000</v>
      </c>
      <c r="L55" s="4">
        <v>0</v>
      </c>
      <c r="M55" s="4">
        <v>0</v>
      </c>
      <c r="N55" s="10" t="s">
        <v>19</v>
      </c>
      <c r="O55" s="9" t="s">
        <v>20</v>
      </c>
      <c r="P55" s="10" t="s">
        <v>88</v>
      </c>
      <c r="Q55" s="4">
        <v>3822500</v>
      </c>
      <c r="R55" s="10" t="s">
        <v>89</v>
      </c>
    </row>
    <row r="56" spans="1:41" ht="21" x14ac:dyDescent="0.25">
      <c r="B56" s="30">
        <v>46182000</v>
      </c>
      <c r="C56" s="28" t="s">
        <v>91</v>
      </c>
      <c r="D56" s="4">
        <v>3</v>
      </c>
      <c r="E56" s="4">
        <v>4</v>
      </c>
      <c r="F56" s="4">
        <v>4</v>
      </c>
      <c r="G56" s="4">
        <v>1</v>
      </c>
      <c r="H56" s="5" t="s">
        <v>41</v>
      </c>
      <c r="I56" s="4">
        <v>0</v>
      </c>
      <c r="J56" s="29">
        <v>600000000</v>
      </c>
      <c r="K56" s="7">
        <f t="shared" si="0"/>
        <v>600000000</v>
      </c>
      <c r="L56" s="4">
        <v>0</v>
      </c>
      <c r="M56" s="4">
        <v>0</v>
      </c>
      <c r="N56" s="10" t="s">
        <v>19</v>
      </c>
      <c r="O56" s="9" t="s">
        <v>20</v>
      </c>
      <c r="P56" s="10" t="s">
        <v>88</v>
      </c>
      <c r="Q56" s="4">
        <v>3822500</v>
      </c>
      <c r="R56" s="10" t="s">
        <v>89</v>
      </c>
    </row>
    <row r="57" spans="1:41" ht="21" x14ac:dyDescent="0.25">
      <c r="B57" s="30" t="s">
        <v>92</v>
      </c>
      <c r="C57" s="28" t="s">
        <v>93</v>
      </c>
      <c r="D57" s="4">
        <v>3</v>
      </c>
      <c r="E57" s="4">
        <v>4</v>
      </c>
      <c r="F57" s="4">
        <v>3</v>
      </c>
      <c r="G57" s="4">
        <v>1</v>
      </c>
      <c r="H57" s="5" t="s">
        <v>41</v>
      </c>
      <c r="I57" s="4">
        <v>0</v>
      </c>
      <c r="J57" s="29">
        <v>640000000</v>
      </c>
      <c r="K57" s="7">
        <f t="shared" si="0"/>
        <v>640000000</v>
      </c>
      <c r="L57" s="4">
        <v>0</v>
      </c>
      <c r="M57" s="4">
        <v>0</v>
      </c>
      <c r="N57" s="10" t="s">
        <v>19</v>
      </c>
      <c r="O57" s="9" t="s">
        <v>20</v>
      </c>
      <c r="P57" s="10" t="s">
        <v>88</v>
      </c>
      <c r="Q57" s="4">
        <v>3822500</v>
      </c>
      <c r="R57" s="10" t="s">
        <v>89</v>
      </c>
    </row>
    <row r="58" spans="1:41" ht="21" x14ac:dyDescent="0.25">
      <c r="B58" s="27">
        <v>46161700</v>
      </c>
      <c r="C58" s="28" t="s">
        <v>94</v>
      </c>
      <c r="D58" s="4">
        <v>4</v>
      </c>
      <c r="E58" s="4">
        <v>5</v>
      </c>
      <c r="F58" s="4">
        <v>4</v>
      </c>
      <c r="G58" s="4">
        <v>1</v>
      </c>
      <c r="H58" s="5" t="s">
        <v>41</v>
      </c>
      <c r="I58" s="4">
        <v>0</v>
      </c>
      <c r="J58" s="29">
        <v>810400000</v>
      </c>
      <c r="K58" s="7">
        <f t="shared" si="0"/>
        <v>810400000</v>
      </c>
      <c r="L58" s="4">
        <v>0</v>
      </c>
      <c r="M58" s="4">
        <v>0</v>
      </c>
      <c r="N58" s="10" t="s">
        <v>19</v>
      </c>
      <c r="O58" s="9" t="s">
        <v>20</v>
      </c>
      <c r="P58" s="10" t="s">
        <v>88</v>
      </c>
      <c r="Q58" s="4">
        <v>3822500</v>
      </c>
      <c r="R58" s="10" t="s">
        <v>89</v>
      </c>
    </row>
    <row r="59" spans="1:41" ht="21" x14ac:dyDescent="0.25">
      <c r="B59" s="30">
        <v>46191600</v>
      </c>
      <c r="C59" s="23" t="s">
        <v>95</v>
      </c>
      <c r="D59" s="4">
        <v>3</v>
      </c>
      <c r="E59" s="4">
        <v>4</v>
      </c>
      <c r="F59" s="4">
        <v>2</v>
      </c>
      <c r="G59" s="4">
        <v>1</v>
      </c>
      <c r="H59" s="5" t="s">
        <v>29</v>
      </c>
      <c r="I59" s="4">
        <v>0</v>
      </c>
      <c r="J59" s="29">
        <v>76800000</v>
      </c>
      <c r="K59" s="7">
        <f t="shared" si="0"/>
        <v>76800000</v>
      </c>
      <c r="L59" s="4">
        <v>0</v>
      </c>
      <c r="M59" s="4">
        <v>0</v>
      </c>
      <c r="N59" s="10" t="s">
        <v>19</v>
      </c>
      <c r="O59" s="9" t="s">
        <v>20</v>
      </c>
      <c r="P59" s="10" t="s">
        <v>88</v>
      </c>
      <c r="Q59" s="4">
        <v>3822500</v>
      </c>
      <c r="R59" s="10" t="s">
        <v>89</v>
      </c>
    </row>
    <row r="60" spans="1:41" ht="21" x14ac:dyDescent="0.25">
      <c r="B60" s="30">
        <v>46191600</v>
      </c>
      <c r="C60" s="28" t="s">
        <v>96</v>
      </c>
      <c r="D60" s="4">
        <v>5</v>
      </c>
      <c r="E60" s="4">
        <v>6</v>
      </c>
      <c r="F60" s="4">
        <v>3</v>
      </c>
      <c r="G60" s="4">
        <v>1</v>
      </c>
      <c r="H60" s="5" t="s">
        <v>41</v>
      </c>
      <c r="I60" s="4">
        <v>0</v>
      </c>
      <c r="J60" s="29">
        <v>200000000</v>
      </c>
      <c r="K60" s="7">
        <f t="shared" si="0"/>
        <v>200000000</v>
      </c>
      <c r="L60" s="4">
        <v>0</v>
      </c>
      <c r="M60" s="4">
        <v>0</v>
      </c>
      <c r="N60" s="10" t="s">
        <v>19</v>
      </c>
      <c r="O60" s="9" t="s">
        <v>20</v>
      </c>
      <c r="P60" s="10" t="s">
        <v>88</v>
      </c>
      <c r="Q60" s="4">
        <v>3822500</v>
      </c>
      <c r="R60" s="10" t="s">
        <v>89</v>
      </c>
    </row>
    <row r="61" spans="1:41" ht="21" x14ac:dyDescent="0.25">
      <c r="B61" s="30">
        <v>46191600</v>
      </c>
      <c r="C61" s="28" t="s">
        <v>97</v>
      </c>
      <c r="D61" s="4">
        <v>6</v>
      </c>
      <c r="E61" s="4">
        <v>7</v>
      </c>
      <c r="F61" s="4">
        <v>3</v>
      </c>
      <c r="G61" s="4">
        <v>1</v>
      </c>
      <c r="H61" s="5" t="s">
        <v>41</v>
      </c>
      <c r="I61" s="4">
        <v>0</v>
      </c>
      <c r="J61" s="29">
        <v>350000000</v>
      </c>
      <c r="K61" s="7">
        <f t="shared" si="0"/>
        <v>350000000</v>
      </c>
      <c r="L61" s="4">
        <v>0</v>
      </c>
      <c r="M61" s="4">
        <v>0</v>
      </c>
      <c r="N61" s="10" t="s">
        <v>19</v>
      </c>
      <c r="O61" s="9" t="s">
        <v>20</v>
      </c>
      <c r="P61" s="10" t="s">
        <v>88</v>
      </c>
      <c r="Q61" s="4">
        <v>3822500</v>
      </c>
      <c r="R61" s="10" t="s">
        <v>89</v>
      </c>
    </row>
    <row r="62" spans="1:41" ht="21" x14ac:dyDescent="0.25">
      <c r="B62" s="27">
        <v>32101652</v>
      </c>
      <c r="C62" s="23" t="s">
        <v>98</v>
      </c>
      <c r="D62" s="4">
        <v>4</v>
      </c>
      <c r="E62" s="4">
        <v>5</v>
      </c>
      <c r="F62" s="4">
        <v>2</v>
      </c>
      <c r="G62" s="4">
        <v>1</v>
      </c>
      <c r="H62" s="5" t="s">
        <v>29</v>
      </c>
      <c r="I62" s="4">
        <v>0</v>
      </c>
      <c r="J62" s="29">
        <v>40000000</v>
      </c>
      <c r="K62" s="7">
        <f t="shared" si="0"/>
        <v>40000000</v>
      </c>
      <c r="L62" s="4">
        <v>0</v>
      </c>
      <c r="M62" s="4">
        <v>0</v>
      </c>
      <c r="N62" s="10" t="s">
        <v>19</v>
      </c>
      <c r="O62" s="9" t="s">
        <v>20</v>
      </c>
      <c r="P62" s="10" t="s">
        <v>88</v>
      </c>
      <c r="Q62" s="4">
        <v>3822500</v>
      </c>
      <c r="R62" s="10" t="s">
        <v>89</v>
      </c>
    </row>
    <row r="63" spans="1:41" ht="21" x14ac:dyDescent="0.25">
      <c r="B63" s="27">
        <v>46191600</v>
      </c>
      <c r="C63" s="28" t="s">
        <v>99</v>
      </c>
      <c r="D63" s="4">
        <v>6</v>
      </c>
      <c r="E63" s="4">
        <v>7</v>
      </c>
      <c r="F63" s="4">
        <v>4</v>
      </c>
      <c r="G63" s="4">
        <v>1</v>
      </c>
      <c r="H63" s="5" t="s">
        <v>29</v>
      </c>
      <c r="I63" s="4">
        <v>0</v>
      </c>
      <c r="J63" s="29">
        <v>150000000</v>
      </c>
      <c r="K63" s="7">
        <f t="shared" si="0"/>
        <v>150000000</v>
      </c>
      <c r="L63" s="4">
        <v>0</v>
      </c>
      <c r="M63" s="4">
        <v>0</v>
      </c>
      <c r="N63" s="10" t="s">
        <v>19</v>
      </c>
      <c r="O63" s="9" t="s">
        <v>20</v>
      </c>
      <c r="P63" s="10" t="s">
        <v>88</v>
      </c>
      <c r="Q63" s="4">
        <v>3822500</v>
      </c>
      <c r="R63" s="10" t="s">
        <v>89</v>
      </c>
    </row>
    <row r="64" spans="1:41" ht="52.5" x14ac:dyDescent="0.25">
      <c r="B64" s="5">
        <v>25181700</v>
      </c>
      <c r="C64" s="3" t="s">
        <v>100</v>
      </c>
      <c r="D64" s="4">
        <v>3</v>
      </c>
      <c r="E64" s="4">
        <v>4</v>
      </c>
      <c r="F64" s="4">
        <v>6</v>
      </c>
      <c r="G64" s="4">
        <v>1</v>
      </c>
      <c r="H64" s="5" t="s">
        <v>29</v>
      </c>
      <c r="I64" s="4">
        <v>0</v>
      </c>
      <c r="J64" s="29">
        <v>56000000</v>
      </c>
      <c r="K64" s="7">
        <f t="shared" si="0"/>
        <v>56000000</v>
      </c>
      <c r="L64" s="4">
        <v>0</v>
      </c>
      <c r="M64" s="4">
        <v>0</v>
      </c>
      <c r="N64" s="10" t="s">
        <v>19</v>
      </c>
      <c r="O64" s="9" t="s">
        <v>20</v>
      </c>
      <c r="P64" s="10" t="s">
        <v>101</v>
      </c>
      <c r="Q64" s="4">
        <v>3822500</v>
      </c>
      <c r="R64" s="10" t="s">
        <v>102</v>
      </c>
    </row>
    <row r="65" spans="2:18" ht="31.5" x14ac:dyDescent="0.25">
      <c r="B65" s="5" t="s">
        <v>103</v>
      </c>
      <c r="C65" s="3" t="s">
        <v>104</v>
      </c>
      <c r="D65" s="4">
        <v>7</v>
      </c>
      <c r="E65" s="4">
        <v>8</v>
      </c>
      <c r="F65" s="4">
        <v>6</v>
      </c>
      <c r="G65" s="4">
        <v>1</v>
      </c>
      <c r="H65" s="5" t="s">
        <v>29</v>
      </c>
      <c r="I65" s="4">
        <v>0</v>
      </c>
      <c r="J65" s="29">
        <v>80000000</v>
      </c>
      <c r="K65" s="7">
        <f t="shared" si="0"/>
        <v>80000000</v>
      </c>
      <c r="L65" s="4">
        <v>0</v>
      </c>
      <c r="M65" s="4">
        <v>0</v>
      </c>
      <c r="N65" s="10" t="s">
        <v>19</v>
      </c>
      <c r="O65" s="9" t="s">
        <v>20</v>
      </c>
      <c r="P65" s="10" t="s">
        <v>101</v>
      </c>
      <c r="Q65" s="4">
        <v>3822500</v>
      </c>
      <c r="R65" s="10" t="s">
        <v>102</v>
      </c>
    </row>
    <row r="66" spans="2:18" ht="42" x14ac:dyDescent="0.25">
      <c r="B66" s="5" t="s">
        <v>105</v>
      </c>
      <c r="C66" s="3" t="s">
        <v>106</v>
      </c>
      <c r="D66" s="4">
        <v>2</v>
      </c>
      <c r="E66" s="4">
        <v>3</v>
      </c>
      <c r="F66" s="4">
        <v>2</v>
      </c>
      <c r="G66" s="4">
        <v>1</v>
      </c>
      <c r="H66" s="5" t="s">
        <v>41</v>
      </c>
      <c r="I66" s="4">
        <v>0</v>
      </c>
      <c r="J66" s="29">
        <v>120000000</v>
      </c>
      <c r="K66" s="7">
        <f t="shared" si="0"/>
        <v>120000000</v>
      </c>
      <c r="L66" s="4">
        <v>0</v>
      </c>
      <c r="M66" s="4">
        <v>0</v>
      </c>
      <c r="N66" s="10" t="s">
        <v>19</v>
      </c>
      <c r="O66" s="9" t="s">
        <v>20</v>
      </c>
      <c r="P66" s="10" t="s">
        <v>101</v>
      </c>
      <c r="Q66" s="4">
        <v>3822500</v>
      </c>
      <c r="R66" s="10" t="s">
        <v>102</v>
      </c>
    </row>
    <row r="67" spans="2:18" ht="31.5" x14ac:dyDescent="0.25">
      <c r="B67" s="5" t="s">
        <v>107</v>
      </c>
      <c r="C67" s="3" t="s">
        <v>108</v>
      </c>
      <c r="D67" s="4">
        <v>5</v>
      </c>
      <c r="E67" s="4">
        <v>5</v>
      </c>
      <c r="F67" s="4">
        <v>3</v>
      </c>
      <c r="G67" s="4">
        <v>1</v>
      </c>
      <c r="H67" s="5" t="s">
        <v>29</v>
      </c>
      <c r="I67" s="4">
        <v>0</v>
      </c>
      <c r="J67" s="29">
        <v>45400000</v>
      </c>
      <c r="K67" s="7">
        <f>+J67</f>
        <v>45400000</v>
      </c>
      <c r="L67" s="4">
        <v>0</v>
      </c>
      <c r="M67" s="4">
        <v>0</v>
      </c>
      <c r="N67" s="10" t="s">
        <v>19</v>
      </c>
      <c r="O67" s="9" t="s">
        <v>20</v>
      </c>
      <c r="P67" s="10" t="s">
        <v>101</v>
      </c>
      <c r="Q67" s="4">
        <v>3822500</v>
      </c>
      <c r="R67" s="10" t="s">
        <v>102</v>
      </c>
    </row>
    <row r="68" spans="2:18" ht="84" x14ac:dyDescent="0.25">
      <c r="B68" s="5" t="s">
        <v>109</v>
      </c>
      <c r="C68" s="3" t="s">
        <v>110</v>
      </c>
      <c r="D68" s="4">
        <v>5</v>
      </c>
      <c r="E68" s="4">
        <v>6</v>
      </c>
      <c r="F68" s="4">
        <v>4</v>
      </c>
      <c r="G68" s="4">
        <v>1</v>
      </c>
      <c r="H68" s="5" t="s">
        <v>29</v>
      </c>
      <c r="I68" s="4">
        <v>0</v>
      </c>
      <c r="J68" s="29">
        <v>72000000</v>
      </c>
      <c r="K68" s="7">
        <f t="shared" si="0"/>
        <v>72000000</v>
      </c>
      <c r="L68" s="4">
        <v>0</v>
      </c>
      <c r="M68" s="4">
        <v>0</v>
      </c>
      <c r="N68" s="10" t="s">
        <v>19</v>
      </c>
      <c r="O68" s="9" t="s">
        <v>20</v>
      </c>
      <c r="P68" s="10" t="s">
        <v>101</v>
      </c>
      <c r="Q68" s="4">
        <v>3822500</v>
      </c>
      <c r="R68" s="10" t="s">
        <v>102</v>
      </c>
    </row>
    <row r="69" spans="2:18" ht="21" x14ac:dyDescent="0.25">
      <c r="B69" s="5">
        <v>78111800</v>
      </c>
      <c r="C69" s="3" t="s">
        <v>111</v>
      </c>
      <c r="D69" s="4">
        <v>5</v>
      </c>
      <c r="E69" s="4">
        <v>6</v>
      </c>
      <c r="F69" s="4">
        <v>8</v>
      </c>
      <c r="G69" s="4">
        <v>1</v>
      </c>
      <c r="H69" s="5" t="s">
        <v>29</v>
      </c>
      <c r="I69" s="4">
        <v>0</v>
      </c>
      <c r="J69" s="29">
        <v>66500000</v>
      </c>
      <c r="K69" s="7">
        <f t="shared" ref="K69:K131" si="1">J69</f>
        <v>66500000</v>
      </c>
      <c r="L69" s="4">
        <v>0</v>
      </c>
      <c r="M69" s="4">
        <v>0</v>
      </c>
      <c r="N69" s="10" t="s">
        <v>19</v>
      </c>
      <c r="O69" s="9" t="s">
        <v>20</v>
      </c>
      <c r="P69" s="10" t="s">
        <v>101</v>
      </c>
      <c r="Q69" s="4">
        <v>3822500</v>
      </c>
      <c r="R69" s="10" t="s">
        <v>102</v>
      </c>
    </row>
    <row r="70" spans="2:18" ht="21" x14ac:dyDescent="0.25">
      <c r="B70" s="5" t="s">
        <v>112</v>
      </c>
      <c r="C70" s="3" t="s">
        <v>113</v>
      </c>
      <c r="D70" s="4">
        <v>3</v>
      </c>
      <c r="E70" s="4">
        <v>3</v>
      </c>
      <c r="F70" s="4">
        <v>1</v>
      </c>
      <c r="G70" s="4">
        <v>1</v>
      </c>
      <c r="H70" s="5" t="s">
        <v>18</v>
      </c>
      <c r="I70" s="4">
        <v>0</v>
      </c>
      <c r="J70" s="29">
        <v>20000000</v>
      </c>
      <c r="K70" s="7">
        <f t="shared" si="1"/>
        <v>20000000</v>
      </c>
      <c r="L70" s="4">
        <v>0</v>
      </c>
      <c r="M70" s="4">
        <v>0</v>
      </c>
      <c r="N70" s="10" t="s">
        <v>19</v>
      </c>
      <c r="O70" s="9" t="s">
        <v>20</v>
      </c>
      <c r="P70" s="10" t="s">
        <v>101</v>
      </c>
      <c r="Q70" s="4">
        <v>3822500</v>
      </c>
      <c r="R70" s="10" t="s">
        <v>102</v>
      </c>
    </row>
    <row r="71" spans="2:18" ht="73.5" x14ac:dyDescent="0.25">
      <c r="B71" s="30" t="s">
        <v>114</v>
      </c>
      <c r="C71" s="31" t="s">
        <v>115</v>
      </c>
      <c r="D71" s="4">
        <v>2</v>
      </c>
      <c r="E71" s="4">
        <v>3</v>
      </c>
      <c r="F71" s="4">
        <v>5</v>
      </c>
      <c r="G71" s="4">
        <v>1</v>
      </c>
      <c r="H71" s="5" t="s">
        <v>41</v>
      </c>
      <c r="I71" s="4">
        <v>0</v>
      </c>
      <c r="J71" s="29">
        <v>200000000</v>
      </c>
      <c r="K71" s="7">
        <f t="shared" si="1"/>
        <v>200000000</v>
      </c>
      <c r="L71" s="4">
        <v>0</v>
      </c>
      <c r="M71" s="4">
        <v>0</v>
      </c>
      <c r="N71" s="10" t="s">
        <v>19</v>
      </c>
      <c r="O71" s="9" t="s">
        <v>20</v>
      </c>
      <c r="P71" s="10" t="s">
        <v>101</v>
      </c>
      <c r="Q71" s="4">
        <v>3822500</v>
      </c>
      <c r="R71" s="10" t="s">
        <v>102</v>
      </c>
    </row>
    <row r="72" spans="2:18" ht="31.5" x14ac:dyDescent="0.25">
      <c r="B72" s="30" t="s">
        <v>116</v>
      </c>
      <c r="C72" s="3" t="s">
        <v>117</v>
      </c>
      <c r="D72" s="4">
        <v>4</v>
      </c>
      <c r="E72" s="4">
        <v>5</v>
      </c>
      <c r="F72" s="4">
        <v>3</v>
      </c>
      <c r="G72" s="4">
        <v>1</v>
      </c>
      <c r="H72" s="5" t="s">
        <v>41</v>
      </c>
      <c r="I72" s="4">
        <v>0</v>
      </c>
      <c r="J72" s="29">
        <v>56000000</v>
      </c>
      <c r="K72" s="7">
        <f t="shared" si="1"/>
        <v>56000000</v>
      </c>
      <c r="L72" s="4">
        <v>0</v>
      </c>
      <c r="M72" s="4">
        <v>0</v>
      </c>
      <c r="N72" s="10" t="s">
        <v>19</v>
      </c>
      <c r="O72" s="9" t="s">
        <v>20</v>
      </c>
      <c r="P72" s="10" t="s">
        <v>101</v>
      </c>
      <c r="Q72" s="4">
        <v>3822500</v>
      </c>
      <c r="R72" s="10" t="s">
        <v>102</v>
      </c>
    </row>
    <row r="73" spans="2:18" ht="52.5" x14ac:dyDescent="0.25">
      <c r="B73" s="5">
        <v>90151800</v>
      </c>
      <c r="C73" s="3" t="s">
        <v>118</v>
      </c>
      <c r="D73" s="4">
        <v>4</v>
      </c>
      <c r="E73" s="4">
        <v>5</v>
      </c>
      <c r="F73" s="4">
        <v>8</v>
      </c>
      <c r="G73" s="4">
        <v>1</v>
      </c>
      <c r="H73" s="5" t="s">
        <v>29</v>
      </c>
      <c r="I73" s="4">
        <v>0</v>
      </c>
      <c r="J73" s="29">
        <v>52000000</v>
      </c>
      <c r="K73" s="7">
        <f t="shared" si="1"/>
        <v>52000000</v>
      </c>
      <c r="L73" s="4">
        <v>0</v>
      </c>
      <c r="M73" s="4">
        <v>0</v>
      </c>
      <c r="N73" s="10" t="s">
        <v>19</v>
      </c>
      <c r="O73" s="9" t="s">
        <v>20</v>
      </c>
      <c r="P73" s="10" t="s">
        <v>101</v>
      </c>
      <c r="Q73" s="4">
        <v>3822500</v>
      </c>
      <c r="R73" s="10" t="s">
        <v>102</v>
      </c>
    </row>
    <row r="74" spans="2:18" ht="42" x14ac:dyDescent="0.25">
      <c r="B74" s="5" t="s">
        <v>119</v>
      </c>
      <c r="C74" s="31" t="s">
        <v>120</v>
      </c>
      <c r="D74" s="4">
        <v>5</v>
      </c>
      <c r="E74" s="4">
        <v>6</v>
      </c>
      <c r="F74" s="4">
        <v>4</v>
      </c>
      <c r="G74" s="4">
        <v>1</v>
      </c>
      <c r="H74" s="5" t="s">
        <v>41</v>
      </c>
      <c r="I74" s="4">
        <v>0</v>
      </c>
      <c r="J74" s="29">
        <v>100000000</v>
      </c>
      <c r="K74" s="7">
        <f t="shared" si="1"/>
        <v>100000000</v>
      </c>
      <c r="L74" s="4">
        <v>0</v>
      </c>
      <c r="M74" s="4">
        <v>0</v>
      </c>
      <c r="N74" s="10" t="s">
        <v>19</v>
      </c>
      <c r="O74" s="9" t="s">
        <v>20</v>
      </c>
      <c r="P74" s="10" t="s">
        <v>101</v>
      </c>
      <c r="Q74" s="4">
        <v>3822500</v>
      </c>
      <c r="R74" s="10" t="s">
        <v>102</v>
      </c>
    </row>
    <row r="75" spans="2:18" ht="21" x14ac:dyDescent="0.25">
      <c r="B75" s="5">
        <v>90101600</v>
      </c>
      <c r="C75" s="32" t="s">
        <v>121</v>
      </c>
      <c r="D75" s="4">
        <v>5</v>
      </c>
      <c r="E75" s="4">
        <v>6</v>
      </c>
      <c r="F75" s="4">
        <v>10</v>
      </c>
      <c r="G75" s="4">
        <v>1</v>
      </c>
      <c r="H75" s="5" t="s">
        <v>29</v>
      </c>
      <c r="I75" s="4">
        <v>0</v>
      </c>
      <c r="J75" s="33">
        <v>96000000</v>
      </c>
      <c r="K75" s="7">
        <f t="shared" si="1"/>
        <v>96000000</v>
      </c>
      <c r="L75" s="4">
        <v>0</v>
      </c>
      <c r="M75" s="4">
        <v>0</v>
      </c>
      <c r="N75" s="10" t="s">
        <v>19</v>
      </c>
      <c r="O75" s="9" t="s">
        <v>20</v>
      </c>
      <c r="P75" s="10" t="s">
        <v>101</v>
      </c>
      <c r="Q75" s="4">
        <v>3822500</v>
      </c>
      <c r="R75" s="10" t="s">
        <v>102</v>
      </c>
    </row>
    <row r="76" spans="2:18" ht="21" x14ac:dyDescent="0.25">
      <c r="B76" s="27">
        <v>56131600</v>
      </c>
      <c r="C76" s="28" t="s">
        <v>122</v>
      </c>
      <c r="D76" s="34">
        <v>5</v>
      </c>
      <c r="E76" s="34">
        <v>6</v>
      </c>
      <c r="F76" s="4">
        <v>2</v>
      </c>
      <c r="G76" s="20">
        <v>1</v>
      </c>
      <c r="H76" s="5" t="s">
        <v>29</v>
      </c>
      <c r="I76" s="4">
        <v>0</v>
      </c>
      <c r="J76" s="35">
        <v>60600000</v>
      </c>
      <c r="K76" s="14">
        <f t="shared" si="1"/>
        <v>60600000</v>
      </c>
      <c r="L76" s="4">
        <v>0</v>
      </c>
      <c r="M76" s="4">
        <v>0</v>
      </c>
      <c r="N76" s="10" t="s">
        <v>19</v>
      </c>
      <c r="O76" s="9" t="s">
        <v>20</v>
      </c>
      <c r="P76" s="10" t="s">
        <v>101</v>
      </c>
      <c r="Q76" s="4">
        <v>3822500</v>
      </c>
      <c r="R76" s="10" t="s">
        <v>102</v>
      </c>
    </row>
    <row r="77" spans="2:18" ht="21" x14ac:dyDescent="0.25">
      <c r="B77" s="5">
        <v>24101602</v>
      </c>
      <c r="C77" s="3" t="s">
        <v>123</v>
      </c>
      <c r="D77" s="36">
        <v>5</v>
      </c>
      <c r="E77" s="36">
        <v>5</v>
      </c>
      <c r="F77" s="4">
        <v>2</v>
      </c>
      <c r="G77" s="4">
        <v>1</v>
      </c>
      <c r="H77" s="5" t="s">
        <v>32</v>
      </c>
      <c r="I77" s="4">
        <v>0</v>
      </c>
      <c r="J77" s="33">
        <v>64000000</v>
      </c>
      <c r="K77" s="7">
        <f t="shared" si="1"/>
        <v>64000000</v>
      </c>
      <c r="L77" s="4">
        <v>0</v>
      </c>
      <c r="M77" s="4">
        <v>0</v>
      </c>
      <c r="N77" s="10" t="s">
        <v>19</v>
      </c>
      <c r="O77" s="9" t="s">
        <v>20</v>
      </c>
      <c r="P77" s="10" t="s">
        <v>124</v>
      </c>
      <c r="Q77" s="4">
        <v>3822500</v>
      </c>
      <c r="R77" s="10" t="s">
        <v>125</v>
      </c>
    </row>
    <row r="78" spans="2:18" ht="21" x14ac:dyDescent="0.25">
      <c r="B78" s="27">
        <v>15101500</v>
      </c>
      <c r="C78" s="3" t="s">
        <v>126</v>
      </c>
      <c r="D78" s="4">
        <v>4</v>
      </c>
      <c r="E78" s="4">
        <v>4</v>
      </c>
      <c r="F78" s="4">
        <v>10</v>
      </c>
      <c r="G78" s="4">
        <v>1</v>
      </c>
      <c r="H78" s="5" t="s">
        <v>32</v>
      </c>
      <c r="I78" s="4">
        <v>0</v>
      </c>
      <c r="J78" s="33">
        <v>768000000</v>
      </c>
      <c r="K78" s="7">
        <f t="shared" si="1"/>
        <v>768000000</v>
      </c>
      <c r="L78" s="4">
        <v>0</v>
      </c>
      <c r="M78" s="4">
        <v>0</v>
      </c>
      <c r="N78" s="10" t="s">
        <v>19</v>
      </c>
      <c r="O78" s="9" t="s">
        <v>20</v>
      </c>
      <c r="P78" s="10" t="s">
        <v>124</v>
      </c>
      <c r="Q78" s="4">
        <v>3822500</v>
      </c>
      <c r="R78" s="10" t="s">
        <v>125</v>
      </c>
    </row>
    <row r="79" spans="2:18" ht="21" x14ac:dyDescent="0.25">
      <c r="B79" s="27">
        <v>15101500</v>
      </c>
      <c r="C79" s="3" t="s">
        <v>127</v>
      </c>
      <c r="D79" s="4">
        <v>4</v>
      </c>
      <c r="E79" s="4">
        <v>4</v>
      </c>
      <c r="F79" s="4">
        <v>6</v>
      </c>
      <c r="G79" s="4">
        <v>1</v>
      </c>
      <c r="H79" s="5" t="s">
        <v>18</v>
      </c>
      <c r="I79" s="4">
        <v>0</v>
      </c>
      <c r="J79" s="33">
        <v>5760000</v>
      </c>
      <c r="K79" s="7">
        <f t="shared" si="1"/>
        <v>5760000</v>
      </c>
      <c r="L79" s="4">
        <v>0</v>
      </c>
      <c r="M79" s="4">
        <v>0</v>
      </c>
      <c r="N79" s="10" t="s">
        <v>19</v>
      </c>
      <c r="O79" s="9" t="s">
        <v>20</v>
      </c>
      <c r="P79" s="10" t="s">
        <v>124</v>
      </c>
      <c r="Q79" s="4">
        <v>3822500</v>
      </c>
      <c r="R79" s="10" t="s">
        <v>125</v>
      </c>
    </row>
    <row r="80" spans="2:18" ht="21" x14ac:dyDescent="0.25">
      <c r="B80" s="5">
        <v>49121503</v>
      </c>
      <c r="C80" s="3" t="s">
        <v>128</v>
      </c>
      <c r="D80" s="4">
        <v>5</v>
      </c>
      <c r="E80" s="4">
        <v>5</v>
      </c>
      <c r="F80" s="4">
        <v>2</v>
      </c>
      <c r="G80" s="4">
        <v>1</v>
      </c>
      <c r="H80" s="5" t="s">
        <v>18</v>
      </c>
      <c r="I80" s="4">
        <v>0</v>
      </c>
      <c r="J80" s="33">
        <v>12000000</v>
      </c>
      <c r="K80" s="7">
        <f t="shared" si="1"/>
        <v>12000000</v>
      </c>
      <c r="L80" s="4">
        <v>0</v>
      </c>
      <c r="M80" s="4">
        <v>0</v>
      </c>
      <c r="N80" s="10" t="s">
        <v>19</v>
      </c>
      <c r="O80" s="9" t="s">
        <v>20</v>
      </c>
      <c r="P80" s="10" t="s">
        <v>124</v>
      </c>
      <c r="Q80" s="4">
        <v>3822500</v>
      </c>
      <c r="R80" s="10" t="s">
        <v>125</v>
      </c>
    </row>
    <row r="81" spans="2:18" ht="21" x14ac:dyDescent="0.25">
      <c r="B81" s="5">
        <v>40151601</v>
      </c>
      <c r="C81" s="3" t="s">
        <v>129</v>
      </c>
      <c r="D81" s="4">
        <v>3</v>
      </c>
      <c r="E81" s="4">
        <v>4</v>
      </c>
      <c r="F81" s="4">
        <v>2</v>
      </c>
      <c r="G81" s="4">
        <v>1</v>
      </c>
      <c r="H81" s="5" t="s">
        <v>41</v>
      </c>
      <c r="I81" s="4">
        <v>0</v>
      </c>
      <c r="J81" s="33">
        <v>480000000</v>
      </c>
      <c r="K81" s="7">
        <f t="shared" si="1"/>
        <v>480000000</v>
      </c>
      <c r="L81" s="4">
        <v>0</v>
      </c>
      <c r="M81" s="4">
        <v>0</v>
      </c>
      <c r="N81" s="10" t="s">
        <v>19</v>
      </c>
      <c r="O81" s="9" t="s">
        <v>20</v>
      </c>
      <c r="P81" s="10" t="s">
        <v>124</v>
      </c>
      <c r="Q81" s="4">
        <v>3822500</v>
      </c>
      <c r="R81" s="10" t="s">
        <v>125</v>
      </c>
    </row>
    <row r="82" spans="2:18" ht="52.5" x14ac:dyDescent="0.25">
      <c r="B82" s="5" t="s">
        <v>130</v>
      </c>
      <c r="C82" s="23" t="s">
        <v>131</v>
      </c>
      <c r="D82" s="4">
        <v>5</v>
      </c>
      <c r="E82" s="4">
        <v>6</v>
      </c>
      <c r="F82" s="4">
        <v>2</v>
      </c>
      <c r="G82" s="4">
        <v>1</v>
      </c>
      <c r="H82" s="5" t="s">
        <v>41</v>
      </c>
      <c r="I82" s="4">
        <v>0</v>
      </c>
      <c r="J82" s="33">
        <v>2000000</v>
      </c>
      <c r="K82" s="14">
        <f t="shared" si="1"/>
        <v>2000000</v>
      </c>
      <c r="L82" s="4">
        <v>0</v>
      </c>
      <c r="M82" s="4">
        <v>0</v>
      </c>
      <c r="N82" s="10" t="s">
        <v>19</v>
      </c>
      <c r="O82" s="9" t="s">
        <v>20</v>
      </c>
      <c r="P82" s="10" t="s">
        <v>124</v>
      </c>
      <c r="Q82" s="4">
        <v>3822500</v>
      </c>
      <c r="R82" s="10" t="s">
        <v>125</v>
      </c>
    </row>
    <row r="83" spans="2:18" ht="52.5" x14ac:dyDescent="0.25">
      <c r="B83" s="27" t="s">
        <v>132</v>
      </c>
      <c r="C83" s="3" t="s">
        <v>133</v>
      </c>
      <c r="D83" s="4">
        <v>3</v>
      </c>
      <c r="E83" s="4">
        <v>3</v>
      </c>
      <c r="F83" s="4">
        <v>10</v>
      </c>
      <c r="G83" s="4">
        <v>1</v>
      </c>
      <c r="H83" s="5" t="s">
        <v>18</v>
      </c>
      <c r="I83" s="4">
        <v>0</v>
      </c>
      <c r="J83" s="33">
        <v>28800000</v>
      </c>
      <c r="K83" s="7">
        <f t="shared" si="1"/>
        <v>28800000</v>
      </c>
      <c r="L83" s="4">
        <v>0</v>
      </c>
      <c r="M83" s="4">
        <v>0</v>
      </c>
      <c r="N83" s="10" t="s">
        <v>19</v>
      </c>
      <c r="O83" s="9" t="s">
        <v>20</v>
      </c>
      <c r="P83" s="10" t="s">
        <v>124</v>
      </c>
      <c r="Q83" s="4">
        <v>3822500</v>
      </c>
      <c r="R83" s="10" t="s">
        <v>125</v>
      </c>
    </row>
    <row r="84" spans="2:18" ht="21" x14ac:dyDescent="0.25">
      <c r="B84" s="27" t="s">
        <v>134</v>
      </c>
      <c r="C84" s="3" t="s">
        <v>135</v>
      </c>
      <c r="D84" s="4">
        <v>2</v>
      </c>
      <c r="E84" s="4">
        <v>2</v>
      </c>
      <c r="F84" s="4">
        <v>10</v>
      </c>
      <c r="G84" s="4">
        <v>1</v>
      </c>
      <c r="H84" s="5" t="s">
        <v>18</v>
      </c>
      <c r="I84" s="4">
        <v>0</v>
      </c>
      <c r="J84" s="33">
        <v>28800000</v>
      </c>
      <c r="K84" s="7">
        <f t="shared" si="1"/>
        <v>28800000</v>
      </c>
      <c r="L84" s="4">
        <v>0</v>
      </c>
      <c r="M84" s="4">
        <v>0</v>
      </c>
      <c r="N84" s="10" t="s">
        <v>19</v>
      </c>
      <c r="O84" s="9" t="s">
        <v>20</v>
      </c>
      <c r="P84" s="10" t="s">
        <v>124</v>
      </c>
      <c r="Q84" s="4">
        <v>3822500</v>
      </c>
      <c r="R84" s="10" t="s">
        <v>125</v>
      </c>
    </row>
    <row r="85" spans="2:18" ht="31.5" x14ac:dyDescent="0.25">
      <c r="B85" s="27" t="s">
        <v>136</v>
      </c>
      <c r="C85" s="3" t="s">
        <v>137</v>
      </c>
      <c r="D85" s="4">
        <v>4</v>
      </c>
      <c r="E85" s="4">
        <v>5</v>
      </c>
      <c r="F85" s="4">
        <v>10</v>
      </c>
      <c r="G85" s="4">
        <v>1</v>
      </c>
      <c r="H85" s="5" t="s">
        <v>41</v>
      </c>
      <c r="I85" s="4">
        <v>0</v>
      </c>
      <c r="J85" s="33">
        <v>110400000</v>
      </c>
      <c r="K85" s="7">
        <f t="shared" si="1"/>
        <v>110400000</v>
      </c>
      <c r="L85" s="4">
        <v>0</v>
      </c>
      <c r="M85" s="4">
        <v>0</v>
      </c>
      <c r="N85" s="10" t="s">
        <v>19</v>
      </c>
      <c r="O85" s="9" t="s">
        <v>20</v>
      </c>
      <c r="P85" s="10" t="s">
        <v>124</v>
      </c>
      <c r="Q85" s="4">
        <v>3822500</v>
      </c>
      <c r="R85" s="10" t="s">
        <v>125</v>
      </c>
    </row>
    <row r="86" spans="2:18" ht="21" x14ac:dyDescent="0.25">
      <c r="B86" s="27" t="s">
        <v>138</v>
      </c>
      <c r="C86" s="3" t="s">
        <v>139</v>
      </c>
      <c r="D86" s="4">
        <v>4</v>
      </c>
      <c r="E86" s="4">
        <v>5</v>
      </c>
      <c r="F86" s="4">
        <v>10</v>
      </c>
      <c r="G86" s="4">
        <v>1</v>
      </c>
      <c r="H86" s="5" t="s">
        <v>41</v>
      </c>
      <c r="I86" s="4">
        <v>0</v>
      </c>
      <c r="J86" s="33">
        <v>38400000</v>
      </c>
      <c r="K86" s="7">
        <f t="shared" si="1"/>
        <v>38400000</v>
      </c>
      <c r="L86" s="4">
        <v>0</v>
      </c>
      <c r="M86" s="4">
        <v>0</v>
      </c>
      <c r="N86" s="10" t="s">
        <v>19</v>
      </c>
      <c r="O86" s="9" t="s">
        <v>20</v>
      </c>
      <c r="P86" s="10" t="s">
        <v>124</v>
      </c>
      <c r="Q86" s="4">
        <v>3822500</v>
      </c>
      <c r="R86" s="10" t="s">
        <v>125</v>
      </c>
    </row>
    <row r="87" spans="2:18" ht="21" x14ac:dyDescent="0.25">
      <c r="B87" s="27">
        <v>78181500</v>
      </c>
      <c r="C87" s="3" t="s">
        <v>140</v>
      </c>
      <c r="D87" s="4">
        <v>8</v>
      </c>
      <c r="E87" s="4">
        <v>9</v>
      </c>
      <c r="F87" s="4">
        <v>4</v>
      </c>
      <c r="G87" s="4">
        <v>1</v>
      </c>
      <c r="H87" s="5" t="s">
        <v>34</v>
      </c>
      <c r="I87" s="4">
        <v>0</v>
      </c>
      <c r="J87" s="33">
        <v>840000000</v>
      </c>
      <c r="K87" s="7">
        <f t="shared" si="1"/>
        <v>840000000</v>
      </c>
      <c r="L87" s="4">
        <v>0</v>
      </c>
      <c r="M87" s="4">
        <v>0</v>
      </c>
      <c r="N87" s="10" t="s">
        <v>19</v>
      </c>
      <c r="O87" s="9" t="s">
        <v>20</v>
      </c>
      <c r="P87" s="10" t="s">
        <v>124</v>
      </c>
      <c r="Q87" s="4">
        <v>3822500</v>
      </c>
      <c r="R87" s="10" t="s">
        <v>125</v>
      </c>
    </row>
    <row r="88" spans="2:18" ht="21" x14ac:dyDescent="0.25">
      <c r="B88" s="37">
        <v>72101509</v>
      </c>
      <c r="C88" s="3" t="s">
        <v>141</v>
      </c>
      <c r="D88" s="4">
        <v>3</v>
      </c>
      <c r="E88" s="4">
        <v>4</v>
      </c>
      <c r="F88" s="4">
        <v>10</v>
      </c>
      <c r="G88" s="4">
        <v>1</v>
      </c>
      <c r="H88" s="5" t="s">
        <v>29</v>
      </c>
      <c r="I88" s="4">
        <v>0</v>
      </c>
      <c r="J88" s="33">
        <v>43200000</v>
      </c>
      <c r="K88" s="7">
        <f t="shared" si="1"/>
        <v>43200000</v>
      </c>
      <c r="L88" s="4">
        <v>0</v>
      </c>
      <c r="M88" s="4">
        <v>0</v>
      </c>
      <c r="N88" s="10" t="s">
        <v>19</v>
      </c>
      <c r="O88" s="9" t="s">
        <v>20</v>
      </c>
      <c r="P88" s="10" t="s">
        <v>124</v>
      </c>
      <c r="Q88" s="4">
        <v>3822500</v>
      </c>
      <c r="R88" s="10" t="s">
        <v>125</v>
      </c>
    </row>
    <row r="89" spans="2:18" ht="21" x14ac:dyDescent="0.25">
      <c r="B89" s="27">
        <v>72101509</v>
      </c>
      <c r="C89" s="3" t="s">
        <v>142</v>
      </c>
      <c r="D89" s="4">
        <v>2</v>
      </c>
      <c r="E89" s="4">
        <v>2</v>
      </c>
      <c r="F89" s="4">
        <v>10</v>
      </c>
      <c r="G89" s="4">
        <v>1</v>
      </c>
      <c r="H89" s="5" t="s">
        <v>25</v>
      </c>
      <c r="I89" s="4">
        <v>0</v>
      </c>
      <c r="J89" s="33">
        <v>144000000</v>
      </c>
      <c r="K89" s="7">
        <f t="shared" si="1"/>
        <v>144000000</v>
      </c>
      <c r="L89" s="4">
        <v>0</v>
      </c>
      <c r="M89" s="4">
        <v>0</v>
      </c>
      <c r="N89" s="10" t="s">
        <v>19</v>
      </c>
      <c r="O89" s="9" t="s">
        <v>20</v>
      </c>
      <c r="P89" s="10" t="s">
        <v>124</v>
      </c>
      <c r="Q89" s="4">
        <v>3822500</v>
      </c>
      <c r="R89" s="10" t="s">
        <v>125</v>
      </c>
    </row>
    <row r="90" spans="2:18" ht="21" x14ac:dyDescent="0.25">
      <c r="B90" s="27">
        <v>72101509</v>
      </c>
      <c r="C90" s="3" t="s">
        <v>143</v>
      </c>
      <c r="D90" s="36">
        <v>3</v>
      </c>
      <c r="E90" s="36">
        <v>3</v>
      </c>
      <c r="F90" s="4">
        <v>10</v>
      </c>
      <c r="G90" s="4">
        <v>1</v>
      </c>
      <c r="H90" s="5" t="s">
        <v>18</v>
      </c>
      <c r="I90" s="4">
        <v>0</v>
      </c>
      <c r="J90" s="33">
        <v>16000000</v>
      </c>
      <c r="K90" s="7">
        <f t="shared" si="1"/>
        <v>16000000</v>
      </c>
      <c r="L90" s="4">
        <v>0</v>
      </c>
      <c r="M90" s="4">
        <v>0</v>
      </c>
      <c r="N90" s="10" t="s">
        <v>19</v>
      </c>
      <c r="O90" s="9" t="s">
        <v>20</v>
      </c>
      <c r="P90" s="10" t="s">
        <v>124</v>
      </c>
      <c r="Q90" s="4">
        <v>3822500</v>
      </c>
      <c r="R90" s="10" t="s">
        <v>125</v>
      </c>
    </row>
    <row r="91" spans="2:18" ht="21" x14ac:dyDescent="0.25">
      <c r="B91" s="27">
        <v>72101509</v>
      </c>
      <c r="C91" s="3" t="s">
        <v>144</v>
      </c>
      <c r="D91" s="4">
        <v>3</v>
      </c>
      <c r="E91" s="4">
        <v>3</v>
      </c>
      <c r="F91" s="4">
        <v>10</v>
      </c>
      <c r="G91" s="4">
        <v>1</v>
      </c>
      <c r="H91" s="5" t="s">
        <v>25</v>
      </c>
      <c r="I91" s="4">
        <v>0</v>
      </c>
      <c r="J91" s="33">
        <v>144000000</v>
      </c>
      <c r="K91" s="7">
        <f t="shared" si="1"/>
        <v>144000000</v>
      </c>
      <c r="L91" s="4">
        <v>0</v>
      </c>
      <c r="M91" s="4">
        <v>0</v>
      </c>
      <c r="N91" s="10" t="s">
        <v>19</v>
      </c>
      <c r="O91" s="9" t="s">
        <v>20</v>
      </c>
      <c r="P91" s="10" t="s">
        <v>124</v>
      </c>
      <c r="Q91" s="4">
        <v>3822500</v>
      </c>
      <c r="R91" s="10" t="s">
        <v>125</v>
      </c>
    </row>
    <row r="92" spans="2:18" ht="21" x14ac:dyDescent="0.25">
      <c r="B92" s="27">
        <v>72101509</v>
      </c>
      <c r="C92" s="3" t="s">
        <v>145</v>
      </c>
      <c r="D92" s="4">
        <v>4</v>
      </c>
      <c r="E92" s="4">
        <v>4</v>
      </c>
      <c r="F92" s="4">
        <v>10</v>
      </c>
      <c r="G92" s="4">
        <v>1</v>
      </c>
      <c r="H92" s="5" t="s">
        <v>18</v>
      </c>
      <c r="I92" s="4">
        <v>0</v>
      </c>
      <c r="J92" s="33">
        <v>20000000</v>
      </c>
      <c r="K92" s="7">
        <f t="shared" si="1"/>
        <v>20000000</v>
      </c>
      <c r="L92" s="4">
        <v>0</v>
      </c>
      <c r="M92" s="4">
        <v>0</v>
      </c>
      <c r="N92" s="10" t="s">
        <v>19</v>
      </c>
      <c r="O92" s="9" t="s">
        <v>20</v>
      </c>
      <c r="P92" s="10" t="s">
        <v>124</v>
      </c>
      <c r="Q92" s="4">
        <v>3822500</v>
      </c>
      <c r="R92" s="10" t="s">
        <v>125</v>
      </c>
    </row>
    <row r="93" spans="2:18" ht="21" x14ac:dyDescent="0.25">
      <c r="B93" s="5">
        <v>25174800</v>
      </c>
      <c r="C93" s="23" t="s">
        <v>146</v>
      </c>
      <c r="D93" s="4">
        <v>7</v>
      </c>
      <c r="E93" s="4">
        <v>7</v>
      </c>
      <c r="F93" s="4">
        <v>2</v>
      </c>
      <c r="G93" s="4">
        <v>1</v>
      </c>
      <c r="H93" s="5" t="s">
        <v>18</v>
      </c>
      <c r="I93" s="4">
        <v>0</v>
      </c>
      <c r="J93" s="33">
        <v>16000000</v>
      </c>
      <c r="K93" s="7">
        <f t="shared" si="1"/>
        <v>16000000</v>
      </c>
      <c r="L93" s="4">
        <v>0</v>
      </c>
      <c r="M93" s="4">
        <v>0</v>
      </c>
      <c r="N93" s="10" t="s">
        <v>19</v>
      </c>
      <c r="O93" s="9" t="s">
        <v>20</v>
      </c>
      <c r="P93" s="10" t="s">
        <v>124</v>
      </c>
      <c r="Q93" s="4">
        <v>3822500</v>
      </c>
      <c r="R93" s="10" t="s">
        <v>125</v>
      </c>
    </row>
    <row r="94" spans="2:18" ht="21" x14ac:dyDescent="0.25">
      <c r="B94" s="5" t="s">
        <v>147</v>
      </c>
      <c r="C94" s="32" t="s">
        <v>121</v>
      </c>
      <c r="D94" s="4">
        <v>5</v>
      </c>
      <c r="E94" s="4">
        <v>6</v>
      </c>
      <c r="F94" s="4">
        <v>10</v>
      </c>
      <c r="G94" s="4">
        <v>1</v>
      </c>
      <c r="H94" s="4" t="s">
        <v>41</v>
      </c>
      <c r="I94" s="4">
        <v>0</v>
      </c>
      <c r="J94" s="38">
        <v>196800000</v>
      </c>
      <c r="K94" s="7">
        <f t="shared" si="1"/>
        <v>196800000</v>
      </c>
      <c r="L94" s="4">
        <v>0</v>
      </c>
      <c r="M94" s="4">
        <v>0</v>
      </c>
      <c r="N94" s="10" t="s">
        <v>19</v>
      </c>
      <c r="O94" s="9" t="s">
        <v>20</v>
      </c>
      <c r="P94" s="10" t="s">
        <v>124</v>
      </c>
      <c r="Q94" s="4">
        <v>3822500</v>
      </c>
      <c r="R94" s="10" t="s">
        <v>125</v>
      </c>
    </row>
    <row r="95" spans="2:18" ht="42" x14ac:dyDescent="0.25">
      <c r="B95" s="5" t="s">
        <v>148</v>
      </c>
      <c r="C95" s="23" t="s">
        <v>149</v>
      </c>
      <c r="D95" s="4">
        <v>3</v>
      </c>
      <c r="E95" s="4">
        <v>4</v>
      </c>
      <c r="F95" s="4">
        <v>10</v>
      </c>
      <c r="G95" s="4">
        <v>1</v>
      </c>
      <c r="H95" s="5" t="s">
        <v>41</v>
      </c>
      <c r="I95" s="4">
        <v>0</v>
      </c>
      <c r="J95" s="33">
        <v>37440000</v>
      </c>
      <c r="K95" s="7">
        <f t="shared" si="1"/>
        <v>37440000</v>
      </c>
      <c r="L95" s="4">
        <v>0</v>
      </c>
      <c r="M95" s="4">
        <v>0</v>
      </c>
      <c r="N95" s="10" t="s">
        <v>19</v>
      </c>
      <c r="O95" s="9" t="s">
        <v>20</v>
      </c>
      <c r="P95" s="10" t="s">
        <v>124</v>
      </c>
      <c r="Q95" s="4">
        <v>3822500</v>
      </c>
      <c r="R95" s="10" t="s">
        <v>125</v>
      </c>
    </row>
    <row r="96" spans="2:18" ht="73.5" x14ac:dyDescent="0.25">
      <c r="B96" s="5" t="s">
        <v>150</v>
      </c>
      <c r="C96" s="23" t="s">
        <v>151</v>
      </c>
      <c r="D96" s="4">
        <v>3</v>
      </c>
      <c r="E96" s="4">
        <v>4</v>
      </c>
      <c r="F96" s="4">
        <v>10</v>
      </c>
      <c r="G96" s="4">
        <v>1</v>
      </c>
      <c r="H96" s="5" t="s">
        <v>41</v>
      </c>
      <c r="I96" s="4">
        <v>0</v>
      </c>
      <c r="J96" s="33">
        <v>140000000</v>
      </c>
      <c r="K96" s="7">
        <f t="shared" si="1"/>
        <v>140000000</v>
      </c>
      <c r="L96" s="4">
        <v>0</v>
      </c>
      <c r="M96" s="4">
        <v>0</v>
      </c>
      <c r="N96" s="10" t="s">
        <v>19</v>
      </c>
      <c r="O96" s="9" t="s">
        <v>20</v>
      </c>
      <c r="P96" s="10" t="s">
        <v>124</v>
      </c>
      <c r="Q96" s="4">
        <v>3822500</v>
      </c>
      <c r="R96" s="10" t="s">
        <v>125</v>
      </c>
    </row>
    <row r="97" spans="2:18" ht="21" x14ac:dyDescent="0.25">
      <c r="B97" s="5" t="s">
        <v>152</v>
      </c>
      <c r="C97" s="23" t="s">
        <v>153</v>
      </c>
      <c r="D97" s="4">
        <v>4</v>
      </c>
      <c r="E97" s="4">
        <v>5</v>
      </c>
      <c r="F97" s="4">
        <v>10</v>
      </c>
      <c r="G97" s="4">
        <v>1</v>
      </c>
      <c r="H97" s="5" t="s">
        <v>41</v>
      </c>
      <c r="I97" s="4">
        <v>0</v>
      </c>
      <c r="J97" s="33">
        <v>244000000</v>
      </c>
      <c r="K97" s="7">
        <f t="shared" si="1"/>
        <v>244000000</v>
      </c>
      <c r="L97" s="4">
        <v>0</v>
      </c>
      <c r="M97" s="4">
        <v>0</v>
      </c>
      <c r="N97" s="10" t="s">
        <v>19</v>
      </c>
      <c r="O97" s="9" t="s">
        <v>20</v>
      </c>
      <c r="P97" s="10" t="s">
        <v>124</v>
      </c>
      <c r="Q97" s="4">
        <v>3822500</v>
      </c>
      <c r="R97" s="10" t="s">
        <v>125</v>
      </c>
    </row>
    <row r="98" spans="2:18" ht="21" x14ac:dyDescent="0.25">
      <c r="B98" s="5" t="s">
        <v>154</v>
      </c>
      <c r="C98" s="23" t="s">
        <v>155</v>
      </c>
      <c r="D98" s="4">
        <v>4</v>
      </c>
      <c r="E98" s="4">
        <v>5</v>
      </c>
      <c r="F98" s="4">
        <v>10</v>
      </c>
      <c r="G98" s="4">
        <v>1</v>
      </c>
      <c r="H98" s="5" t="s">
        <v>41</v>
      </c>
      <c r="I98" s="4">
        <v>0</v>
      </c>
      <c r="J98" s="33">
        <v>220800000</v>
      </c>
      <c r="K98" s="14">
        <f t="shared" si="1"/>
        <v>220800000</v>
      </c>
      <c r="L98" s="4">
        <v>0</v>
      </c>
      <c r="M98" s="4">
        <v>0</v>
      </c>
      <c r="N98" s="10" t="s">
        <v>19</v>
      </c>
      <c r="O98" s="9" t="s">
        <v>20</v>
      </c>
      <c r="P98" s="10" t="s">
        <v>124</v>
      </c>
      <c r="Q98" s="4">
        <v>3822500</v>
      </c>
      <c r="R98" s="10" t="s">
        <v>125</v>
      </c>
    </row>
    <row r="99" spans="2:18" ht="52.5" x14ac:dyDescent="0.25">
      <c r="B99" s="5" t="s">
        <v>156</v>
      </c>
      <c r="C99" s="3" t="s">
        <v>157</v>
      </c>
      <c r="D99" s="4">
        <v>4</v>
      </c>
      <c r="E99" s="4">
        <v>4</v>
      </c>
      <c r="F99" s="4">
        <v>2</v>
      </c>
      <c r="G99" s="4">
        <v>1</v>
      </c>
      <c r="H99" s="5" t="s">
        <v>18</v>
      </c>
      <c r="I99" s="4">
        <v>0</v>
      </c>
      <c r="J99" s="29">
        <v>24000000</v>
      </c>
      <c r="K99" s="7">
        <f t="shared" si="1"/>
        <v>24000000</v>
      </c>
      <c r="L99" s="4">
        <v>0</v>
      </c>
      <c r="M99" s="4">
        <v>0</v>
      </c>
      <c r="N99" s="10" t="s">
        <v>19</v>
      </c>
      <c r="O99" s="9" t="s">
        <v>20</v>
      </c>
      <c r="P99" s="10" t="s">
        <v>158</v>
      </c>
      <c r="Q99" s="4">
        <v>3822500</v>
      </c>
      <c r="R99" s="10" t="s">
        <v>159</v>
      </c>
    </row>
    <row r="100" spans="2:18" ht="52.5" x14ac:dyDescent="0.25">
      <c r="B100" s="5" t="s">
        <v>160</v>
      </c>
      <c r="C100" s="3" t="s">
        <v>161</v>
      </c>
      <c r="D100" s="4">
        <v>2</v>
      </c>
      <c r="E100" s="4">
        <v>3</v>
      </c>
      <c r="F100" s="4">
        <v>10</v>
      </c>
      <c r="G100" s="4">
        <v>1</v>
      </c>
      <c r="H100" s="5" t="s">
        <v>34</v>
      </c>
      <c r="I100" s="4">
        <v>0</v>
      </c>
      <c r="J100" s="29">
        <v>1451000000</v>
      </c>
      <c r="K100" s="7">
        <f t="shared" si="1"/>
        <v>1451000000</v>
      </c>
      <c r="L100" s="4">
        <v>0</v>
      </c>
      <c r="M100" s="4">
        <v>0</v>
      </c>
      <c r="N100" s="10" t="s">
        <v>19</v>
      </c>
      <c r="O100" s="9" t="s">
        <v>20</v>
      </c>
      <c r="P100" s="10" t="s">
        <v>158</v>
      </c>
      <c r="Q100" s="4">
        <v>3822500</v>
      </c>
      <c r="R100" s="10" t="s">
        <v>159</v>
      </c>
    </row>
    <row r="101" spans="2:18" ht="21" x14ac:dyDescent="0.25">
      <c r="B101" s="5" t="s">
        <v>162</v>
      </c>
      <c r="C101" s="3" t="s">
        <v>163</v>
      </c>
      <c r="D101" s="36">
        <v>1</v>
      </c>
      <c r="E101" s="36">
        <v>1</v>
      </c>
      <c r="F101" s="4">
        <v>12</v>
      </c>
      <c r="G101" s="4">
        <v>1</v>
      </c>
      <c r="H101" s="20" t="s">
        <v>57</v>
      </c>
      <c r="I101" s="4">
        <v>0</v>
      </c>
      <c r="J101" s="29">
        <v>96000000</v>
      </c>
      <c r="K101" s="7">
        <f t="shared" si="1"/>
        <v>96000000</v>
      </c>
      <c r="L101" s="4">
        <v>0</v>
      </c>
      <c r="M101" s="4">
        <v>0</v>
      </c>
      <c r="N101" s="10" t="s">
        <v>19</v>
      </c>
      <c r="O101" s="9" t="s">
        <v>20</v>
      </c>
      <c r="P101" s="10" t="s">
        <v>158</v>
      </c>
      <c r="Q101" s="4">
        <v>3822500</v>
      </c>
      <c r="R101" s="10" t="s">
        <v>159</v>
      </c>
    </row>
    <row r="102" spans="2:18" ht="115.5" x14ac:dyDescent="0.25">
      <c r="B102" s="5" t="s">
        <v>164</v>
      </c>
      <c r="C102" s="3" t="s">
        <v>165</v>
      </c>
      <c r="D102" s="4">
        <v>3</v>
      </c>
      <c r="E102" s="4">
        <v>4</v>
      </c>
      <c r="F102" s="4">
        <v>8</v>
      </c>
      <c r="G102" s="4">
        <v>1</v>
      </c>
      <c r="H102" s="5" t="s">
        <v>41</v>
      </c>
      <c r="I102" s="4">
        <v>0</v>
      </c>
      <c r="J102" s="29">
        <v>160000000</v>
      </c>
      <c r="K102" s="7">
        <f t="shared" si="1"/>
        <v>160000000</v>
      </c>
      <c r="L102" s="4">
        <v>0</v>
      </c>
      <c r="M102" s="4">
        <v>0</v>
      </c>
      <c r="N102" s="10" t="s">
        <v>19</v>
      </c>
      <c r="O102" s="9" t="s">
        <v>20</v>
      </c>
      <c r="P102" s="10" t="s">
        <v>158</v>
      </c>
      <c r="Q102" s="4">
        <v>3822500</v>
      </c>
      <c r="R102" s="10" t="s">
        <v>159</v>
      </c>
    </row>
    <row r="103" spans="2:18" ht="21" x14ac:dyDescent="0.25">
      <c r="B103" s="5">
        <v>90121800</v>
      </c>
      <c r="C103" s="3" t="s">
        <v>166</v>
      </c>
      <c r="D103" s="4">
        <v>1</v>
      </c>
      <c r="E103" s="4">
        <v>1</v>
      </c>
      <c r="F103" s="4">
        <v>12</v>
      </c>
      <c r="G103" s="4">
        <v>1</v>
      </c>
      <c r="H103" s="20" t="s">
        <v>57</v>
      </c>
      <c r="I103" s="4">
        <v>0</v>
      </c>
      <c r="J103" s="29">
        <v>192000000</v>
      </c>
      <c r="K103" s="7">
        <f t="shared" si="1"/>
        <v>192000000</v>
      </c>
      <c r="L103" s="4">
        <v>0</v>
      </c>
      <c r="M103" s="4">
        <v>0</v>
      </c>
      <c r="N103" s="10" t="s">
        <v>19</v>
      </c>
      <c r="O103" s="9" t="s">
        <v>20</v>
      </c>
      <c r="P103" s="10" t="s">
        <v>158</v>
      </c>
      <c r="Q103" s="4">
        <v>3822500</v>
      </c>
      <c r="R103" s="10" t="s">
        <v>159</v>
      </c>
    </row>
    <row r="104" spans="2:18" ht="42" x14ac:dyDescent="0.25">
      <c r="B104" s="5" t="s">
        <v>167</v>
      </c>
      <c r="C104" s="3" t="s">
        <v>168</v>
      </c>
      <c r="D104" s="4">
        <v>3</v>
      </c>
      <c r="E104" s="4">
        <v>4</v>
      </c>
      <c r="F104" s="4">
        <v>11</v>
      </c>
      <c r="G104" s="4">
        <v>1</v>
      </c>
      <c r="H104" s="5" t="s">
        <v>29</v>
      </c>
      <c r="I104" s="4">
        <v>0</v>
      </c>
      <c r="J104" s="29">
        <v>40000000</v>
      </c>
      <c r="K104" s="7">
        <f t="shared" si="1"/>
        <v>40000000</v>
      </c>
      <c r="L104" s="4">
        <v>0</v>
      </c>
      <c r="M104" s="4">
        <v>0</v>
      </c>
      <c r="N104" s="10" t="s">
        <v>19</v>
      </c>
      <c r="O104" s="9" t="s">
        <v>20</v>
      </c>
      <c r="P104" s="10" t="s">
        <v>158</v>
      </c>
      <c r="Q104" s="4">
        <v>3822500</v>
      </c>
      <c r="R104" s="10" t="s">
        <v>159</v>
      </c>
    </row>
    <row r="105" spans="2:18" ht="31.5" x14ac:dyDescent="0.25">
      <c r="B105" s="5" t="s">
        <v>169</v>
      </c>
      <c r="C105" s="3" t="s">
        <v>170</v>
      </c>
      <c r="D105" s="4">
        <v>4</v>
      </c>
      <c r="E105" s="4">
        <v>5</v>
      </c>
      <c r="F105" s="4">
        <v>6</v>
      </c>
      <c r="G105" s="4">
        <v>1</v>
      </c>
      <c r="H105" s="5" t="s">
        <v>29</v>
      </c>
      <c r="I105" s="4">
        <v>0</v>
      </c>
      <c r="J105" s="29">
        <v>96600000</v>
      </c>
      <c r="K105" s="7">
        <f t="shared" si="1"/>
        <v>96600000</v>
      </c>
      <c r="L105" s="4">
        <v>0</v>
      </c>
      <c r="M105" s="4">
        <v>0</v>
      </c>
      <c r="N105" s="10" t="s">
        <v>19</v>
      </c>
      <c r="O105" s="9" t="s">
        <v>20</v>
      </c>
      <c r="P105" s="10" t="s">
        <v>158</v>
      </c>
      <c r="Q105" s="4">
        <v>3822500</v>
      </c>
      <c r="R105" s="10" t="s">
        <v>159</v>
      </c>
    </row>
    <row r="106" spans="2:18" ht="21" x14ac:dyDescent="0.25">
      <c r="B106" s="5" t="s">
        <v>171</v>
      </c>
      <c r="C106" s="32" t="s">
        <v>121</v>
      </c>
      <c r="D106" s="4">
        <v>5</v>
      </c>
      <c r="E106" s="4">
        <v>6</v>
      </c>
      <c r="F106" s="4">
        <v>10</v>
      </c>
      <c r="G106" s="4">
        <v>1</v>
      </c>
      <c r="H106" s="5" t="s">
        <v>41</v>
      </c>
      <c r="I106" s="4">
        <v>0</v>
      </c>
      <c r="J106" s="29">
        <v>192000000</v>
      </c>
      <c r="K106" s="7">
        <f t="shared" si="1"/>
        <v>192000000</v>
      </c>
      <c r="L106" s="4">
        <v>0</v>
      </c>
      <c r="M106" s="4">
        <v>0</v>
      </c>
      <c r="N106" s="10" t="s">
        <v>19</v>
      </c>
      <c r="O106" s="9" t="s">
        <v>20</v>
      </c>
      <c r="P106" s="10" t="s">
        <v>158</v>
      </c>
      <c r="Q106" s="4">
        <v>3822500</v>
      </c>
      <c r="R106" s="10" t="s">
        <v>159</v>
      </c>
    </row>
    <row r="107" spans="2:18" ht="31.5" x14ac:dyDescent="0.25">
      <c r="B107" s="5">
        <v>78111502</v>
      </c>
      <c r="C107" s="23" t="s">
        <v>172</v>
      </c>
      <c r="D107" s="4">
        <v>6</v>
      </c>
      <c r="E107" s="4">
        <v>6</v>
      </c>
      <c r="F107" s="4">
        <v>8</v>
      </c>
      <c r="G107" s="4">
        <v>1</v>
      </c>
      <c r="H107" s="5" t="s">
        <v>32</v>
      </c>
      <c r="I107" s="4">
        <v>0</v>
      </c>
      <c r="J107" s="33">
        <v>56000000</v>
      </c>
      <c r="K107" s="14">
        <f t="shared" si="1"/>
        <v>56000000</v>
      </c>
      <c r="L107" s="4">
        <v>0</v>
      </c>
      <c r="M107" s="4">
        <v>0</v>
      </c>
      <c r="N107" s="10" t="s">
        <v>19</v>
      </c>
      <c r="O107" s="9" t="s">
        <v>20</v>
      </c>
      <c r="P107" s="10" t="s">
        <v>158</v>
      </c>
      <c r="Q107" s="4">
        <v>3822500</v>
      </c>
      <c r="R107" s="10" t="s">
        <v>159</v>
      </c>
    </row>
    <row r="108" spans="2:18" ht="21" x14ac:dyDescent="0.25">
      <c r="B108" s="30">
        <v>95101800</v>
      </c>
      <c r="C108" s="3" t="s">
        <v>173</v>
      </c>
      <c r="D108" s="4">
        <v>4</v>
      </c>
      <c r="E108" s="4">
        <v>4</v>
      </c>
      <c r="F108" s="4">
        <v>2</v>
      </c>
      <c r="G108" s="4">
        <v>1</v>
      </c>
      <c r="H108" s="39" t="s">
        <v>25</v>
      </c>
      <c r="I108" s="4">
        <v>0</v>
      </c>
      <c r="J108" s="6">
        <v>850000000</v>
      </c>
      <c r="K108" s="7">
        <f t="shared" si="1"/>
        <v>850000000</v>
      </c>
      <c r="L108" s="4">
        <v>0</v>
      </c>
      <c r="M108" s="4">
        <v>0</v>
      </c>
      <c r="N108" s="10" t="s">
        <v>19</v>
      </c>
      <c r="O108" s="9" t="s">
        <v>20</v>
      </c>
      <c r="P108" s="10" t="s">
        <v>174</v>
      </c>
      <c r="Q108" s="4">
        <v>3822500</v>
      </c>
      <c r="R108" s="10" t="s">
        <v>175</v>
      </c>
    </row>
    <row r="109" spans="2:18" ht="21" x14ac:dyDescent="0.25">
      <c r="B109" s="5">
        <v>72121400</v>
      </c>
      <c r="C109" s="3" t="s">
        <v>176</v>
      </c>
      <c r="D109" s="4">
        <v>5</v>
      </c>
      <c r="E109" s="4">
        <v>6</v>
      </c>
      <c r="F109" s="4">
        <v>10</v>
      </c>
      <c r="G109" s="4">
        <v>1</v>
      </c>
      <c r="H109" s="39" t="s">
        <v>34</v>
      </c>
      <c r="I109" s="4">
        <v>0</v>
      </c>
      <c r="J109" s="6">
        <v>4000000000</v>
      </c>
      <c r="K109" s="7">
        <f t="shared" si="1"/>
        <v>4000000000</v>
      </c>
      <c r="L109" s="4">
        <v>0</v>
      </c>
      <c r="M109" s="4">
        <v>0</v>
      </c>
      <c r="N109" s="10" t="s">
        <v>19</v>
      </c>
      <c r="O109" s="9" t="s">
        <v>20</v>
      </c>
      <c r="P109" s="10" t="s">
        <v>174</v>
      </c>
      <c r="Q109" s="4">
        <v>3822500</v>
      </c>
      <c r="R109" s="10" t="s">
        <v>175</v>
      </c>
    </row>
    <row r="110" spans="2:18" ht="21" x14ac:dyDescent="0.25">
      <c r="B110" s="5">
        <v>81101500</v>
      </c>
      <c r="C110" s="3" t="s">
        <v>177</v>
      </c>
      <c r="D110" s="4">
        <v>5</v>
      </c>
      <c r="E110" s="4">
        <v>5</v>
      </c>
      <c r="F110" s="4">
        <v>10</v>
      </c>
      <c r="G110" s="4">
        <v>1</v>
      </c>
      <c r="H110" s="39" t="s">
        <v>178</v>
      </c>
      <c r="I110" s="4">
        <v>0</v>
      </c>
      <c r="J110" s="6">
        <v>400000000</v>
      </c>
      <c r="K110" s="7">
        <f t="shared" si="1"/>
        <v>400000000</v>
      </c>
      <c r="L110" s="4">
        <v>0</v>
      </c>
      <c r="M110" s="4">
        <v>0</v>
      </c>
      <c r="N110" s="10" t="s">
        <v>19</v>
      </c>
      <c r="O110" s="9" t="s">
        <v>20</v>
      </c>
      <c r="P110" s="10" t="s">
        <v>174</v>
      </c>
      <c r="Q110" s="4">
        <v>3822500</v>
      </c>
      <c r="R110" s="10" t="s">
        <v>175</v>
      </c>
    </row>
    <row r="111" spans="2:18" ht="21" x14ac:dyDescent="0.25">
      <c r="B111" s="5">
        <v>72121400</v>
      </c>
      <c r="C111" s="3" t="s">
        <v>179</v>
      </c>
      <c r="D111" s="4">
        <v>6</v>
      </c>
      <c r="E111" s="4">
        <v>7</v>
      </c>
      <c r="F111" s="4">
        <v>10</v>
      </c>
      <c r="G111" s="4">
        <v>1</v>
      </c>
      <c r="H111" s="39" t="s">
        <v>34</v>
      </c>
      <c r="I111" s="4">
        <v>0</v>
      </c>
      <c r="J111" s="6">
        <v>2240000000</v>
      </c>
      <c r="K111" s="7">
        <f t="shared" si="1"/>
        <v>2240000000</v>
      </c>
      <c r="L111" s="4">
        <v>0</v>
      </c>
      <c r="M111" s="4">
        <v>0</v>
      </c>
      <c r="N111" s="10" t="s">
        <v>19</v>
      </c>
      <c r="O111" s="9" t="s">
        <v>20</v>
      </c>
      <c r="P111" s="10" t="s">
        <v>174</v>
      </c>
      <c r="Q111" s="4">
        <v>3822500</v>
      </c>
      <c r="R111" s="10" t="s">
        <v>175</v>
      </c>
    </row>
    <row r="112" spans="2:18" ht="21" x14ac:dyDescent="0.25">
      <c r="B112" s="5">
        <v>81101500</v>
      </c>
      <c r="C112" s="3" t="s">
        <v>180</v>
      </c>
      <c r="D112" s="4">
        <v>6</v>
      </c>
      <c r="E112" s="4">
        <v>6</v>
      </c>
      <c r="F112" s="4">
        <v>10</v>
      </c>
      <c r="G112" s="4">
        <v>1</v>
      </c>
      <c r="H112" s="39" t="s">
        <v>178</v>
      </c>
      <c r="I112" s="4">
        <v>0</v>
      </c>
      <c r="J112" s="6">
        <v>225000000</v>
      </c>
      <c r="K112" s="7">
        <f t="shared" si="1"/>
        <v>225000000</v>
      </c>
      <c r="L112" s="4">
        <v>0</v>
      </c>
      <c r="M112" s="4">
        <v>0</v>
      </c>
      <c r="N112" s="10" t="s">
        <v>19</v>
      </c>
      <c r="O112" s="9" t="s">
        <v>20</v>
      </c>
      <c r="P112" s="10" t="s">
        <v>174</v>
      </c>
      <c r="Q112" s="4">
        <v>3822500</v>
      </c>
      <c r="R112" s="10" t="s">
        <v>175</v>
      </c>
    </row>
    <row r="113" spans="2:18" ht="21" x14ac:dyDescent="0.25">
      <c r="B113" s="5">
        <v>72101500</v>
      </c>
      <c r="C113" s="3" t="s">
        <v>181</v>
      </c>
      <c r="D113" s="4">
        <v>2</v>
      </c>
      <c r="E113" s="4">
        <v>3</v>
      </c>
      <c r="F113" s="4">
        <v>6</v>
      </c>
      <c r="G113" s="4">
        <v>1</v>
      </c>
      <c r="H113" s="39" t="s">
        <v>34</v>
      </c>
      <c r="I113" s="4">
        <v>0</v>
      </c>
      <c r="J113" s="40">
        <v>384800000</v>
      </c>
      <c r="K113" s="7">
        <f t="shared" si="1"/>
        <v>384800000</v>
      </c>
      <c r="L113" s="4">
        <v>0</v>
      </c>
      <c r="M113" s="4">
        <v>0</v>
      </c>
      <c r="N113" s="10" t="s">
        <v>19</v>
      </c>
      <c r="O113" s="9" t="s">
        <v>20</v>
      </c>
      <c r="P113" s="10" t="s">
        <v>174</v>
      </c>
      <c r="Q113" s="4">
        <v>3822500</v>
      </c>
      <c r="R113" s="10" t="s">
        <v>175</v>
      </c>
    </row>
    <row r="114" spans="2:18" ht="21" x14ac:dyDescent="0.25">
      <c r="B114" s="5">
        <v>81101500</v>
      </c>
      <c r="C114" s="23" t="s">
        <v>182</v>
      </c>
      <c r="D114" s="4">
        <v>9</v>
      </c>
      <c r="E114" s="4">
        <v>9</v>
      </c>
      <c r="F114" s="4">
        <v>10</v>
      </c>
      <c r="G114" s="4">
        <v>1</v>
      </c>
      <c r="H114" s="39" t="s">
        <v>178</v>
      </c>
      <c r="I114" s="4">
        <v>0</v>
      </c>
      <c r="J114" s="21">
        <v>118773522</v>
      </c>
      <c r="K114" s="14">
        <f t="shared" si="1"/>
        <v>118773522</v>
      </c>
      <c r="L114" s="4">
        <v>0</v>
      </c>
      <c r="M114" s="4">
        <v>0</v>
      </c>
      <c r="N114" s="10" t="s">
        <v>19</v>
      </c>
      <c r="O114" s="9" t="s">
        <v>20</v>
      </c>
      <c r="P114" s="10" t="s">
        <v>174</v>
      </c>
      <c r="Q114" s="4">
        <v>3822500</v>
      </c>
      <c r="R114" s="10" t="s">
        <v>175</v>
      </c>
    </row>
    <row r="115" spans="2:18" ht="63" x14ac:dyDescent="0.25">
      <c r="B115" s="27" t="s">
        <v>183</v>
      </c>
      <c r="C115" s="3" t="s">
        <v>184</v>
      </c>
      <c r="D115" s="4">
        <v>3</v>
      </c>
      <c r="E115" s="4">
        <v>4</v>
      </c>
      <c r="F115" s="4">
        <v>3</v>
      </c>
      <c r="G115" s="4">
        <v>1</v>
      </c>
      <c r="H115" s="20" t="s">
        <v>57</v>
      </c>
      <c r="I115" s="4">
        <v>0</v>
      </c>
      <c r="J115" s="6">
        <v>255000000</v>
      </c>
      <c r="K115" s="7">
        <f t="shared" si="1"/>
        <v>255000000</v>
      </c>
      <c r="L115" s="4">
        <v>0</v>
      </c>
      <c r="M115" s="4">
        <v>0</v>
      </c>
      <c r="N115" s="10" t="s">
        <v>19</v>
      </c>
      <c r="O115" s="9" t="s">
        <v>20</v>
      </c>
      <c r="P115" s="10" t="s">
        <v>174</v>
      </c>
      <c r="Q115" s="4">
        <v>3822500</v>
      </c>
      <c r="R115" s="10" t="s">
        <v>175</v>
      </c>
    </row>
    <row r="116" spans="2:18" ht="73.5" x14ac:dyDescent="0.25">
      <c r="B116" s="30" t="s">
        <v>185</v>
      </c>
      <c r="C116" s="3" t="s">
        <v>186</v>
      </c>
      <c r="D116" s="4">
        <v>4</v>
      </c>
      <c r="E116" s="4">
        <v>5</v>
      </c>
      <c r="F116" s="4">
        <v>12</v>
      </c>
      <c r="G116" s="4">
        <v>1</v>
      </c>
      <c r="H116" s="5" t="s">
        <v>41</v>
      </c>
      <c r="I116" s="4">
        <v>0</v>
      </c>
      <c r="J116" s="6">
        <f>311650000-35182528</f>
        <v>276467472</v>
      </c>
      <c r="K116" s="7">
        <f t="shared" si="1"/>
        <v>276467472</v>
      </c>
      <c r="L116" s="4">
        <v>0</v>
      </c>
      <c r="M116" s="4">
        <v>0</v>
      </c>
      <c r="N116" s="10" t="s">
        <v>19</v>
      </c>
      <c r="O116" s="9" t="s">
        <v>20</v>
      </c>
      <c r="P116" s="10" t="s">
        <v>174</v>
      </c>
      <c r="Q116" s="4">
        <v>3822500</v>
      </c>
      <c r="R116" s="10" t="s">
        <v>175</v>
      </c>
    </row>
    <row r="117" spans="2:18" ht="31.5" x14ac:dyDescent="0.25">
      <c r="B117" s="5" t="s">
        <v>187</v>
      </c>
      <c r="C117" s="3" t="s">
        <v>188</v>
      </c>
      <c r="D117" s="19">
        <v>3</v>
      </c>
      <c r="E117" s="19">
        <v>4</v>
      </c>
      <c r="F117" s="4">
        <v>9</v>
      </c>
      <c r="G117" s="4">
        <v>1</v>
      </c>
      <c r="H117" s="5" t="s">
        <v>29</v>
      </c>
      <c r="I117" s="4">
        <v>0</v>
      </c>
      <c r="J117" s="6">
        <v>170000000</v>
      </c>
      <c r="K117" s="7">
        <f t="shared" si="1"/>
        <v>170000000</v>
      </c>
      <c r="L117" s="4">
        <v>0</v>
      </c>
      <c r="M117" s="4">
        <v>0</v>
      </c>
      <c r="N117" s="10" t="s">
        <v>19</v>
      </c>
      <c r="O117" s="9" t="s">
        <v>20</v>
      </c>
      <c r="P117" s="10" t="s">
        <v>189</v>
      </c>
      <c r="Q117" s="4">
        <v>3822500</v>
      </c>
      <c r="R117" s="10" t="s">
        <v>190</v>
      </c>
    </row>
    <row r="118" spans="2:18" ht="31.5" x14ac:dyDescent="0.25">
      <c r="B118" s="5" t="s">
        <v>191</v>
      </c>
      <c r="C118" s="3" t="s">
        <v>192</v>
      </c>
      <c r="D118" s="4">
        <v>5</v>
      </c>
      <c r="E118" s="4">
        <v>6</v>
      </c>
      <c r="F118" s="4">
        <v>3</v>
      </c>
      <c r="G118" s="4">
        <v>1</v>
      </c>
      <c r="H118" s="5" t="s">
        <v>41</v>
      </c>
      <c r="I118" s="4">
        <v>0</v>
      </c>
      <c r="J118" s="6">
        <v>80000000</v>
      </c>
      <c r="K118" s="7">
        <f t="shared" si="1"/>
        <v>80000000</v>
      </c>
      <c r="L118" s="4">
        <v>0</v>
      </c>
      <c r="M118" s="4">
        <v>0</v>
      </c>
      <c r="N118" s="10" t="s">
        <v>19</v>
      </c>
      <c r="O118" s="9" t="s">
        <v>20</v>
      </c>
      <c r="P118" s="10" t="s">
        <v>189</v>
      </c>
      <c r="Q118" s="4">
        <v>3822500</v>
      </c>
      <c r="R118" s="10" t="s">
        <v>190</v>
      </c>
    </row>
    <row r="119" spans="2:18" ht="21" x14ac:dyDescent="0.25">
      <c r="B119" s="5" t="s">
        <v>193</v>
      </c>
      <c r="C119" s="3" t="s">
        <v>194</v>
      </c>
      <c r="D119" s="4">
        <v>5</v>
      </c>
      <c r="E119" s="4">
        <v>6</v>
      </c>
      <c r="F119" s="4">
        <v>3</v>
      </c>
      <c r="G119" s="4">
        <v>1</v>
      </c>
      <c r="H119" s="5" t="s">
        <v>29</v>
      </c>
      <c r="I119" s="4">
        <v>0</v>
      </c>
      <c r="J119" s="6">
        <v>80000000</v>
      </c>
      <c r="K119" s="7">
        <f t="shared" si="1"/>
        <v>80000000</v>
      </c>
      <c r="L119" s="4">
        <v>0</v>
      </c>
      <c r="M119" s="4">
        <v>0</v>
      </c>
      <c r="N119" s="10" t="s">
        <v>19</v>
      </c>
      <c r="O119" s="9" t="s">
        <v>20</v>
      </c>
      <c r="P119" s="10" t="s">
        <v>189</v>
      </c>
      <c r="Q119" s="4">
        <v>3822500</v>
      </c>
      <c r="R119" s="10" t="s">
        <v>190</v>
      </c>
    </row>
    <row r="120" spans="2:18" ht="21" x14ac:dyDescent="0.25">
      <c r="B120" s="5" t="s">
        <v>195</v>
      </c>
      <c r="C120" s="3" t="s">
        <v>196</v>
      </c>
      <c r="D120" s="4">
        <v>4</v>
      </c>
      <c r="E120" s="4">
        <v>5</v>
      </c>
      <c r="F120" s="4">
        <v>3</v>
      </c>
      <c r="G120" s="4">
        <v>1</v>
      </c>
      <c r="H120" s="5" t="s">
        <v>41</v>
      </c>
      <c r="I120" s="4">
        <v>0</v>
      </c>
      <c r="J120" s="6">
        <v>120000000</v>
      </c>
      <c r="K120" s="7">
        <f t="shared" si="1"/>
        <v>120000000</v>
      </c>
      <c r="L120" s="4">
        <v>0</v>
      </c>
      <c r="M120" s="4">
        <v>0</v>
      </c>
      <c r="N120" s="10" t="s">
        <v>19</v>
      </c>
      <c r="O120" s="9" t="s">
        <v>20</v>
      </c>
      <c r="P120" s="10" t="s">
        <v>189</v>
      </c>
      <c r="Q120" s="4">
        <v>3822500</v>
      </c>
      <c r="R120" s="10" t="s">
        <v>190</v>
      </c>
    </row>
    <row r="121" spans="2:18" ht="21" x14ac:dyDescent="0.25">
      <c r="B121" s="5">
        <v>82101600</v>
      </c>
      <c r="C121" s="23" t="s">
        <v>197</v>
      </c>
      <c r="D121" s="4">
        <v>2</v>
      </c>
      <c r="E121" s="4">
        <v>2</v>
      </c>
      <c r="F121" s="4">
        <v>12</v>
      </c>
      <c r="G121" s="4">
        <v>1</v>
      </c>
      <c r="H121" s="5" t="s">
        <v>25</v>
      </c>
      <c r="I121" s="4">
        <v>0</v>
      </c>
      <c r="J121" s="21">
        <v>160000000</v>
      </c>
      <c r="K121" s="14">
        <f t="shared" si="1"/>
        <v>160000000</v>
      </c>
      <c r="L121" s="4">
        <v>0</v>
      </c>
      <c r="M121" s="4">
        <v>0</v>
      </c>
      <c r="N121" s="10" t="s">
        <v>19</v>
      </c>
      <c r="O121" s="9" t="s">
        <v>20</v>
      </c>
      <c r="P121" s="10" t="s">
        <v>189</v>
      </c>
      <c r="Q121" s="4">
        <v>3822500</v>
      </c>
      <c r="R121" s="10" t="s">
        <v>190</v>
      </c>
    </row>
    <row r="122" spans="2:18" ht="21" x14ac:dyDescent="0.25">
      <c r="B122" s="5">
        <v>72101500</v>
      </c>
      <c r="C122" s="3" t="s">
        <v>198</v>
      </c>
      <c r="D122" s="4">
        <v>3</v>
      </c>
      <c r="E122" s="4">
        <v>4</v>
      </c>
      <c r="F122" s="4">
        <v>5</v>
      </c>
      <c r="G122" s="4">
        <v>1</v>
      </c>
      <c r="H122" s="39" t="s">
        <v>29</v>
      </c>
      <c r="I122" s="4">
        <v>0</v>
      </c>
      <c r="J122" s="6">
        <f>280500000+71424043</f>
        <v>351924043</v>
      </c>
      <c r="K122" s="7">
        <f t="shared" si="1"/>
        <v>351924043</v>
      </c>
      <c r="L122" s="4">
        <v>0</v>
      </c>
      <c r="M122" s="4">
        <v>0</v>
      </c>
      <c r="N122" s="10" t="s">
        <v>19</v>
      </c>
      <c r="O122" s="9" t="s">
        <v>20</v>
      </c>
      <c r="P122" s="10" t="s">
        <v>174</v>
      </c>
      <c r="Q122" s="4">
        <v>3822500</v>
      </c>
      <c r="R122" s="10" t="s">
        <v>175</v>
      </c>
    </row>
    <row r="123" spans="2:18" ht="21" x14ac:dyDescent="0.25">
      <c r="B123" s="30">
        <v>81101500</v>
      </c>
      <c r="C123" s="3" t="s">
        <v>199</v>
      </c>
      <c r="D123" s="4">
        <v>3</v>
      </c>
      <c r="E123" s="4">
        <v>3</v>
      </c>
      <c r="F123" s="4">
        <v>5</v>
      </c>
      <c r="G123" s="4">
        <v>1</v>
      </c>
      <c r="H123" s="39" t="s">
        <v>18</v>
      </c>
      <c r="I123" s="4">
        <v>0</v>
      </c>
      <c r="J123" s="21">
        <f>28050000+7142404</f>
        <v>35192404</v>
      </c>
      <c r="K123" s="7">
        <f t="shared" si="1"/>
        <v>35192404</v>
      </c>
      <c r="L123" s="4">
        <v>0</v>
      </c>
      <c r="M123" s="4">
        <v>0</v>
      </c>
      <c r="N123" s="10" t="s">
        <v>19</v>
      </c>
      <c r="O123" s="9" t="s">
        <v>20</v>
      </c>
      <c r="P123" s="10" t="s">
        <v>174</v>
      </c>
      <c r="Q123" s="4">
        <v>3822500</v>
      </c>
      <c r="R123" s="10" t="s">
        <v>175</v>
      </c>
    </row>
    <row r="124" spans="2:18" ht="21" x14ac:dyDescent="0.25">
      <c r="B124" s="5">
        <v>72121400</v>
      </c>
      <c r="C124" s="23" t="s">
        <v>200</v>
      </c>
      <c r="D124" s="4">
        <v>9</v>
      </c>
      <c r="E124" s="4">
        <v>10</v>
      </c>
      <c r="F124" s="4">
        <v>6</v>
      </c>
      <c r="G124" s="4">
        <v>1</v>
      </c>
      <c r="H124" s="39" t="s">
        <v>34</v>
      </c>
      <c r="I124" s="4">
        <v>0</v>
      </c>
      <c r="J124" s="21">
        <v>1200000000</v>
      </c>
      <c r="K124" s="14">
        <f t="shared" si="1"/>
        <v>1200000000</v>
      </c>
      <c r="L124" s="4">
        <v>0</v>
      </c>
      <c r="M124" s="4">
        <v>0</v>
      </c>
      <c r="N124" s="10" t="s">
        <v>19</v>
      </c>
      <c r="O124" s="9" t="s">
        <v>20</v>
      </c>
      <c r="P124" s="10" t="s">
        <v>174</v>
      </c>
      <c r="Q124" s="4">
        <v>3822500</v>
      </c>
      <c r="R124" s="10" t="s">
        <v>175</v>
      </c>
    </row>
    <row r="125" spans="2:18" ht="21" x14ac:dyDescent="0.25">
      <c r="B125" s="5">
        <v>72121400</v>
      </c>
      <c r="C125" s="23" t="s">
        <v>201</v>
      </c>
      <c r="D125" s="4">
        <v>9</v>
      </c>
      <c r="E125" s="4">
        <v>9</v>
      </c>
      <c r="F125" s="4">
        <v>6</v>
      </c>
      <c r="G125" s="4">
        <v>1</v>
      </c>
      <c r="H125" s="39" t="s">
        <v>178</v>
      </c>
      <c r="I125" s="4">
        <v>0</v>
      </c>
      <c r="J125" s="21">
        <v>120000000</v>
      </c>
      <c r="K125" s="14">
        <f t="shared" si="1"/>
        <v>120000000</v>
      </c>
      <c r="L125" s="4">
        <v>0</v>
      </c>
      <c r="M125" s="4">
        <v>0</v>
      </c>
      <c r="N125" s="10" t="s">
        <v>19</v>
      </c>
      <c r="O125" s="9" t="s">
        <v>20</v>
      </c>
      <c r="P125" s="10" t="s">
        <v>174</v>
      </c>
      <c r="Q125" s="4">
        <v>3822500</v>
      </c>
      <c r="R125" s="10" t="s">
        <v>175</v>
      </c>
    </row>
    <row r="126" spans="2:18" ht="21" x14ac:dyDescent="0.25">
      <c r="B126" s="5">
        <v>72121400</v>
      </c>
      <c r="C126" s="23" t="s">
        <v>202</v>
      </c>
      <c r="D126" s="4">
        <v>2</v>
      </c>
      <c r="E126" s="4">
        <v>2</v>
      </c>
      <c r="F126" s="4">
        <v>6</v>
      </c>
      <c r="G126" s="4">
        <v>1</v>
      </c>
      <c r="H126" s="39" t="s">
        <v>178</v>
      </c>
      <c r="I126" s="4">
        <v>0</v>
      </c>
      <c r="J126" s="21">
        <v>120000000</v>
      </c>
      <c r="K126" s="14">
        <f t="shared" si="1"/>
        <v>120000000</v>
      </c>
      <c r="L126" s="4">
        <v>0</v>
      </c>
      <c r="M126" s="4">
        <v>0</v>
      </c>
      <c r="N126" s="10" t="s">
        <v>19</v>
      </c>
      <c r="O126" s="9" t="s">
        <v>20</v>
      </c>
      <c r="P126" s="10" t="s">
        <v>174</v>
      </c>
      <c r="Q126" s="4">
        <v>3822500</v>
      </c>
      <c r="R126" s="10" t="s">
        <v>175</v>
      </c>
    </row>
    <row r="127" spans="2:18" ht="21" x14ac:dyDescent="0.25">
      <c r="B127" s="5">
        <v>72121400</v>
      </c>
      <c r="C127" s="23" t="s">
        <v>203</v>
      </c>
      <c r="D127" s="4">
        <v>2</v>
      </c>
      <c r="E127" s="4">
        <v>2</v>
      </c>
      <c r="F127" s="4">
        <v>6</v>
      </c>
      <c r="G127" s="4">
        <v>1</v>
      </c>
      <c r="H127" s="39" t="s">
        <v>178</v>
      </c>
      <c r="I127" s="4">
        <v>0</v>
      </c>
      <c r="J127" s="21">
        <v>15000000</v>
      </c>
      <c r="K127" s="14">
        <f t="shared" si="1"/>
        <v>15000000</v>
      </c>
      <c r="L127" s="4">
        <v>0</v>
      </c>
      <c r="M127" s="4">
        <v>0</v>
      </c>
      <c r="N127" s="10" t="s">
        <v>19</v>
      </c>
      <c r="O127" s="9" t="s">
        <v>20</v>
      </c>
      <c r="P127" s="10" t="s">
        <v>174</v>
      </c>
      <c r="Q127" s="4">
        <v>3822500</v>
      </c>
      <c r="R127" s="10" t="s">
        <v>175</v>
      </c>
    </row>
    <row r="128" spans="2:18" ht="42" x14ac:dyDescent="0.25">
      <c r="B128" s="27" t="s">
        <v>204</v>
      </c>
      <c r="C128" s="23" t="s">
        <v>205</v>
      </c>
      <c r="D128" s="4">
        <v>2</v>
      </c>
      <c r="E128" s="4">
        <v>3</v>
      </c>
      <c r="F128" s="20">
        <v>8</v>
      </c>
      <c r="G128" s="4">
        <v>1</v>
      </c>
      <c r="H128" s="5" t="s">
        <v>34</v>
      </c>
      <c r="I128" s="4">
        <v>0</v>
      </c>
      <c r="J128" s="35">
        <v>990324664</v>
      </c>
      <c r="K128" s="14">
        <f>+J128</f>
        <v>990324664</v>
      </c>
      <c r="L128" s="4">
        <v>0</v>
      </c>
      <c r="M128" s="4">
        <v>0</v>
      </c>
      <c r="N128" s="10" t="s">
        <v>19</v>
      </c>
      <c r="O128" s="9" t="s">
        <v>20</v>
      </c>
      <c r="P128" s="10" t="s">
        <v>101</v>
      </c>
      <c r="Q128" s="4">
        <v>3822500</v>
      </c>
      <c r="R128" s="10" t="s">
        <v>102</v>
      </c>
    </row>
    <row r="129" spans="2:18" ht="31.5" x14ac:dyDescent="0.25">
      <c r="B129" s="27" t="s">
        <v>206</v>
      </c>
      <c r="C129" s="23" t="s">
        <v>207</v>
      </c>
      <c r="D129" s="4">
        <v>2</v>
      </c>
      <c r="E129" s="4">
        <v>2</v>
      </c>
      <c r="F129" s="4">
        <v>3</v>
      </c>
      <c r="G129" s="4">
        <v>1</v>
      </c>
      <c r="H129" s="5" t="s">
        <v>32</v>
      </c>
      <c r="I129" s="4">
        <v>0</v>
      </c>
      <c r="J129" s="35">
        <v>491200000</v>
      </c>
      <c r="K129" s="14">
        <f t="shared" si="1"/>
        <v>491200000</v>
      </c>
      <c r="L129" s="4">
        <v>0</v>
      </c>
      <c r="M129" s="4">
        <v>0</v>
      </c>
      <c r="N129" s="10" t="s">
        <v>19</v>
      </c>
      <c r="O129" s="9" t="s">
        <v>20</v>
      </c>
      <c r="P129" s="10" t="s">
        <v>101</v>
      </c>
      <c r="Q129" s="4">
        <v>3822500</v>
      </c>
      <c r="R129" s="10" t="s">
        <v>102</v>
      </c>
    </row>
    <row r="130" spans="2:18" ht="21" x14ac:dyDescent="0.25">
      <c r="B130" s="30">
        <v>46191600</v>
      </c>
      <c r="C130" s="23" t="s">
        <v>208</v>
      </c>
      <c r="D130" s="4">
        <v>4</v>
      </c>
      <c r="E130" s="4">
        <v>5</v>
      </c>
      <c r="F130" s="4">
        <v>2</v>
      </c>
      <c r="G130" s="4">
        <v>1</v>
      </c>
      <c r="H130" s="5" t="s">
        <v>29</v>
      </c>
      <c r="I130" s="4">
        <v>0</v>
      </c>
      <c r="J130" s="41">
        <v>150000000</v>
      </c>
      <c r="K130" s="14">
        <f t="shared" si="1"/>
        <v>150000000</v>
      </c>
      <c r="L130" s="4">
        <v>0</v>
      </c>
      <c r="M130" s="4">
        <v>0</v>
      </c>
      <c r="N130" s="10" t="s">
        <v>19</v>
      </c>
      <c r="O130" s="9" t="s">
        <v>20</v>
      </c>
      <c r="P130" s="10" t="s">
        <v>88</v>
      </c>
      <c r="Q130" s="4">
        <v>3822500</v>
      </c>
      <c r="R130" s="10" t="s">
        <v>89</v>
      </c>
    </row>
    <row r="131" spans="2:18" ht="21" x14ac:dyDescent="0.25">
      <c r="B131" s="27">
        <v>46191500</v>
      </c>
      <c r="C131" s="28" t="s">
        <v>209</v>
      </c>
      <c r="D131" s="4">
        <v>6</v>
      </c>
      <c r="E131" s="4">
        <v>7</v>
      </c>
      <c r="F131" s="4">
        <v>3</v>
      </c>
      <c r="G131" s="4">
        <v>1</v>
      </c>
      <c r="H131" s="5" t="s">
        <v>41</v>
      </c>
      <c r="I131" s="4">
        <v>0</v>
      </c>
      <c r="J131" s="41">
        <v>400000000</v>
      </c>
      <c r="K131" s="14">
        <f t="shared" si="1"/>
        <v>400000000</v>
      </c>
      <c r="L131" s="4">
        <v>0</v>
      </c>
      <c r="M131" s="4">
        <v>0</v>
      </c>
      <c r="N131" s="10" t="s">
        <v>19</v>
      </c>
      <c r="O131" s="9" t="s">
        <v>20</v>
      </c>
      <c r="P131" s="10" t="s">
        <v>88</v>
      </c>
      <c r="Q131" s="4">
        <v>3822500</v>
      </c>
      <c r="R131" s="10" t="s">
        <v>89</v>
      </c>
    </row>
    <row r="132" spans="2:18" ht="63" x14ac:dyDescent="0.25">
      <c r="B132" s="5">
        <v>81101500</v>
      </c>
      <c r="C132" s="28" t="s">
        <v>210</v>
      </c>
      <c r="D132" s="4">
        <v>1</v>
      </c>
      <c r="E132" s="4">
        <v>1</v>
      </c>
      <c r="F132" s="4">
        <v>6</v>
      </c>
      <c r="G132" s="4">
        <v>1</v>
      </c>
      <c r="H132" s="20" t="s">
        <v>57</v>
      </c>
      <c r="I132" s="4">
        <v>0</v>
      </c>
      <c r="J132" s="41">
        <v>200000000</v>
      </c>
      <c r="K132" s="14">
        <f t="shared" ref="K132:K195" si="2">J132</f>
        <v>200000000</v>
      </c>
      <c r="L132" s="4">
        <v>0</v>
      </c>
      <c r="M132" s="4">
        <v>0</v>
      </c>
      <c r="N132" s="10" t="s">
        <v>19</v>
      </c>
      <c r="O132" s="9" t="s">
        <v>20</v>
      </c>
      <c r="P132" s="10" t="s">
        <v>174</v>
      </c>
      <c r="Q132" s="4">
        <v>3822500</v>
      </c>
      <c r="R132" s="10" t="s">
        <v>175</v>
      </c>
    </row>
    <row r="133" spans="2:18" ht="63" x14ac:dyDescent="0.25">
      <c r="B133" s="5">
        <v>81101500</v>
      </c>
      <c r="C133" s="28" t="s">
        <v>211</v>
      </c>
      <c r="D133" s="4">
        <v>1</v>
      </c>
      <c r="E133" s="4">
        <v>1</v>
      </c>
      <c r="F133" s="4">
        <v>6</v>
      </c>
      <c r="G133" s="4">
        <v>1</v>
      </c>
      <c r="H133" s="20" t="s">
        <v>57</v>
      </c>
      <c r="I133" s="4">
        <v>0</v>
      </c>
      <c r="J133" s="41">
        <v>34523815</v>
      </c>
      <c r="K133" s="14">
        <f t="shared" si="2"/>
        <v>34523815</v>
      </c>
      <c r="L133" s="4">
        <v>0</v>
      </c>
      <c r="M133" s="4">
        <v>0</v>
      </c>
      <c r="N133" s="10" t="s">
        <v>19</v>
      </c>
      <c r="O133" s="9" t="s">
        <v>20</v>
      </c>
      <c r="P133" s="10" t="s">
        <v>174</v>
      </c>
      <c r="Q133" s="4">
        <v>3822500</v>
      </c>
      <c r="R133" s="10" t="s">
        <v>175</v>
      </c>
    </row>
    <row r="134" spans="2:18" ht="42" x14ac:dyDescent="0.25">
      <c r="B134" s="5">
        <v>80111600</v>
      </c>
      <c r="C134" s="28" t="s">
        <v>212</v>
      </c>
      <c r="D134" s="4">
        <v>1</v>
      </c>
      <c r="E134" s="4">
        <v>1</v>
      </c>
      <c r="F134" s="4">
        <v>11</v>
      </c>
      <c r="G134" s="4">
        <v>1</v>
      </c>
      <c r="H134" s="5" t="s">
        <v>25</v>
      </c>
      <c r="I134" s="4">
        <v>0</v>
      </c>
      <c r="J134" s="21">
        <v>38500000</v>
      </c>
      <c r="K134" s="14">
        <f t="shared" si="2"/>
        <v>38500000</v>
      </c>
      <c r="L134" s="4">
        <v>0</v>
      </c>
      <c r="M134" s="4">
        <v>0</v>
      </c>
      <c r="N134" s="10" t="s">
        <v>19</v>
      </c>
      <c r="O134" s="9" t="s">
        <v>20</v>
      </c>
      <c r="P134" s="10" t="s">
        <v>124</v>
      </c>
      <c r="Q134" s="4">
        <v>3822500</v>
      </c>
      <c r="R134" s="10" t="s">
        <v>125</v>
      </c>
    </row>
    <row r="135" spans="2:18" ht="63" x14ac:dyDescent="0.25">
      <c r="B135" s="5">
        <v>80111600</v>
      </c>
      <c r="C135" s="28" t="s">
        <v>213</v>
      </c>
      <c r="D135" s="4">
        <v>1</v>
      </c>
      <c r="E135" s="4">
        <v>1</v>
      </c>
      <c r="F135" s="4">
        <v>5</v>
      </c>
      <c r="G135" s="4">
        <v>1</v>
      </c>
      <c r="H135" s="20" t="s">
        <v>57</v>
      </c>
      <c r="I135" s="4">
        <v>0</v>
      </c>
      <c r="J135" s="21">
        <v>16500000</v>
      </c>
      <c r="K135" s="14">
        <f t="shared" si="2"/>
        <v>16500000</v>
      </c>
      <c r="L135" s="4">
        <v>0</v>
      </c>
      <c r="M135" s="4">
        <v>0</v>
      </c>
      <c r="N135" s="10" t="s">
        <v>19</v>
      </c>
      <c r="O135" s="9" t="s">
        <v>20</v>
      </c>
      <c r="P135" s="10" t="s">
        <v>124</v>
      </c>
      <c r="Q135" s="4">
        <v>3822500</v>
      </c>
      <c r="R135" s="10" t="s">
        <v>125</v>
      </c>
    </row>
    <row r="136" spans="2:18" ht="42" x14ac:dyDescent="0.25">
      <c r="B136" s="5">
        <v>80111600</v>
      </c>
      <c r="C136" s="31" t="s">
        <v>214</v>
      </c>
      <c r="D136" s="4">
        <v>7</v>
      </c>
      <c r="E136" s="4">
        <v>7</v>
      </c>
      <c r="F136" s="4">
        <v>6</v>
      </c>
      <c r="G136" s="4">
        <v>1</v>
      </c>
      <c r="H136" s="5" t="s">
        <v>25</v>
      </c>
      <c r="I136" s="4">
        <v>0</v>
      </c>
      <c r="J136" s="21">
        <v>19800000</v>
      </c>
      <c r="K136" s="14">
        <f t="shared" si="2"/>
        <v>19800000</v>
      </c>
      <c r="L136" s="4">
        <v>0</v>
      </c>
      <c r="M136" s="4">
        <v>0</v>
      </c>
      <c r="N136" s="10" t="s">
        <v>19</v>
      </c>
      <c r="O136" s="9" t="s">
        <v>20</v>
      </c>
      <c r="P136" s="10" t="s">
        <v>124</v>
      </c>
      <c r="Q136" s="4">
        <v>3822500</v>
      </c>
      <c r="R136" s="10" t="s">
        <v>125</v>
      </c>
    </row>
    <row r="137" spans="2:18" ht="42" x14ac:dyDescent="0.25">
      <c r="B137" s="5">
        <v>80111600</v>
      </c>
      <c r="C137" s="28" t="s">
        <v>215</v>
      </c>
      <c r="D137" s="4">
        <v>1</v>
      </c>
      <c r="E137" s="4">
        <v>1</v>
      </c>
      <c r="F137" s="4">
        <v>11</v>
      </c>
      <c r="G137" s="4">
        <v>1</v>
      </c>
      <c r="H137" s="5" t="s">
        <v>25</v>
      </c>
      <c r="I137" s="4">
        <v>0</v>
      </c>
      <c r="J137" s="21">
        <v>14100000</v>
      </c>
      <c r="K137" s="14">
        <f t="shared" si="2"/>
        <v>14100000</v>
      </c>
      <c r="L137" s="4">
        <v>0</v>
      </c>
      <c r="M137" s="4">
        <v>0</v>
      </c>
      <c r="N137" s="10" t="s">
        <v>19</v>
      </c>
      <c r="O137" s="9" t="s">
        <v>20</v>
      </c>
      <c r="P137" s="10" t="s">
        <v>124</v>
      </c>
      <c r="Q137" s="4">
        <v>3822500</v>
      </c>
      <c r="R137" s="10" t="s">
        <v>125</v>
      </c>
    </row>
    <row r="138" spans="2:18" ht="52.5" x14ac:dyDescent="0.25">
      <c r="B138" s="5">
        <v>80111600</v>
      </c>
      <c r="C138" s="28" t="s">
        <v>216</v>
      </c>
      <c r="D138" s="4">
        <v>2</v>
      </c>
      <c r="E138" s="4">
        <v>2</v>
      </c>
      <c r="F138" s="4">
        <v>4</v>
      </c>
      <c r="G138" s="4">
        <v>1</v>
      </c>
      <c r="H138" s="20" t="s">
        <v>57</v>
      </c>
      <c r="I138" s="4">
        <v>0</v>
      </c>
      <c r="J138" s="21">
        <v>10400000</v>
      </c>
      <c r="K138" s="14">
        <f t="shared" si="2"/>
        <v>10400000</v>
      </c>
      <c r="L138" s="4">
        <v>0</v>
      </c>
      <c r="M138" s="4">
        <v>0</v>
      </c>
      <c r="N138" s="10" t="s">
        <v>19</v>
      </c>
      <c r="O138" s="9" t="s">
        <v>20</v>
      </c>
      <c r="P138" s="10" t="s">
        <v>124</v>
      </c>
      <c r="Q138" s="4">
        <v>3822500</v>
      </c>
      <c r="R138" s="10" t="s">
        <v>125</v>
      </c>
    </row>
    <row r="139" spans="2:18" ht="42" x14ac:dyDescent="0.25">
      <c r="B139" s="5">
        <v>80111600</v>
      </c>
      <c r="C139" s="28" t="s">
        <v>217</v>
      </c>
      <c r="D139" s="4">
        <v>6</v>
      </c>
      <c r="E139" s="4">
        <v>6</v>
      </c>
      <c r="F139" s="4">
        <v>7</v>
      </c>
      <c r="G139" s="4">
        <v>1</v>
      </c>
      <c r="H139" s="5" t="s">
        <v>25</v>
      </c>
      <c r="I139" s="4">
        <v>0</v>
      </c>
      <c r="J139" s="21">
        <v>18200000</v>
      </c>
      <c r="K139" s="14">
        <f t="shared" si="2"/>
        <v>18200000</v>
      </c>
      <c r="L139" s="4">
        <v>0</v>
      </c>
      <c r="M139" s="4">
        <v>0</v>
      </c>
      <c r="N139" s="10" t="s">
        <v>19</v>
      </c>
      <c r="O139" s="9" t="s">
        <v>20</v>
      </c>
      <c r="P139" s="10" t="s">
        <v>124</v>
      </c>
      <c r="Q139" s="4">
        <v>3822500</v>
      </c>
      <c r="R139" s="10" t="s">
        <v>125</v>
      </c>
    </row>
    <row r="140" spans="2:18" ht="42" x14ac:dyDescent="0.25">
      <c r="B140" s="5">
        <v>80111600</v>
      </c>
      <c r="C140" s="31" t="s">
        <v>218</v>
      </c>
      <c r="D140" s="4">
        <v>1</v>
      </c>
      <c r="E140" s="4">
        <v>1</v>
      </c>
      <c r="F140" s="4">
        <v>12</v>
      </c>
      <c r="G140" s="4">
        <v>1</v>
      </c>
      <c r="H140" s="5" t="s">
        <v>25</v>
      </c>
      <c r="I140" s="4">
        <v>0</v>
      </c>
      <c r="J140" s="21">
        <v>12840000</v>
      </c>
      <c r="K140" s="14">
        <f t="shared" si="2"/>
        <v>12840000</v>
      </c>
      <c r="L140" s="4">
        <v>0</v>
      </c>
      <c r="M140" s="4">
        <v>0</v>
      </c>
      <c r="N140" s="10" t="s">
        <v>19</v>
      </c>
      <c r="O140" s="9" t="s">
        <v>20</v>
      </c>
      <c r="P140" s="10" t="s">
        <v>124</v>
      </c>
      <c r="Q140" s="4">
        <v>3822500</v>
      </c>
      <c r="R140" s="10" t="s">
        <v>125</v>
      </c>
    </row>
    <row r="141" spans="2:18" ht="63" x14ac:dyDescent="0.25">
      <c r="B141" s="5">
        <v>80111600</v>
      </c>
      <c r="C141" s="31" t="s">
        <v>219</v>
      </c>
      <c r="D141" s="4">
        <v>1</v>
      </c>
      <c r="E141" s="4">
        <v>1</v>
      </c>
      <c r="F141" s="4">
        <v>5</v>
      </c>
      <c r="G141" s="4">
        <v>1</v>
      </c>
      <c r="H141" s="20" t="s">
        <v>57</v>
      </c>
      <c r="I141" s="4">
        <v>0</v>
      </c>
      <c r="J141" s="21">
        <v>12500000</v>
      </c>
      <c r="K141" s="14">
        <f t="shared" si="2"/>
        <v>12500000</v>
      </c>
      <c r="L141" s="4">
        <v>0</v>
      </c>
      <c r="M141" s="4">
        <v>0</v>
      </c>
      <c r="N141" s="10" t="s">
        <v>19</v>
      </c>
      <c r="O141" s="9" t="s">
        <v>20</v>
      </c>
      <c r="P141" s="10" t="s">
        <v>124</v>
      </c>
      <c r="Q141" s="4">
        <v>3822500</v>
      </c>
      <c r="R141" s="10" t="s">
        <v>125</v>
      </c>
    </row>
    <row r="142" spans="2:18" ht="52.5" x14ac:dyDescent="0.25">
      <c r="B142" s="5">
        <v>80111600</v>
      </c>
      <c r="C142" s="31" t="s">
        <v>220</v>
      </c>
      <c r="D142" s="4">
        <v>7</v>
      </c>
      <c r="E142" s="4">
        <v>7</v>
      </c>
      <c r="F142" s="4">
        <v>6</v>
      </c>
      <c r="G142" s="4">
        <v>1</v>
      </c>
      <c r="H142" s="5" t="s">
        <v>25</v>
      </c>
      <c r="I142" s="4">
        <v>0</v>
      </c>
      <c r="J142" s="21">
        <v>15000000</v>
      </c>
      <c r="K142" s="14">
        <f t="shared" si="2"/>
        <v>15000000</v>
      </c>
      <c r="L142" s="4">
        <v>0</v>
      </c>
      <c r="M142" s="4">
        <v>0</v>
      </c>
      <c r="N142" s="10" t="s">
        <v>19</v>
      </c>
      <c r="O142" s="9" t="s">
        <v>20</v>
      </c>
      <c r="P142" s="10" t="s">
        <v>124</v>
      </c>
      <c r="Q142" s="4">
        <v>3822500</v>
      </c>
      <c r="R142" s="10" t="s">
        <v>125</v>
      </c>
    </row>
    <row r="143" spans="2:18" ht="63" x14ac:dyDescent="0.25">
      <c r="B143" s="5">
        <v>80111600</v>
      </c>
      <c r="C143" s="31" t="s">
        <v>221</v>
      </c>
      <c r="D143" s="4">
        <v>2</v>
      </c>
      <c r="E143" s="4">
        <v>2</v>
      </c>
      <c r="F143" s="4">
        <v>6</v>
      </c>
      <c r="G143" s="4">
        <v>1</v>
      </c>
      <c r="H143" s="20" t="s">
        <v>57</v>
      </c>
      <c r="I143" s="4">
        <v>0</v>
      </c>
      <c r="J143" s="21">
        <v>22500000</v>
      </c>
      <c r="K143" s="14">
        <f t="shared" si="2"/>
        <v>22500000</v>
      </c>
      <c r="L143" s="4">
        <v>0</v>
      </c>
      <c r="M143" s="4">
        <v>0</v>
      </c>
      <c r="N143" s="10" t="s">
        <v>19</v>
      </c>
      <c r="O143" s="9" t="s">
        <v>20</v>
      </c>
      <c r="P143" s="10" t="s">
        <v>124</v>
      </c>
      <c r="Q143" s="4">
        <v>3822500</v>
      </c>
      <c r="R143" s="10" t="s">
        <v>125</v>
      </c>
    </row>
    <row r="144" spans="2:18" ht="52.5" x14ac:dyDescent="0.25">
      <c r="B144" s="5">
        <v>80111600</v>
      </c>
      <c r="C144" s="31" t="s">
        <v>222</v>
      </c>
      <c r="D144" s="4">
        <v>8</v>
      </c>
      <c r="E144" s="4">
        <v>8</v>
      </c>
      <c r="F144" s="4">
        <v>5</v>
      </c>
      <c r="G144" s="4">
        <v>1</v>
      </c>
      <c r="H144" s="5" t="s">
        <v>25</v>
      </c>
      <c r="I144" s="4">
        <v>0</v>
      </c>
      <c r="J144" s="21">
        <v>18750000</v>
      </c>
      <c r="K144" s="14">
        <f t="shared" si="2"/>
        <v>18750000</v>
      </c>
      <c r="L144" s="4">
        <v>0</v>
      </c>
      <c r="M144" s="4">
        <v>0</v>
      </c>
      <c r="N144" s="10" t="s">
        <v>19</v>
      </c>
      <c r="O144" s="9" t="s">
        <v>20</v>
      </c>
      <c r="P144" s="10" t="s">
        <v>124</v>
      </c>
      <c r="Q144" s="4">
        <v>3822500</v>
      </c>
      <c r="R144" s="10" t="s">
        <v>125</v>
      </c>
    </row>
    <row r="145" spans="2:18" ht="63" x14ac:dyDescent="0.25">
      <c r="B145" s="5">
        <v>80111600</v>
      </c>
      <c r="C145" s="31" t="s">
        <v>223</v>
      </c>
      <c r="D145" s="4">
        <v>1</v>
      </c>
      <c r="E145" s="4">
        <v>1</v>
      </c>
      <c r="F145" s="4">
        <v>11</v>
      </c>
      <c r="G145" s="4">
        <v>1</v>
      </c>
      <c r="H145" s="5" t="s">
        <v>25</v>
      </c>
      <c r="I145" s="4">
        <v>0</v>
      </c>
      <c r="J145" s="21">
        <v>14523000</v>
      </c>
      <c r="K145" s="14">
        <f t="shared" si="2"/>
        <v>14523000</v>
      </c>
      <c r="L145" s="4">
        <v>0</v>
      </c>
      <c r="M145" s="4">
        <v>0</v>
      </c>
      <c r="N145" s="10" t="s">
        <v>19</v>
      </c>
      <c r="O145" s="9" t="s">
        <v>20</v>
      </c>
      <c r="P145" s="10" t="s">
        <v>124</v>
      </c>
      <c r="Q145" s="4">
        <v>3822500</v>
      </c>
      <c r="R145" s="10" t="s">
        <v>125</v>
      </c>
    </row>
    <row r="146" spans="2:18" ht="52.5" x14ac:dyDescent="0.25">
      <c r="B146" s="5">
        <v>80111600</v>
      </c>
      <c r="C146" s="31" t="s">
        <v>224</v>
      </c>
      <c r="D146" s="4">
        <v>1</v>
      </c>
      <c r="E146" s="4">
        <v>1</v>
      </c>
      <c r="F146" s="4">
        <v>6</v>
      </c>
      <c r="G146" s="4">
        <v>1</v>
      </c>
      <c r="H146" s="20" t="s">
        <v>57</v>
      </c>
      <c r="I146" s="4">
        <v>0</v>
      </c>
      <c r="J146" s="21">
        <v>12375000</v>
      </c>
      <c r="K146" s="14">
        <f t="shared" si="2"/>
        <v>12375000</v>
      </c>
      <c r="L146" s="4">
        <v>0</v>
      </c>
      <c r="M146" s="4">
        <v>0</v>
      </c>
      <c r="N146" s="10" t="s">
        <v>19</v>
      </c>
      <c r="O146" s="9" t="s">
        <v>20</v>
      </c>
      <c r="P146" s="10" t="s">
        <v>124</v>
      </c>
      <c r="Q146" s="4">
        <v>3822500</v>
      </c>
      <c r="R146" s="10" t="s">
        <v>125</v>
      </c>
    </row>
    <row r="147" spans="2:18" ht="31.5" x14ac:dyDescent="0.25">
      <c r="B147" s="5">
        <v>80111600</v>
      </c>
      <c r="C147" s="31" t="s">
        <v>225</v>
      </c>
      <c r="D147" s="4">
        <v>7</v>
      </c>
      <c r="E147" s="4">
        <v>7</v>
      </c>
      <c r="F147" s="4">
        <v>5</v>
      </c>
      <c r="G147" s="4">
        <v>1</v>
      </c>
      <c r="H147" s="5" t="s">
        <v>25</v>
      </c>
      <c r="I147" s="4">
        <v>0</v>
      </c>
      <c r="J147" s="21">
        <v>11250000</v>
      </c>
      <c r="K147" s="14">
        <f t="shared" si="2"/>
        <v>11250000</v>
      </c>
      <c r="L147" s="4">
        <v>0</v>
      </c>
      <c r="M147" s="4">
        <v>0</v>
      </c>
      <c r="N147" s="10" t="s">
        <v>19</v>
      </c>
      <c r="O147" s="9" t="s">
        <v>20</v>
      </c>
      <c r="P147" s="10" t="s">
        <v>124</v>
      </c>
      <c r="Q147" s="4">
        <v>3822500</v>
      </c>
      <c r="R147" s="10" t="s">
        <v>125</v>
      </c>
    </row>
    <row r="148" spans="2:18" ht="63" x14ac:dyDescent="0.25">
      <c r="B148" s="5">
        <v>80111600</v>
      </c>
      <c r="C148" s="31" t="s">
        <v>226</v>
      </c>
      <c r="D148" s="4">
        <v>1</v>
      </c>
      <c r="E148" s="4">
        <v>1</v>
      </c>
      <c r="F148" s="4">
        <v>5</v>
      </c>
      <c r="G148" s="4">
        <v>1</v>
      </c>
      <c r="H148" s="20" t="s">
        <v>57</v>
      </c>
      <c r="I148" s="4">
        <v>0</v>
      </c>
      <c r="J148" s="21">
        <v>10700000</v>
      </c>
      <c r="K148" s="14">
        <f t="shared" si="2"/>
        <v>10700000</v>
      </c>
      <c r="L148" s="4">
        <v>0</v>
      </c>
      <c r="M148" s="4">
        <v>0</v>
      </c>
      <c r="N148" s="10" t="s">
        <v>19</v>
      </c>
      <c r="O148" s="9" t="s">
        <v>20</v>
      </c>
      <c r="P148" s="10" t="s">
        <v>124</v>
      </c>
      <c r="Q148" s="4">
        <v>3822500</v>
      </c>
      <c r="R148" s="10" t="s">
        <v>125</v>
      </c>
    </row>
    <row r="149" spans="2:18" ht="52.5" x14ac:dyDescent="0.25">
      <c r="B149" s="5">
        <v>80111600</v>
      </c>
      <c r="C149" s="31" t="s">
        <v>227</v>
      </c>
      <c r="D149" s="4">
        <v>7</v>
      </c>
      <c r="E149" s="4">
        <v>7</v>
      </c>
      <c r="F149" s="4">
        <v>6</v>
      </c>
      <c r="G149" s="4">
        <v>1</v>
      </c>
      <c r="H149" s="5" t="s">
        <v>25</v>
      </c>
      <c r="I149" s="4">
        <v>0</v>
      </c>
      <c r="J149" s="21">
        <v>12840000</v>
      </c>
      <c r="K149" s="14">
        <f t="shared" si="2"/>
        <v>12840000</v>
      </c>
      <c r="L149" s="4">
        <v>0</v>
      </c>
      <c r="M149" s="4">
        <v>0</v>
      </c>
      <c r="N149" s="10" t="s">
        <v>19</v>
      </c>
      <c r="O149" s="9" t="s">
        <v>20</v>
      </c>
      <c r="P149" s="10" t="s">
        <v>124</v>
      </c>
      <c r="Q149" s="4">
        <v>3822500</v>
      </c>
      <c r="R149" s="10" t="s">
        <v>125</v>
      </c>
    </row>
    <row r="150" spans="2:18" ht="63" x14ac:dyDescent="0.25">
      <c r="B150" s="5">
        <v>80111600</v>
      </c>
      <c r="C150" s="31" t="s">
        <v>228</v>
      </c>
      <c r="D150" s="4">
        <v>2</v>
      </c>
      <c r="E150" s="4">
        <v>2</v>
      </c>
      <c r="F150" s="4">
        <v>4</v>
      </c>
      <c r="G150" s="4">
        <v>1</v>
      </c>
      <c r="H150" s="20" t="s">
        <v>57</v>
      </c>
      <c r="I150" s="4">
        <v>0</v>
      </c>
      <c r="J150" s="21">
        <v>9000000</v>
      </c>
      <c r="K150" s="14">
        <f t="shared" si="2"/>
        <v>9000000</v>
      </c>
      <c r="L150" s="4">
        <v>0</v>
      </c>
      <c r="M150" s="4">
        <v>0</v>
      </c>
      <c r="N150" s="10" t="s">
        <v>19</v>
      </c>
      <c r="O150" s="9" t="s">
        <v>20</v>
      </c>
      <c r="P150" s="10" t="s">
        <v>124</v>
      </c>
      <c r="Q150" s="4">
        <v>3822500</v>
      </c>
      <c r="R150" s="10" t="s">
        <v>125</v>
      </c>
    </row>
    <row r="151" spans="2:18" ht="52.5" x14ac:dyDescent="0.25">
      <c r="B151" s="5">
        <v>80111600</v>
      </c>
      <c r="C151" s="31" t="s">
        <v>229</v>
      </c>
      <c r="D151" s="4">
        <v>6</v>
      </c>
      <c r="E151" s="4">
        <v>6</v>
      </c>
      <c r="F151" s="4">
        <v>7</v>
      </c>
      <c r="G151" s="4">
        <v>1</v>
      </c>
      <c r="H151" s="5" t="s">
        <v>25</v>
      </c>
      <c r="I151" s="4">
        <v>0</v>
      </c>
      <c r="J151" s="21">
        <v>15750000</v>
      </c>
      <c r="K151" s="14">
        <f t="shared" si="2"/>
        <v>15750000</v>
      </c>
      <c r="L151" s="4">
        <v>0</v>
      </c>
      <c r="M151" s="4">
        <v>0</v>
      </c>
      <c r="N151" s="10" t="s">
        <v>19</v>
      </c>
      <c r="O151" s="9" t="s">
        <v>20</v>
      </c>
      <c r="P151" s="10" t="s">
        <v>124</v>
      </c>
      <c r="Q151" s="4">
        <v>3822500</v>
      </c>
      <c r="R151" s="10" t="s">
        <v>125</v>
      </c>
    </row>
    <row r="152" spans="2:18" ht="63" x14ac:dyDescent="0.25">
      <c r="B152" s="5">
        <v>80111600</v>
      </c>
      <c r="C152" s="31" t="s">
        <v>230</v>
      </c>
      <c r="D152" s="4">
        <v>2</v>
      </c>
      <c r="E152" s="4">
        <v>2</v>
      </c>
      <c r="F152" s="4">
        <v>5</v>
      </c>
      <c r="G152" s="4">
        <v>1</v>
      </c>
      <c r="H152" s="20" t="s">
        <v>57</v>
      </c>
      <c r="I152" s="4">
        <v>0</v>
      </c>
      <c r="J152" s="21">
        <v>11750000</v>
      </c>
      <c r="K152" s="14">
        <f t="shared" si="2"/>
        <v>11750000</v>
      </c>
      <c r="L152" s="4">
        <v>0</v>
      </c>
      <c r="M152" s="4">
        <v>0</v>
      </c>
      <c r="N152" s="10" t="s">
        <v>19</v>
      </c>
      <c r="O152" s="9" t="s">
        <v>20</v>
      </c>
      <c r="P152" s="10" t="s">
        <v>124</v>
      </c>
      <c r="Q152" s="4">
        <v>3822500</v>
      </c>
      <c r="R152" s="10" t="s">
        <v>125</v>
      </c>
    </row>
    <row r="153" spans="2:18" ht="42" x14ac:dyDescent="0.25">
      <c r="B153" s="5">
        <v>80111600</v>
      </c>
      <c r="C153" s="31" t="s">
        <v>231</v>
      </c>
      <c r="D153" s="4">
        <v>7</v>
      </c>
      <c r="E153" s="4">
        <v>7</v>
      </c>
      <c r="F153" s="4">
        <v>6</v>
      </c>
      <c r="G153" s="4">
        <v>1</v>
      </c>
      <c r="H153" s="5" t="s">
        <v>25</v>
      </c>
      <c r="I153" s="4">
        <v>0</v>
      </c>
      <c r="J153" s="21">
        <v>14100000</v>
      </c>
      <c r="K153" s="14">
        <f t="shared" si="2"/>
        <v>14100000</v>
      </c>
      <c r="L153" s="4">
        <v>0</v>
      </c>
      <c r="M153" s="4">
        <v>0</v>
      </c>
      <c r="N153" s="10" t="s">
        <v>19</v>
      </c>
      <c r="O153" s="9" t="s">
        <v>20</v>
      </c>
      <c r="P153" s="10" t="s">
        <v>124</v>
      </c>
      <c r="Q153" s="4">
        <v>3822500</v>
      </c>
      <c r="R153" s="10" t="s">
        <v>125</v>
      </c>
    </row>
    <row r="154" spans="2:18" ht="42" x14ac:dyDescent="0.25">
      <c r="B154" s="5">
        <v>80111600</v>
      </c>
      <c r="C154" s="31" t="s">
        <v>232</v>
      </c>
      <c r="D154" s="4">
        <v>1</v>
      </c>
      <c r="E154" s="4">
        <v>1</v>
      </c>
      <c r="F154" s="4">
        <v>11</v>
      </c>
      <c r="G154" s="4">
        <v>1</v>
      </c>
      <c r="H154" s="5" t="s">
        <v>25</v>
      </c>
      <c r="I154" s="4">
        <v>0</v>
      </c>
      <c r="J154" s="21">
        <v>27000000</v>
      </c>
      <c r="K154" s="14">
        <f t="shared" si="2"/>
        <v>27000000</v>
      </c>
      <c r="L154" s="4">
        <v>0</v>
      </c>
      <c r="M154" s="4">
        <v>0</v>
      </c>
      <c r="N154" s="10" t="s">
        <v>19</v>
      </c>
      <c r="O154" s="9" t="s">
        <v>20</v>
      </c>
      <c r="P154" s="10" t="s">
        <v>124</v>
      </c>
      <c r="Q154" s="4">
        <v>3822500</v>
      </c>
      <c r="R154" s="10" t="s">
        <v>125</v>
      </c>
    </row>
    <row r="155" spans="2:18" ht="31.5" x14ac:dyDescent="0.25">
      <c r="B155" s="5">
        <v>80111600</v>
      </c>
      <c r="C155" s="28" t="s">
        <v>233</v>
      </c>
      <c r="D155" s="4">
        <v>1</v>
      </c>
      <c r="E155" s="4">
        <v>1</v>
      </c>
      <c r="F155" s="4">
        <v>11</v>
      </c>
      <c r="G155" s="4">
        <v>1</v>
      </c>
      <c r="H155" s="5" t="s">
        <v>25</v>
      </c>
      <c r="I155" s="4">
        <v>0</v>
      </c>
      <c r="J155" s="21">
        <v>27000000</v>
      </c>
      <c r="K155" s="14">
        <f t="shared" si="2"/>
        <v>27000000</v>
      </c>
      <c r="L155" s="4">
        <v>0</v>
      </c>
      <c r="M155" s="4">
        <v>0</v>
      </c>
      <c r="N155" s="10" t="s">
        <v>19</v>
      </c>
      <c r="O155" s="9" t="s">
        <v>20</v>
      </c>
      <c r="P155" s="10" t="s">
        <v>124</v>
      </c>
      <c r="Q155" s="4">
        <v>3822500</v>
      </c>
      <c r="R155" s="10" t="s">
        <v>125</v>
      </c>
    </row>
    <row r="156" spans="2:18" ht="63" x14ac:dyDescent="0.25">
      <c r="B156" s="5">
        <v>80111600</v>
      </c>
      <c r="C156" s="31" t="s">
        <v>234</v>
      </c>
      <c r="D156" s="4">
        <v>2</v>
      </c>
      <c r="E156" s="4">
        <v>2</v>
      </c>
      <c r="F156" s="4">
        <v>6</v>
      </c>
      <c r="G156" s="4">
        <v>1</v>
      </c>
      <c r="H156" s="20" t="s">
        <v>57</v>
      </c>
      <c r="I156" s="4">
        <v>0</v>
      </c>
      <c r="J156" s="21">
        <v>19800000</v>
      </c>
      <c r="K156" s="14">
        <f t="shared" si="2"/>
        <v>19800000</v>
      </c>
      <c r="L156" s="4">
        <v>0</v>
      </c>
      <c r="M156" s="4">
        <v>0</v>
      </c>
      <c r="N156" s="10" t="s">
        <v>19</v>
      </c>
      <c r="O156" s="9" t="s">
        <v>20</v>
      </c>
      <c r="P156" s="10" t="s">
        <v>124</v>
      </c>
      <c r="Q156" s="4">
        <v>3822500</v>
      </c>
      <c r="R156" s="10" t="s">
        <v>125</v>
      </c>
    </row>
    <row r="157" spans="2:18" ht="52.5" x14ac:dyDescent="0.25">
      <c r="B157" s="5">
        <v>80111600</v>
      </c>
      <c r="C157" s="31" t="s">
        <v>235</v>
      </c>
      <c r="D157" s="4">
        <v>8</v>
      </c>
      <c r="E157" s="4">
        <v>8</v>
      </c>
      <c r="F157" s="4">
        <v>5</v>
      </c>
      <c r="G157" s="4">
        <v>1</v>
      </c>
      <c r="H157" s="5" t="s">
        <v>25</v>
      </c>
      <c r="I157" s="4">
        <v>0</v>
      </c>
      <c r="J157" s="21">
        <v>16500000</v>
      </c>
      <c r="K157" s="14">
        <f t="shared" si="2"/>
        <v>16500000</v>
      </c>
      <c r="L157" s="4">
        <v>0</v>
      </c>
      <c r="M157" s="4">
        <v>0</v>
      </c>
      <c r="N157" s="10" t="s">
        <v>19</v>
      </c>
      <c r="O157" s="9" t="s">
        <v>20</v>
      </c>
      <c r="P157" s="10" t="s">
        <v>124</v>
      </c>
      <c r="Q157" s="4">
        <v>3822500</v>
      </c>
      <c r="R157" s="10" t="s">
        <v>125</v>
      </c>
    </row>
    <row r="158" spans="2:18" ht="63" x14ac:dyDescent="0.25">
      <c r="B158" s="5">
        <v>80111600</v>
      </c>
      <c r="C158" s="31" t="s">
        <v>236</v>
      </c>
      <c r="D158" s="4">
        <v>2</v>
      </c>
      <c r="E158" s="4">
        <v>2</v>
      </c>
      <c r="F158" s="4">
        <v>3</v>
      </c>
      <c r="G158" s="4">
        <v>1</v>
      </c>
      <c r="H158" s="20" t="s">
        <v>57</v>
      </c>
      <c r="I158" s="4">
        <v>0</v>
      </c>
      <c r="J158" s="21">
        <v>7050000</v>
      </c>
      <c r="K158" s="14">
        <f t="shared" si="2"/>
        <v>7050000</v>
      </c>
      <c r="L158" s="4">
        <v>0</v>
      </c>
      <c r="M158" s="4">
        <v>0</v>
      </c>
      <c r="N158" s="10" t="s">
        <v>19</v>
      </c>
      <c r="O158" s="9" t="s">
        <v>20</v>
      </c>
      <c r="P158" s="10" t="s">
        <v>124</v>
      </c>
      <c r="Q158" s="4">
        <v>3822500</v>
      </c>
      <c r="R158" s="10" t="s">
        <v>125</v>
      </c>
    </row>
    <row r="159" spans="2:18" ht="42" x14ac:dyDescent="0.25">
      <c r="B159" s="5">
        <v>80111600</v>
      </c>
      <c r="C159" s="23" t="s">
        <v>237</v>
      </c>
      <c r="D159" s="4">
        <v>6</v>
      </c>
      <c r="E159" s="4">
        <v>6</v>
      </c>
      <c r="F159" s="4">
        <v>8</v>
      </c>
      <c r="G159" s="4">
        <v>1</v>
      </c>
      <c r="H159" s="5" t="s">
        <v>25</v>
      </c>
      <c r="I159" s="4">
        <v>0</v>
      </c>
      <c r="J159" s="21">
        <v>18800000</v>
      </c>
      <c r="K159" s="14">
        <f t="shared" si="2"/>
        <v>18800000</v>
      </c>
      <c r="L159" s="4">
        <v>0</v>
      </c>
      <c r="M159" s="4">
        <v>0</v>
      </c>
      <c r="N159" s="10" t="s">
        <v>19</v>
      </c>
      <c r="O159" s="9" t="s">
        <v>20</v>
      </c>
      <c r="P159" s="10" t="s">
        <v>124</v>
      </c>
      <c r="Q159" s="4">
        <v>3822500</v>
      </c>
      <c r="R159" s="10" t="s">
        <v>125</v>
      </c>
    </row>
    <row r="160" spans="2:18" ht="42" x14ac:dyDescent="0.25">
      <c r="B160" s="5">
        <v>80111600</v>
      </c>
      <c r="C160" s="31" t="s">
        <v>238</v>
      </c>
      <c r="D160" s="4">
        <v>1</v>
      </c>
      <c r="E160" s="4">
        <v>1</v>
      </c>
      <c r="F160" s="4">
        <v>12</v>
      </c>
      <c r="G160" s="4">
        <v>1</v>
      </c>
      <c r="H160" s="5" t="s">
        <v>25</v>
      </c>
      <c r="I160" s="4">
        <v>0</v>
      </c>
      <c r="J160" s="21">
        <v>87600000</v>
      </c>
      <c r="K160" s="14">
        <f t="shared" si="2"/>
        <v>87600000</v>
      </c>
      <c r="L160" s="4">
        <v>0</v>
      </c>
      <c r="M160" s="4">
        <v>0</v>
      </c>
      <c r="N160" s="10" t="s">
        <v>19</v>
      </c>
      <c r="O160" s="9" t="s">
        <v>20</v>
      </c>
      <c r="P160" s="10" t="s">
        <v>124</v>
      </c>
      <c r="Q160" s="4">
        <v>3822500</v>
      </c>
      <c r="R160" s="10" t="s">
        <v>125</v>
      </c>
    </row>
    <row r="161" spans="1:41" ht="52.5" x14ac:dyDescent="0.25">
      <c r="B161" s="5">
        <v>80111600</v>
      </c>
      <c r="C161" s="31" t="s">
        <v>239</v>
      </c>
      <c r="D161" s="4">
        <v>3</v>
      </c>
      <c r="E161" s="4">
        <v>3</v>
      </c>
      <c r="F161" s="4">
        <v>3</v>
      </c>
      <c r="G161" s="4">
        <v>1</v>
      </c>
      <c r="H161" s="20" t="s">
        <v>57</v>
      </c>
      <c r="I161" s="4">
        <v>0</v>
      </c>
      <c r="J161" s="21">
        <v>6420000</v>
      </c>
      <c r="K161" s="14">
        <f t="shared" si="2"/>
        <v>6420000</v>
      </c>
      <c r="L161" s="4">
        <v>0</v>
      </c>
      <c r="M161" s="4">
        <v>0</v>
      </c>
      <c r="N161" s="10" t="s">
        <v>19</v>
      </c>
      <c r="O161" s="9" t="s">
        <v>20</v>
      </c>
      <c r="P161" s="10" t="s">
        <v>124</v>
      </c>
      <c r="Q161" s="4">
        <v>3822500</v>
      </c>
      <c r="R161" s="10" t="s">
        <v>125</v>
      </c>
    </row>
    <row r="162" spans="1:41" ht="42" x14ac:dyDescent="0.25">
      <c r="B162" s="5">
        <v>80111600</v>
      </c>
      <c r="C162" s="31" t="s">
        <v>240</v>
      </c>
      <c r="D162" s="4">
        <v>6</v>
      </c>
      <c r="E162" s="4">
        <v>6</v>
      </c>
      <c r="F162" s="4">
        <v>8</v>
      </c>
      <c r="G162" s="4">
        <v>1</v>
      </c>
      <c r="H162" s="5" t="s">
        <v>25</v>
      </c>
      <c r="I162" s="4">
        <v>0</v>
      </c>
      <c r="J162" s="21">
        <v>17120000</v>
      </c>
      <c r="K162" s="14">
        <f t="shared" si="2"/>
        <v>17120000</v>
      </c>
      <c r="L162" s="4">
        <v>0</v>
      </c>
      <c r="M162" s="4">
        <v>0</v>
      </c>
      <c r="N162" s="10" t="s">
        <v>19</v>
      </c>
      <c r="O162" s="9" t="s">
        <v>20</v>
      </c>
      <c r="P162" s="10" t="s">
        <v>124</v>
      </c>
      <c r="Q162" s="4">
        <v>3822500</v>
      </c>
      <c r="R162" s="10" t="s">
        <v>125</v>
      </c>
    </row>
    <row r="163" spans="1:41" ht="42" x14ac:dyDescent="0.25">
      <c r="B163" s="5">
        <v>80111600</v>
      </c>
      <c r="C163" s="31" t="s">
        <v>241</v>
      </c>
      <c r="D163" s="4">
        <v>1</v>
      </c>
      <c r="E163" s="4">
        <v>1</v>
      </c>
      <c r="F163" s="4">
        <v>4</v>
      </c>
      <c r="G163" s="4">
        <v>1</v>
      </c>
      <c r="H163" s="20" t="s">
        <v>57</v>
      </c>
      <c r="I163" s="4">
        <v>0</v>
      </c>
      <c r="J163" s="21">
        <v>10000000</v>
      </c>
      <c r="K163" s="14">
        <f t="shared" si="2"/>
        <v>10000000</v>
      </c>
      <c r="L163" s="4">
        <v>0</v>
      </c>
      <c r="M163" s="4">
        <v>0</v>
      </c>
      <c r="N163" s="10" t="s">
        <v>19</v>
      </c>
      <c r="O163" s="9" t="s">
        <v>20</v>
      </c>
      <c r="P163" s="10" t="s">
        <v>124</v>
      </c>
      <c r="Q163" s="4">
        <v>3822500</v>
      </c>
      <c r="R163" s="10" t="s">
        <v>125</v>
      </c>
    </row>
    <row r="164" spans="1:41" ht="31.5" x14ac:dyDescent="0.25">
      <c r="B164" s="5">
        <v>80111600</v>
      </c>
      <c r="C164" s="31" t="s">
        <v>242</v>
      </c>
      <c r="D164" s="4">
        <v>6</v>
      </c>
      <c r="E164" s="4">
        <v>6</v>
      </c>
      <c r="F164" s="4">
        <v>7</v>
      </c>
      <c r="G164" s="4">
        <v>1</v>
      </c>
      <c r="H164" s="5" t="s">
        <v>25</v>
      </c>
      <c r="I164" s="4">
        <v>0</v>
      </c>
      <c r="J164" s="21">
        <v>17500000</v>
      </c>
      <c r="K164" s="14">
        <f t="shared" si="2"/>
        <v>17500000</v>
      </c>
      <c r="L164" s="4">
        <v>0</v>
      </c>
      <c r="M164" s="4">
        <v>0</v>
      </c>
      <c r="N164" s="10" t="s">
        <v>19</v>
      </c>
      <c r="O164" s="9" t="s">
        <v>20</v>
      </c>
      <c r="P164" s="10" t="s">
        <v>124</v>
      </c>
      <c r="Q164" s="4">
        <v>3822500</v>
      </c>
      <c r="R164" s="10" t="s">
        <v>125</v>
      </c>
    </row>
    <row r="165" spans="1:41" s="48" customFormat="1" ht="45" x14ac:dyDescent="0.25">
      <c r="A165" s="65"/>
      <c r="B165" s="42">
        <v>80111600</v>
      </c>
      <c r="C165" s="43" t="s">
        <v>243</v>
      </c>
      <c r="D165" s="44">
        <v>1</v>
      </c>
      <c r="E165" s="44">
        <v>1</v>
      </c>
      <c r="F165" s="44">
        <v>12</v>
      </c>
      <c r="G165" s="44">
        <v>1</v>
      </c>
      <c r="H165" s="42" t="s">
        <v>25</v>
      </c>
      <c r="I165" s="4">
        <v>0</v>
      </c>
      <c r="J165" s="45">
        <v>38400000</v>
      </c>
      <c r="K165" s="45">
        <f t="shared" si="2"/>
        <v>38400000</v>
      </c>
      <c r="L165" s="44">
        <v>0</v>
      </c>
      <c r="M165" s="44">
        <v>0</v>
      </c>
      <c r="N165" s="46" t="s">
        <v>19</v>
      </c>
      <c r="O165" s="47" t="s">
        <v>20</v>
      </c>
      <c r="P165" s="46" t="s">
        <v>244</v>
      </c>
      <c r="Q165" s="44">
        <v>3822500</v>
      </c>
      <c r="R165" s="46" t="s">
        <v>89</v>
      </c>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row>
    <row r="166" spans="1:41" s="48" customFormat="1" ht="45" x14ac:dyDescent="0.25">
      <c r="A166" s="65"/>
      <c r="B166" s="42">
        <v>80111600</v>
      </c>
      <c r="C166" s="43" t="s">
        <v>245</v>
      </c>
      <c r="D166" s="44">
        <v>1</v>
      </c>
      <c r="E166" s="44">
        <v>1</v>
      </c>
      <c r="F166" s="44">
        <v>11</v>
      </c>
      <c r="G166" s="44">
        <v>1</v>
      </c>
      <c r="H166" s="42" t="s">
        <v>25</v>
      </c>
      <c r="I166" s="4">
        <v>0</v>
      </c>
      <c r="J166" s="45">
        <v>25300000</v>
      </c>
      <c r="K166" s="45">
        <f t="shared" si="2"/>
        <v>25300000</v>
      </c>
      <c r="L166" s="44">
        <v>0</v>
      </c>
      <c r="M166" s="44">
        <v>0</v>
      </c>
      <c r="N166" s="46" t="s">
        <v>19</v>
      </c>
      <c r="O166" s="47" t="s">
        <v>20</v>
      </c>
      <c r="P166" s="46" t="s">
        <v>244</v>
      </c>
      <c r="Q166" s="44">
        <v>3822500</v>
      </c>
      <c r="R166" s="46" t="s">
        <v>89</v>
      </c>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row>
    <row r="167" spans="1:41" s="48" customFormat="1" ht="56.25" x14ac:dyDescent="0.25">
      <c r="A167" s="65"/>
      <c r="B167" s="42">
        <v>80111600</v>
      </c>
      <c r="C167" s="43" t="s">
        <v>246</v>
      </c>
      <c r="D167" s="44">
        <v>1</v>
      </c>
      <c r="E167" s="44">
        <v>1</v>
      </c>
      <c r="F167" s="44">
        <v>11</v>
      </c>
      <c r="G167" s="44">
        <v>1</v>
      </c>
      <c r="H167" s="42" t="s">
        <v>25</v>
      </c>
      <c r="I167" s="4">
        <v>0</v>
      </c>
      <c r="J167" s="45">
        <v>37075500</v>
      </c>
      <c r="K167" s="45">
        <f t="shared" si="2"/>
        <v>37075500</v>
      </c>
      <c r="L167" s="44">
        <v>0</v>
      </c>
      <c r="M167" s="44">
        <v>0</v>
      </c>
      <c r="N167" s="46" t="s">
        <v>19</v>
      </c>
      <c r="O167" s="47" t="s">
        <v>20</v>
      </c>
      <c r="P167" s="46" t="s">
        <v>244</v>
      </c>
      <c r="Q167" s="44">
        <v>3822500</v>
      </c>
      <c r="R167" s="46" t="s">
        <v>89</v>
      </c>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row>
    <row r="168" spans="1:41" s="48" customFormat="1" ht="45" x14ac:dyDescent="0.25">
      <c r="A168" s="65"/>
      <c r="B168" s="42">
        <v>80111600</v>
      </c>
      <c r="C168" s="43" t="s">
        <v>247</v>
      </c>
      <c r="D168" s="44">
        <v>1</v>
      </c>
      <c r="E168" s="44">
        <v>1</v>
      </c>
      <c r="F168" s="44">
        <v>12</v>
      </c>
      <c r="G168" s="44">
        <v>1</v>
      </c>
      <c r="H168" s="42" t="s">
        <v>25</v>
      </c>
      <c r="I168" s="4">
        <v>0</v>
      </c>
      <c r="J168" s="45">
        <v>27000000</v>
      </c>
      <c r="K168" s="45">
        <f t="shared" si="2"/>
        <v>27000000</v>
      </c>
      <c r="L168" s="44">
        <v>0</v>
      </c>
      <c r="M168" s="44">
        <v>0</v>
      </c>
      <c r="N168" s="46" t="s">
        <v>19</v>
      </c>
      <c r="O168" s="47" t="s">
        <v>20</v>
      </c>
      <c r="P168" s="46" t="s">
        <v>244</v>
      </c>
      <c r="Q168" s="44">
        <v>3822500</v>
      </c>
      <c r="R168" s="46" t="s">
        <v>89</v>
      </c>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row>
    <row r="169" spans="1:41" s="48" customFormat="1" ht="45" x14ac:dyDescent="0.25">
      <c r="A169" s="65"/>
      <c r="B169" s="42">
        <v>80111600</v>
      </c>
      <c r="C169" s="43" t="s">
        <v>248</v>
      </c>
      <c r="D169" s="44">
        <v>1</v>
      </c>
      <c r="E169" s="44">
        <v>1</v>
      </c>
      <c r="F169" s="44">
        <v>11</v>
      </c>
      <c r="G169" s="44">
        <v>1</v>
      </c>
      <c r="H169" s="42" t="s">
        <v>25</v>
      </c>
      <c r="I169" s="4">
        <v>0</v>
      </c>
      <c r="J169" s="45">
        <v>29260000</v>
      </c>
      <c r="K169" s="45">
        <f t="shared" si="2"/>
        <v>29260000</v>
      </c>
      <c r="L169" s="44">
        <v>0</v>
      </c>
      <c r="M169" s="44">
        <v>0</v>
      </c>
      <c r="N169" s="46" t="s">
        <v>19</v>
      </c>
      <c r="O169" s="47" t="s">
        <v>20</v>
      </c>
      <c r="P169" s="46" t="s">
        <v>244</v>
      </c>
      <c r="Q169" s="44">
        <v>3822500</v>
      </c>
      <c r="R169" s="46" t="s">
        <v>89</v>
      </c>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row>
    <row r="170" spans="1:41" s="48" customFormat="1" ht="45" x14ac:dyDescent="0.25">
      <c r="A170" s="65"/>
      <c r="B170" s="42">
        <v>80111600</v>
      </c>
      <c r="C170" s="43" t="s">
        <v>249</v>
      </c>
      <c r="D170" s="44">
        <v>1</v>
      </c>
      <c r="E170" s="44">
        <v>1</v>
      </c>
      <c r="F170" s="44">
        <v>11</v>
      </c>
      <c r="G170" s="44">
        <v>1</v>
      </c>
      <c r="H170" s="42" t="s">
        <v>25</v>
      </c>
      <c r="I170" s="4">
        <v>0</v>
      </c>
      <c r="J170" s="45">
        <v>30800000</v>
      </c>
      <c r="K170" s="45">
        <f t="shared" si="2"/>
        <v>30800000</v>
      </c>
      <c r="L170" s="44">
        <v>0</v>
      </c>
      <c r="M170" s="44">
        <v>0</v>
      </c>
      <c r="N170" s="46" t="s">
        <v>19</v>
      </c>
      <c r="O170" s="47" t="s">
        <v>20</v>
      </c>
      <c r="P170" s="46" t="s">
        <v>244</v>
      </c>
      <c r="Q170" s="44">
        <v>3822500</v>
      </c>
      <c r="R170" s="46" t="s">
        <v>89</v>
      </c>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row>
    <row r="171" spans="1:41" s="48" customFormat="1" ht="45" x14ac:dyDescent="0.25">
      <c r="A171" s="65"/>
      <c r="B171" s="42">
        <v>80111600</v>
      </c>
      <c r="C171" s="43" t="s">
        <v>250</v>
      </c>
      <c r="D171" s="44">
        <v>1</v>
      </c>
      <c r="E171" s="44">
        <v>1</v>
      </c>
      <c r="F171" s="44">
        <v>11</v>
      </c>
      <c r="G171" s="44">
        <v>1</v>
      </c>
      <c r="H171" s="42" t="s">
        <v>25</v>
      </c>
      <c r="I171" s="4">
        <v>0</v>
      </c>
      <c r="J171" s="45">
        <v>23540000</v>
      </c>
      <c r="K171" s="45">
        <f t="shared" si="2"/>
        <v>23540000</v>
      </c>
      <c r="L171" s="44">
        <v>0</v>
      </c>
      <c r="M171" s="44">
        <v>0</v>
      </c>
      <c r="N171" s="46" t="s">
        <v>19</v>
      </c>
      <c r="O171" s="47" t="s">
        <v>20</v>
      </c>
      <c r="P171" s="49" t="s">
        <v>244</v>
      </c>
      <c r="Q171" s="44">
        <v>3822500</v>
      </c>
      <c r="R171" s="49" t="s">
        <v>89</v>
      </c>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row>
    <row r="172" spans="1:41" s="48" customFormat="1" ht="33.75" x14ac:dyDescent="0.25">
      <c r="A172" s="65"/>
      <c r="B172" s="42">
        <v>80111600</v>
      </c>
      <c r="C172" s="43" t="s">
        <v>251</v>
      </c>
      <c r="D172" s="44">
        <v>1</v>
      </c>
      <c r="E172" s="44">
        <v>1</v>
      </c>
      <c r="F172" s="44">
        <v>11</v>
      </c>
      <c r="G172" s="44">
        <v>1</v>
      </c>
      <c r="H172" s="42" t="s">
        <v>25</v>
      </c>
      <c r="I172" s="4">
        <v>0</v>
      </c>
      <c r="J172" s="45">
        <v>55000000</v>
      </c>
      <c r="K172" s="45">
        <f t="shared" si="2"/>
        <v>55000000</v>
      </c>
      <c r="L172" s="44">
        <v>0</v>
      </c>
      <c r="M172" s="44">
        <v>0</v>
      </c>
      <c r="N172" s="46" t="s">
        <v>19</v>
      </c>
      <c r="O172" s="47" t="s">
        <v>20</v>
      </c>
      <c r="P172" s="49" t="s">
        <v>244</v>
      </c>
      <c r="Q172" s="44">
        <v>3822500</v>
      </c>
      <c r="R172" s="49" t="s">
        <v>89</v>
      </c>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row>
    <row r="173" spans="1:41" s="48" customFormat="1" ht="22.5" x14ac:dyDescent="0.25">
      <c r="A173" s="65"/>
      <c r="B173" s="42">
        <v>80111600</v>
      </c>
      <c r="C173" s="43" t="s">
        <v>252</v>
      </c>
      <c r="D173" s="44">
        <v>1</v>
      </c>
      <c r="E173" s="44">
        <v>1</v>
      </c>
      <c r="F173" s="44">
        <v>11</v>
      </c>
      <c r="G173" s="44">
        <v>1</v>
      </c>
      <c r="H173" s="42" t="s">
        <v>25</v>
      </c>
      <c r="I173" s="4">
        <v>0</v>
      </c>
      <c r="J173" s="45">
        <v>58850000</v>
      </c>
      <c r="K173" s="45">
        <f t="shared" si="2"/>
        <v>58850000</v>
      </c>
      <c r="L173" s="44">
        <v>0</v>
      </c>
      <c r="M173" s="44">
        <v>0</v>
      </c>
      <c r="N173" s="46" t="s">
        <v>19</v>
      </c>
      <c r="O173" s="47" t="s">
        <v>20</v>
      </c>
      <c r="P173" s="49" t="s">
        <v>244</v>
      </c>
      <c r="Q173" s="44">
        <v>3822500</v>
      </c>
      <c r="R173" s="49" t="s">
        <v>89</v>
      </c>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row>
    <row r="174" spans="1:41" s="48" customFormat="1" ht="45" x14ac:dyDescent="0.25">
      <c r="A174" s="65"/>
      <c r="B174" s="42">
        <v>80111600</v>
      </c>
      <c r="C174" s="43" t="s">
        <v>253</v>
      </c>
      <c r="D174" s="44">
        <v>1</v>
      </c>
      <c r="E174" s="44">
        <v>1</v>
      </c>
      <c r="F174" s="44">
        <v>11</v>
      </c>
      <c r="G174" s="44">
        <v>1</v>
      </c>
      <c r="H174" s="42" t="s">
        <v>25</v>
      </c>
      <c r="I174" s="4">
        <v>0</v>
      </c>
      <c r="J174" s="45">
        <v>27060000</v>
      </c>
      <c r="K174" s="45">
        <f t="shared" si="2"/>
        <v>27060000</v>
      </c>
      <c r="L174" s="44">
        <v>0</v>
      </c>
      <c r="M174" s="44">
        <v>0</v>
      </c>
      <c r="N174" s="46" t="s">
        <v>19</v>
      </c>
      <c r="O174" s="47" t="s">
        <v>20</v>
      </c>
      <c r="P174" s="49" t="s">
        <v>244</v>
      </c>
      <c r="Q174" s="44">
        <v>3822500</v>
      </c>
      <c r="R174" s="49" t="s">
        <v>89</v>
      </c>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row>
    <row r="175" spans="1:41" s="48" customFormat="1" ht="45" x14ac:dyDescent="0.25">
      <c r="A175" s="65"/>
      <c r="B175" s="42">
        <v>80111600</v>
      </c>
      <c r="C175" s="43" t="s">
        <v>249</v>
      </c>
      <c r="D175" s="44">
        <v>1</v>
      </c>
      <c r="E175" s="44">
        <v>1</v>
      </c>
      <c r="F175" s="44">
        <v>11</v>
      </c>
      <c r="G175" s="44">
        <v>1</v>
      </c>
      <c r="H175" s="42" t="s">
        <v>25</v>
      </c>
      <c r="I175" s="4">
        <v>0</v>
      </c>
      <c r="J175" s="45">
        <v>26400000</v>
      </c>
      <c r="K175" s="45">
        <f t="shared" si="2"/>
        <v>26400000</v>
      </c>
      <c r="L175" s="44">
        <v>0</v>
      </c>
      <c r="M175" s="44">
        <v>0</v>
      </c>
      <c r="N175" s="46" t="s">
        <v>19</v>
      </c>
      <c r="O175" s="47" t="s">
        <v>20</v>
      </c>
      <c r="P175" s="49" t="s">
        <v>244</v>
      </c>
      <c r="Q175" s="44">
        <v>3822500</v>
      </c>
      <c r="R175" s="49" t="s">
        <v>89</v>
      </c>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row>
    <row r="176" spans="1:41" s="48" customFormat="1" ht="45" x14ac:dyDescent="0.25">
      <c r="A176" s="65"/>
      <c r="B176" s="42">
        <v>80111600</v>
      </c>
      <c r="C176" s="43" t="s">
        <v>248</v>
      </c>
      <c r="D176" s="44">
        <v>1</v>
      </c>
      <c r="E176" s="44">
        <v>1</v>
      </c>
      <c r="F176" s="44">
        <v>11</v>
      </c>
      <c r="G176" s="44">
        <v>1</v>
      </c>
      <c r="H176" s="42" t="s">
        <v>25</v>
      </c>
      <c r="I176" s="4">
        <v>0</v>
      </c>
      <c r="J176" s="45">
        <v>27060000</v>
      </c>
      <c r="K176" s="45">
        <f t="shared" si="2"/>
        <v>27060000</v>
      </c>
      <c r="L176" s="44">
        <v>0</v>
      </c>
      <c r="M176" s="44">
        <v>0</v>
      </c>
      <c r="N176" s="46" t="s">
        <v>19</v>
      </c>
      <c r="O176" s="47" t="s">
        <v>20</v>
      </c>
      <c r="P176" s="49" t="s">
        <v>244</v>
      </c>
      <c r="Q176" s="44">
        <v>3822500</v>
      </c>
      <c r="R176" s="49" t="s">
        <v>89</v>
      </c>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row>
    <row r="177" spans="1:41" s="48" customFormat="1" ht="56.25" x14ac:dyDescent="0.25">
      <c r="A177" s="65"/>
      <c r="B177" s="42">
        <v>80111600</v>
      </c>
      <c r="C177" s="43" t="s">
        <v>246</v>
      </c>
      <c r="D177" s="44">
        <v>1</v>
      </c>
      <c r="E177" s="44">
        <v>1</v>
      </c>
      <c r="F177" s="44">
        <v>11</v>
      </c>
      <c r="G177" s="44">
        <v>1</v>
      </c>
      <c r="H177" s="42" t="s">
        <v>25</v>
      </c>
      <c r="I177" s="4">
        <v>0</v>
      </c>
      <c r="J177" s="45">
        <v>40425000</v>
      </c>
      <c r="K177" s="45">
        <f t="shared" si="2"/>
        <v>40425000</v>
      </c>
      <c r="L177" s="44">
        <v>0</v>
      </c>
      <c r="M177" s="44">
        <v>0</v>
      </c>
      <c r="N177" s="46" t="s">
        <v>19</v>
      </c>
      <c r="O177" s="47" t="s">
        <v>20</v>
      </c>
      <c r="P177" s="49" t="s">
        <v>244</v>
      </c>
      <c r="Q177" s="44">
        <v>3822500</v>
      </c>
      <c r="R177" s="49" t="s">
        <v>89</v>
      </c>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row>
    <row r="178" spans="1:41" s="48" customFormat="1" ht="67.5" x14ac:dyDescent="0.25">
      <c r="A178" s="65"/>
      <c r="B178" s="42">
        <v>80111600</v>
      </c>
      <c r="C178" s="43" t="s">
        <v>254</v>
      </c>
      <c r="D178" s="44">
        <v>3</v>
      </c>
      <c r="E178" s="44">
        <v>3</v>
      </c>
      <c r="F178" s="44">
        <v>3</v>
      </c>
      <c r="G178" s="44">
        <v>1</v>
      </c>
      <c r="H178" s="20" t="s">
        <v>57</v>
      </c>
      <c r="I178" s="4">
        <v>0</v>
      </c>
      <c r="J178" s="45">
        <v>6900000</v>
      </c>
      <c r="K178" s="45">
        <f t="shared" si="2"/>
        <v>6900000</v>
      </c>
      <c r="L178" s="44">
        <v>0</v>
      </c>
      <c r="M178" s="44">
        <v>0</v>
      </c>
      <c r="N178" s="46" t="s">
        <v>19</v>
      </c>
      <c r="O178" s="47" t="s">
        <v>20</v>
      </c>
      <c r="P178" s="49" t="s">
        <v>244</v>
      </c>
      <c r="Q178" s="44">
        <v>3822500</v>
      </c>
      <c r="R178" s="49" t="s">
        <v>89</v>
      </c>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row>
    <row r="179" spans="1:41" s="48" customFormat="1" ht="56.25" x14ac:dyDescent="0.25">
      <c r="A179" s="65"/>
      <c r="B179" s="42">
        <v>80111600</v>
      </c>
      <c r="C179" s="43" t="s">
        <v>255</v>
      </c>
      <c r="D179" s="44">
        <v>6</v>
      </c>
      <c r="E179" s="44">
        <v>6</v>
      </c>
      <c r="F179" s="44">
        <v>8</v>
      </c>
      <c r="G179" s="44">
        <v>1</v>
      </c>
      <c r="H179" s="42" t="s">
        <v>25</v>
      </c>
      <c r="I179" s="4">
        <v>0</v>
      </c>
      <c r="J179" s="45">
        <v>18400000</v>
      </c>
      <c r="K179" s="45">
        <f t="shared" si="2"/>
        <v>18400000</v>
      </c>
      <c r="L179" s="44">
        <v>0</v>
      </c>
      <c r="M179" s="44">
        <v>0</v>
      </c>
      <c r="N179" s="46" t="s">
        <v>19</v>
      </c>
      <c r="O179" s="47" t="s">
        <v>20</v>
      </c>
      <c r="P179" s="49" t="s">
        <v>244</v>
      </c>
      <c r="Q179" s="44">
        <v>3822500</v>
      </c>
      <c r="R179" s="49" t="s">
        <v>89</v>
      </c>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row>
    <row r="180" spans="1:41" s="48" customFormat="1" ht="67.5" x14ac:dyDescent="0.25">
      <c r="A180" s="65"/>
      <c r="B180" s="42">
        <v>80111600</v>
      </c>
      <c r="C180" s="43" t="s">
        <v>256</v>
      </c>
      <c r="D180" s="44">
        <v>4</v>
      </c>
      <c r="E180" s="44">
        <v>4</v>
      </c>
      <c r="F180" s="44">
        <v>4</v>
      </c>
      <c r="G180" s="44">
        <v>1</v>
      </c>
      <c r="H180" s="20" t="s">
        <v>57</v>
      </c>
      <c r="I180" s="4">
        <v>0</v>
      </c>
      <c r="J180" s="45">
        <v>17990000</v>
      </c>
      <c r="K180" s="45">
        <f t="shared" si="2"/>
        <v>17990000</v>
      </c>
      <c r="L180" s="44">
        <v>0</v>
      </c>
      <c r="M180" s="44">
        <v>0</v>
      </c>
      <c r="N180" s="46" t="s">
        <v>19</v>
      </c>
      <c r="O180" s="47" t="s">
        <v>20</v>
      </c>
      <c r="P180" s="49" t="s">
        <v>244</v>
      </c>
      <c r="Q180" s="44">
        <v>3822500</v>
      </c>
      <c r="R180" s="49" t="s">
        <v>89</v>
      </c>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row>
    <row r="181" spans="1:41" s="48" customFormat="1" ht="33.75" x14ac:dyDescent="0.25">
      <c r="A181" s="65"/>
      <c r="B181" s="42">
        <v>80111600</v>
      </c>
      <c r="C181" s="43" t="s">
        <v>257</v>
      </c>
      <c r="D181" s="44">
        <v>8</v>
      </c>
      <c r="E181" s="44">
        <v>8</v>
      </c>
      <c r="F181" s="44">
        <v>7</v>
      </c>
      <c r="G181" s="44">
        <v>1</v>
      </c>
      <c r="H181" s="42" t="s">
        <v>25</v>
      </c>
      <c r="I181" s="4">
        <v>0</v>
      </c>
      <c r="J181" s="45">
        <v>35980000</v>
      </c>
      <c r="K181" s="45">
        <f t="shared" si="2"/>
        <v>35980000</v>
      </c>
      <c r="L181" s="44">
        <v>0</v>
      </c>
      <c r="M181" s="44">
        <v>0</v>
      </c>
      <c r="N181" s="46" t="s">
        <v>19</v>
      </c>
      <c r="O181" s="47" t="s">
        <v>20</v>
      </c>
      <c r="P181" s="49" t="s">
        <v>244</v>
      </c>
      <c r="Q181" s="44">
        <v>3822500</v>
      </c>
      <c r="R181" s="49" t="s">
        <v>89</v>
      </c>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row>
    <row r="182" spans="1:41" s="48" customFormat="1" ht="33.75" x14ac:dyDescent="0.25">
      <c r="A182" s="65"/>
      <c r="B182" s="42">
        <v>80111600</v>
      </c>
      <c r="C182" s="43" t="s">
        <v>258</v>
      </c>
      <c r="D182" s="44">
        <v>1</v>
      </c>
      <c r="E182" s="44">
        <v>1</v>
      </c>
      <c r="F182" s="44">
        <v>11</v>
      </c>
      <c r="G182" s="44">
        <v>1</v>
      </c>
      <c r="H182" s="42" t="s">
        <v>25</v>
      </c>
      <c r="I182" s="4">
        <v>0</v>
      </c>
      <c r="J182" s="45">
        <v>55000000</v>
      </c>
      <c r="K182" s="45">
        <f t="shared" si="2"/>
        <v>55000000</v>
      </c>
      <c r="L182" s="44">
        <v>0</v>
      </c>
      <c r="M182" s="44">
        <v>0</v>
      </c>
      <c r="N182" s="46" t="s">
        <v>19</v>
      </c>
      <c r="O182" s="47" t="s">
        <v>20</v>
      </c>
      <c r="P182" s="49" t="s">
        <v>244</v>
      </c>
      <c r="Q182" s="44">
        <v>3822500</v>
      </c>
      <c r="R182" s="49" t="s">
        <v>89</v>
      </c>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row>
    <row r="183" spans="1:41" s="48" customFormat="1" ht="45" x14ac:dyDescent="0.25">
      <c r="A183" s="65"/>
      <c r="B183" s="42">
        <v>80111600</v>
      </c>
      <c r="C183" s="43" t="s">
        <v>259</v>
      </c>
      <c r="D183" s="44">
        <v>1</v>
      </c>
      <c r="E183" s="44">
        <v>1</v>
      </c>
      <c r="F183" s="44">
        <v>11</v>
      </c>
      <c r="G183" s="44">
        <v>1</v>
      </c>
      <c r="H183" s="42" t="s">
        <v>25</v>
      </c>
      <c r="I183" s="4">
        <v>0</v>
      </c>
      <c r="J183" s="45">
        <v>23100000</v>
      </c>
      <c r="K183" s="45">
        <f t="shared" si="2"/>
        <v>23100000</v>
      </c>
      <c r="L183" s="44">
        <v>0</v>
      </c>
      <c r="M183" s="44">
        <v>0</v>
      </c>
      <c r="N183" s="46" t="s">
        <v>19</v>
      </c>
      <c r="O183" s="47" t="s">
        <v>20</v>
      </c>
      <c r="P183" s="49" t="s">
        <v>244</v>
      </c>
      <c r="Q183" s="44">
        <v>3822500</v>
      </c>
      <c r="R183" s="49" t="s">
        <v>89</v>
      </c>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row>
    <row r="184" spans="1:41" s="48" customFormat="1" ht="31.5" x14ac:dyDescent="0.25">
      <c r="A184" s="65"/>
      <c r="B184" s="42">
        <v>80111600</v>
      </c>
      <c r="C184" s="31" t="s">
        <v>260</v>
      </c>
      <c r="D184" s="44">
        <v>1</v>
      </c>
      <c r="E184" s="44">
        <v>1</v>
      </c>
      <c r="F184" s="44">
        <v>11</v>
      </c>
      <c r="G184" s="44">
        <v>1</v>
      </c>
      <c r="H184" s="42" t="s">
        <v>25</v>
      </c>
      <c r="I184" s="4">
        <v>0</v>
      </c>
      <c r="J184" s="45">
        <v>36300000</v>
      </c>
      <c r="K184" s="45">
        <f t="shared" si="2"/>
        <v>36300000</v>
      </c>
      <c r="L184" s="44">
        <v>0</v>
      </c>
      <c r="M184" s="44">
        <v>0</v>
      </c>
      <c r="N184" s="46" t="s">
        <v>19</v>
      </c>
      <c r="O184" s="47" t="s">
        <v>20</v>
      </c>
      <c r="P184" s="49" t="s">
        <v>244</v>
      </c>
      <c r="Q184" s="44">
        <v>3822500</v>
      </c>
      <c r="R184" s="49" t="s">
        <v>89</v>
      </c>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row>
    <row r="185" spans="1:41" s="48" customFormat="1" ht="31.5" x14ac:dyDescent="0.25">
      <c r="A185" s="65"/>
      <c r="B185" s="42">
        <v>80111600</v>
      </c>
      <c r="C185" s="31" t="s">
        <v>245</v>
      </c>
      <c r="D185" s="44">
        <v>1</v>
      </c>
      <c r="E185" s="44">
        <v>1</v>
      </c>
      <c r="F185" s="44">
        <v>11</v>
      </c>
      <c r="G185" s="44">
        <v>1</v>
      </c>
      <c r="H185" s="42" t="s">
        <v>25</v>
      </c>
      <c r="I185" s="4">
        <v>0</v>
      </c>
      <c r="J185" s="45">
        <v>27500000</v>
      </c>
      <c r="K185" s="45">
        <f t="shared" si="2"/>
        <v>27500000</v>
      </c>
      <c r="L185" s="44">
        <v>0</v>
      </c>
      <c r="M185" s="44">
        <v>0</v>
      </c>
      <c r="N185" s="46" t="s">
        <v>19</v>
      </c>
      <c r="O185" s="47" t="s">
        <v>20</v>
      </c>
      <c r="P185" s="49" t="s">
        <v>244</v>
      </c>
      <c r="Q185" s="44">
        <v>3822500</v>
      </c>
      <c r="R185" s="49" t="s">
        <v>89</v>
      </c>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row>
    <row r="186" spans="1:41" s="48" customFormat="1" ht="31.5" x14ac:dyDescent="0.25">
      <c r="A186" s="65"/>
      <c r="B186" s="42">
        <v>80111600</v>
      </c>
      <c r="C186" s="31" t="s">
        <v>261</v>
      </c>
      <c r="D186" s="44">
        <v>1</v>
      </c>
      <c r="E186" s="44">
        <v>1</v>
      </c>
      <c r="F186" s="44">
        <v>11</v>
      </c>
      <c r="G186" s="44">
        <v>1</v>
      </c>
      <c r="H186" s="42" t="s">
        <v>25</v>
      </c>
      <c r="I186" s="4">
        <v>0</v>
      </c>
      <c r="J186" s="45">
        <v>60500000</v>
      </c>
      <c r="K186" s="45">
        <f t="shared" si="2"/>
        <v>60500000</v>
      </c>
      <c r="L186" s="44">
        <v>0</v>
      </c>
      <c r="M186" s="44">
        <v>0</v>
      </c>
      <c r="N186" s="46" t="s">
        <v>19</v>
      </c>
      <c r="O186" s="47" t="s">
        <v>20</v>
      </c>
      <c r="P186" s="49" t="s">
        <v>244</v>
      </c>
      <c r="Q186" s="44">
        <v>3822500</v>
      </c>
      <c r="R186" s="49" t="s">
        <v>89</v>
      </c>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row>
    <row r="187" spans="1:41" s="48" customFormat="1" ht="22.5" x14ac:dyDescent="0.25">
      <c r="A187" s="65"/>
      <c r="B187" s="42">
        <v>80111600</v>
      </c>
      <c r="C187" s="31" t="s">
        <v>262</v>
      </c>
      <c r="D187" s="44">
        <v>1</v>
      </c>
      <c r="E187" s="44">
        <v>1</v>
      </c>
      <c r="F187" s="44">
        <v>12</v>
      </c>
      <c r="G187" s="44">
        <v>1</v>
      </c>
      <c r="H187" s="42" t="s">
        <v>25</v>
      </c>
      <c r="I187" s="4">
        <v>0</v>
      </c>
      <c r="J187" s="45">
        <v>33600000</v>
      </c>
      <c r="K187" s="45">
        <f t="shared" si="2"/>
        <v>33600000</v>
      </c>
      <c r="L187" s="44">
        <v>0</v>
      </c>
      <c r="M187" s="44">
        <v>0</v>
      </c>
      <c r="N187" s="46" t="s">
        <v>19</v>
      </c>
      <c r="O187" s="47" t="s">
        <v>20</v>
      </c>
      <c r="P187" s="49" t="s">
        <v>101</v>
      </c>
      <c r="Q187" s="44">
        <v>3822500</v>
      </c>
      <c r="R187" s="49" t="s">
        <v>102</v>
      </c>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row>
    <row r="188" spans="1:41" s="48" customFormat="1" ht="31.5" x14ac:dyDescent="0.25">
      <c r="A188" s="65"/>
      <c r="B188" s="42">
        <v>80111600</v>
      </c>
      <c r="C188" s="31" t="s">
        <v>263</v>
      </c>
      <c r="D188" s="44">
        <v>1</v>
      </c>
      <c r="E188" s="44">
        <v>1</v>
      </c>
      <c r="F188" s="44">
        <v>6</v>
      </c>
      <c r="G188" s="44">
        <v>1</v>
      </c>
      <c r="H188" s="20" t="s">
        <v>57</v>
      </c>
      <c r="I188" s="4">
        <v>0</v>
      </c>
      <c r="J188" s="45">
        <v>33000000</v>
      </c>
      <c r="K188" s="45">
        <f t="shared" si="2"/>
        <v>33000000</v>
      </c>
      <c r="L188" s="44">
        <v>0</v>
      </c>
      <c r="M188" s="44">
        <v>0</v>
      </c>
      <c r="N188" s="46" t="s">
        <v>19</v>
      </c>
      <c r="O188" s="47" t="s">
        <v>20</v>
      </c>
      <c r="P188" s="49" t="s">
        <v>101</v>
      </c>
      <c r="Q188" s="44">
        <v>3822500</v>
      </c>
      <c r="R188" s="49" t="s">
        <v>102</v>
      </c>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row>
    <row r="189" spans="1:41" s="48" customFormat="1" ht="22.5" x14ac:dyDescent="0.25">
      <c r="A189" s="65"/>
      <c r="B189" s="42">
        <v>80111600</v>
      </c>
      <c r="C189" s="31" t="s">
        <v>264</v>
      </c>
      <c r="D189" s="44">
        <v>8</v>
      </c>
      <c r="E189" s="44">
        <v>8</v>
      </c>
      <c r="F189" s="44">
        <v>5</v>
      </c>
      <c r="G189" s="44">
        <v>1</v>
      </c>
      <c r="H189" s="42" t="s">
        <v>25</v>
      </c>
      <c r="I189" s="4">
        <v>0</v>
      </c>
      <c r="J189" s="45">
        <v>30000000</v>
      </c>
      <c r="K189" s="45">
        <f t="shared" si="2"/>
        <v>30000000</v>
      </c>
      <c r="L189" s="44">
        <v>0</v>
      </c>
      <c r="M189" s="44">
        <v>0</v>
      </c>
      <c r="N189" s="46" t="s">
        <v>19</v>
      </c>
      <c r="O189" s="47" t="s">
        <v>20</v>
      </c>
      <c r="P189" s="49" t="s">
        <v>101</v>
      </c>
      <c r="Q189" s="44">
        <v>3822500</v>
      </c>
      <c r="R189" s="49" t="s">
        <v>102</v>
      </c>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row>
    <row r="190" spans="1:41" s="48" customFormat="1" ht="42" x14ac:dyDescent="0.25">
      <c r="A190" s="65"/>
      <c r="B190" s="42">
        <v>80111600</v>
      </c>
      <c r="C190" s="31" t="s">
        <v>265</v>
      </c>
      <c r="D190" s="44">
        <v>1</v>
      </c>
      <c r="E190" s="44">
        <v>1</v>
      </c>
      <c r="F190" s="44">
        <v>6</v>
      </c>
      <c r="G190" s="44">
        <v>1</v>
      </c>
      <c r="H190" s="20" t="s">
        <v>57</v>
      </c>
      <c r="I190" s="4">
        <v>0</v>
      </c>
      <c r="J190" s="45">
        <v>34379169</v>
      </c>
      <c r="K190" s="45">
        <f t="shared" si="2"/>
        <v>34379169</v>
      </c>
      <c r="L190" s="44">
        <v>0</v>
      </c>
      <c r="M190" s="44">
        <v>0</v>
      </c>
      <c r="N190" s="46" t="s">
        <v>19</v>
      </c>
      <c r="O190" s="47" t="s">
        <v>20</v>
      </c>
      <c r="P190" s="49" t="s">
        <v>101</v>
      </c>
      <c r="Q190" s="44">
        <v>3822500</v>
      </c>
      <c r="R190" s="49" t="s">
        <v>102</v>
      </c>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row>
    <row r="191" spans="1:41" s="48" customFormat="1" ht="31.5" x14ac:dyDescent="0.25">
      <c r="A191" s="65"/>
      <c r="B191" s="42">
        <v>80111600</v>
      </c>
      <c r="C191" s="31" t="s">
        <v>266</v>
      </c>
      <c r="D191" s="44">
        <v>8</v>
      </c>
      <c r="E191" s="44">
        <v>8</v>
      </c>
      <c r="F191" s="44">
        <v>5</v>
      </c>
      <c r="G191" s="44">
        <v>1</v>
      </c>
      <c r="H191" s="42" t="s">
        <v>25</v>
      </c>
      <c r="I191" s="4">
        <v>0</v>
      </c>
      <c r="J191" s="45">
        <v>30000000</v>
      </c>
      <c r="K191" s="45">
        <f t="shared" si="2"/>
        <v>30000000</v>
      </c>
      <c r="L191" s="44">
        <v>0</v>
      </c>
      <c r="M191" s="44">
        <v>0</v>
      </c>
      <c r="N191" s="46" t="s">
        <v>19</v>
      </c>
      <c r="O191" s="47" t="s">
        <v>20</v>
      </c>
      <c r="P191" s="49" t="s">
        <v>101</v>
      </c>
      <c r="Q191" s="44">
        <v>3822500</v>
      </c>
      <c r="R191" s="49" t="s">
        <v>102</v>
      </c>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row>
    <row r="192" spans="1:41" s="48" customFormat="1" ht="31.5" x14ac:dyDescent="0.25">
      <c r="A192" s="65"/>
      <c r="B192" s="42">
        <v>80111600</v>
      </c>
      <c r="C192" s="31" t="s">
        <v>267</v>
      </c>
      <c r="D192" s="44">
        <v>1</v>
      </c>
      <c r="E192" s="44">
        <v>1</v>
      </c>
      <c r="F192" s="44">
        <v>6</v>
      </c>
      <c r="G192" s="44">
        <v>1</v>
      </c>
      <c r="H192" s="20" t="s">
        <v>57</v>
      </c>
      <c r="I192" s="4">
        <v>0</v>
      </c>
      <c r="J192" s="45">
        <v>36000000</v>
      </c>
      <c r="K192" s="45">
        <f t="shared" si="2"/>
        <v>36000000</v>
      </c>
      <c r="L192" s="44">
        <v>0</v>
      </c>
      <c r="M192" s="44">
        <v>0</v>
      </c>
      <c r="N192" s="46" t="s">
        <v>19</v>
      </c>
      <c r="O192" s="47" t="s">
        <v>20</v>
      </c>
      <c r="P192" s="49" t="s">
        <v>101</v>
      </c>
      <c r="Q192" s="44">
        <v>3822500</v>
      </c>
      <c r="R192" s="49" t="s">
        <v>102</v>
      </c>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row>
    <row r="193" spans="1:41" s="48" customFormat="1" ht="22.5" x14ac:dyDescent="0.25">
      <c r="A193" s="65"/>
      <c r="B193" s="42">
        <v>80111600</v>
      </c>
      <c r="C193" s="31" t="s">
        <v>268</v>
      </c>
      <c r="D193" s="44">
        <v>8</v>
      </c>
      <c r="E193" s="44">
        <v>8</v>
      </c>
      <c r="F193" s="44">
        <v>5</v>
      </c>
      <c r="G193" s="44">
        <v>1</v>
      </c>
      <c r="H193" s="42" t="s">
        <v>25</v>
      </c>
      <c r="I193" s="4">
        <v>0</v>
      </c>
      <c r="J193" s="45">
        <v>30000000</v>
      </c>
      <c r="K193" s="45">
        <f t="shared" si="2"/>
        <v>30000000</v>
      </c>
      <c r="L193" s="44">
        <v>0</v>
      </c>
      <c r="M193" s="44">
        <v>0</v>
      </c>
      <c r="N193" s="46" t="s">
        <v>19</v>
      </c>
      <c r="O193" s="47" t="s">
        <v>20</v>
      </c>
      <c r="P193" s="49" t="s">
        <v>101</v>
      </c>
      <c r="Q193" s="44">
        <v>3822500</v>
      </c>
      <c r="R193" s="49" t="s">
        <v>102</v>
      </c>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row>
    <row r="194" spans="1:41" s="48" customFormat="1" ht="31.5" x14ac:dyDescent="0.25">
      <c r="A194" s="65"/>
      <c r="B194" s="42">
        <v>80111600</v>
      </c>
      <c r="C194" s="31" t="s">
        <v>269</v>
      </c>
      <c r="D194" s="44">
        <v>1</v>
      </c>
      <c r="E194" s="44">
        <v>1</v>
      </c>
      <c r="F194" s="44">
        <v>12</v>
      </c>
      <c r="G194" s="44">
        <v>1</v>
      </c>
      <c r="H194" s="42" t="s">
        <v>25</v>
      </c>
      <c r="I194" s="4">
        <v>0</v>
      </c>
      <c r="J194" s="45">
        <v>69600000</v>
      </c>
      <c r="K194" s="45">
        <f t="shared" si="2"/>
        <v>69600000</v>
      </c>
      <c r="L194" s="44">
        <v>0</v>
      </c>
      <c r="M194" s="44">
        <v>0</v>
      </c>
      <c r="N194" s="46" t="s">
        <v>19</v>
      </c>
      <c r="O194" s="47" t="s">
        <v>20</v>
      </c>
      <c r="P194" s="49" t="s">
        <v>101</v>
      </c>
      <c r="Q194" s="44">
        <v>3822500</v>
      </c>
      <c r="R194" s="49" t="s">
        <v>102</v>
      </c>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row>
    <row r="195" spans="1:41" s="48" customFormat="1" ht="52.5" x14ac:dyDescent="0.25">
      <c r="A195" s="65"/>
      <c r="B195" s="42">
        <v>80111600</v>
      </c>
      <c r="C195" s="31" t="s">
        <v>270</v>
      </c>
      <c r="D195" s="44">
        <v>1</v>
      </c>
      <c r="E195" s="44">
        <v>1</v>
      </c>
      <c r="F195" s="44">
        <v>1</v>
      </c>
      <c r="G195" s="44">
        <v>1</v>
      </c>
      <c r="H195" s="20" t="s">
        <v>57</v>
      </c>
      <c r="I195" s="4">
        <v>0</v>
      </c>
      <c r="J195" s="45">
        <v>5000000</v>
      </c>
      <c r="K195" s="45">
        <f t="shared" si="2"/>
        <v>5000000</v>
      </c>
      <c r="L195" s="44">
        <v>0</v>
      </c>
      <c r="M195" s="44">
        <v>0</v>
      </c>
      <c r="N195" s="46" t="s">
        <v>19</v>
      </c>
      <c r="O195" s="47" t="s">
        <v>20</v>
      </c>
      <c r="P195" s="49" t="s">
        <v>101</v>
      </c>
      <c r="Q195" s="44">
        <v>3822500</v>
      </c>
      <c r="R195" s="49" t="s">
        <v>102</v>
      </c>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row>
    <row r="196" spans="1:41" s="48" customFormat="1" ht="42" x14ac:dyDescent="0.25">
      <c r="A196" s="65"/>
      <c r="B196" s="42">
        <v>80111600</v>
      </c>
      <c r="C196" s="31" t="s">
        <v>271</v>
      </c>
      <c r="D196" s="44">
        <v>8</v>
      </c>
      <c r="E196" s="44">
        <v>8</v>
      </c>
      <c r="F196" s="44">
        <v>5</v>
      </c>
      <c r="G196" s="44">
        <v>1</v>
      </c>
      <c r="H196" s="42" t="s">
        <v>25</v>
      </c>
      <c r="I196" s="4">
        <v>0</v>
      </c>
      <c r="J196" s="45">
        <v>25000000</v>
      </c>
      <c r="K196" s="45">
        <f t="shared" ref="K196:K264" si="3">J196</f>
        <v>25000000</v>
      </c>
      <c r="L196" s="44">
        <v>0</v>
      </c>
      <c r="M196" s="44">
        <v>0</v>
      </c>
      <c r="N196" s="46" t="s">
        <v>19</v>
      </c>
      <c r="O196" s="47" t="s">
        <v>20</v>
      </c>
      <c r="P196" s="49" t="s">
        <v>101</v>
      </c>
      <c r="Q196" s="44">
        <v>3822500</v>
      </c>
      <c r="R196" s="49" t="s">
        <v>102</v>
      </c>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row>
    <row r="197" spans="1:41" s="48" customFormat="1" ht="42" x14ac:dyDescent="0.25">
      <c r="A197" s="65"/>
      <c r="B197" s="42">
        <v>80111600</v>
      </c>
      <c r="C197" s="31" t="s">
        <v>272</v>
      </c>
      <c r="D197" s="44">
        <v>1</v>
      </c>
      <c r="E197" s="44">
        <v>1</v>
      </c>
      <c r="F197" s="44">
        <v>6</v>
      </c>
      <c r="G197" s="44">
        <v>1</v>
      </c>
      <c r="H197" s="20" t="s">
        <v>57</v>
      </c>
      <c r="I197" s="4">
        <v>0</v>
      </c>
      <c r="J197" s="45">
        <v>27600000</v>
      </c>
      <c r="K197" s="45">
        <f t="shared" si="3"/>
        <v>27600000</v>
      </c>
      <c r="L197" s="44">
        <v>0</v>
      </c>
      <c r="M197" s="44">
        <v>0</v>
      </c>
      <c r="N197" s="46" t="s">
        <v>19</v>
      </c>
      <c r="O197" s="47" t="s">
        <v>20</v>
      </c>
      <c r="P197" s="49" t="s">
        <v>101</v>
      </c>
      <c r="Q197" s="44">
        <v>3822500</v>
      </c>
      <c r="R197" s="49" t="s">
        <v>102</v>
      </c>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row>
    <row r="198" spans="1:41" s="48" customFormat="1" ht="31.5" x14ac:dyDescent="0.25">
      <c r="A198" s="65"/>
      <c r="B198" s="42">
        <v>80111600</v>
      </c>
      <c r="C198" s="31" t="s">
        <v>273</v>
      </c>
      <c r="D198" s="44">
        <v>8</v>
      </c>
      <c r="E198" s="44">
        <v>8</v>
      </c>
      <c r="F198" s="44">
        <v>5</v>
      </c>
      <c r="G198" s="44">
        <v>1</v>
      </c>
      <c r="H198" s="42" t="s">
        <v>25</v>
      </c>
      <c r="I198" s="4">
        <v>0</v>
      </c>
      <c r="J198" s="45">
        <v>23000000</v>
      </c>
      <c r="K198" s="45">
        <f t="shared" si="3"/>
        <v>23000000</v>
      </c>
      <c r="L198" s="44">
        <v>0</v>
      </c>
      <c r="M198" s="44">
        <v>0</v>
      </c>
      <c r="N198" s="46" t="s">
        <v>19</v>
      </c>
      <c r="O198" s="47" t="s">
        <v>20</v>
      </c>
      <c r="P198" s="49" t="s">
        <v>101</v>
      </c>
      <c r="Q198" s="44">
        <v>3822500</v>
      </c>
      <c r="R198" s="49" t="s">
        <v>102</v>
      </c>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row>
    <row r="199" spans="1:41" s="48" customFormat="1" ht="84" x14ac:dyDescent="0.25">
      <c r="A199" s="65"/>
      <c r="B199" s="42">
        <v>80111600</v>
      </c>
      <c r="C199" s="31" t="s">
        <v>274</v>
      </c>
      <c r="D199" s="44">
        <v>1</v>
      </c>
      <c r="E199" s="44">
        <v>1</v>
      </c>
      <c r="F199" s="44">
        <v>6</v>
      </c>
      <c r="G199" s="44">
        <v>1</v>
      </c>
      <c r="H199" s="20" t="s">
        <v>57</v>
      </c>
      <c r="I199" s="4">
        <v>0</v>
      </c>
      <c r="J199" s="45">
        <v>14400000</v>
      </c>
      <c r="K199" s="45">
        <f t="shared" si="3"/>
        <v>14400000</v>
      </c>
      <c r="L199" s="44">
        <v>0</v>
      </c>
      <c r="M199" s="44">
        <v>0</v>
      </c>
      <c r="N199" s="46" t="s">
        <v>19</v>
      </c>
      <c r="O199" s="47" t="s">
        <v>20</v>
      </c>
      <c r="P199" s="49" t="s">
        <v>101</v>
      </c>
      <c r="Q199" s="44">
        <v>3822500</v>
      </c>
      <c r="R199" s="49" t="s">
        <v>102</v>
      </c>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row>
    <row r="200" spans="1:41" s="48" customFormat="1" ht="73.5" x14ac:dyDescent="0.25">
      <c r="A200" s="65"/>
      <c r="B200" s="42">
        <v>80111600</v>
      </c>
      <c r="C200" s="31" t="s">
        <v>275</v>
      </c>
      <c r="D200" s="44">
        <v>8</v>
      </c>
      <c r="E200" s="44">
        <v>8</v>
      </c>
      <c r="F200" s="44">
        <v>5</v>
      </c>
      <c r="G200" s="44">
        <v>1</v>
      </c>
      <c r="H200" s="42" t="s">
        <v>25</v>
      </c>
      <c r="I200" s="4">
        <v>0</v>
      </c>
      <c r="J200" s="45">
        <v>12000000</v>
      </c>
      <c r="K200" s="45">
        <f t="shared" si="3"/>
        <v>12000000</v>
      </c>
      <c r="L200" s="44">
        <v>0</v>
      </c>
      <c r="M200" s="44">
        <v>0</v>
      </c>
      <c r="N200" s="46" t="s">
        <v>19</v>
      </c>
      <c r="O200" s="47" t="s">
        <v>20</v>
      </c>
      <c r="P200" s="49" t="s">
        <v>101</v>
      </c>
      <c r="Q200" s="44">
        <v>3822500</v>
      </c>
      <c r="R200" s="49" t="s">
        <v>102</v>
      </c>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row>
    <row r="201" spans="1:41" s="48" customFormat="1" ht="42" x14ac:dyDescent="0.25">
      <c r="A201" s="65"/>
      <c r="B201" s="42">
        <v>80111600</v>
      </c>
      <c r="C201" s="31" t="s">
        <v>276</v>
      </c>
      <c r="D201" s="44">
        <v>1</v>
      </c>
      <c r="E201" s="44">
        <v>1</v>
      </c>
      <c r="F201" s="44">
        <v>6</v>
      </c>
      <c r="G201" s="44">
        <v>1</v>
      </c>
      <c r="H201" s="20" t="s">
        <v>57</v>
      </c>
      <c r="I201" s="4">
        <v>0</v>
      </c>
      <c r="J201" s="45">
        <v>22470000</v>
      </c>
      <c r="K201" s="45">
        <f t="shared" si="3"/>
        <v>22470000</v>
      </c>
      <c r="L201" s="44">
        <v>0</v>
      </c>
      <c r="M201" s="44">
        <v>0</v>
      </c>
      <c r="N201" s="46" t="s">
        <v>19</v>
      </c>
      <c r="O201" s="47" t="s">
        <v>20</v>
      </c>
      <c r="P201" s="49" t="s">
        <v>101</v>
      </c>
      <c r="Q201" s="44">
        <v>3822500</v>
      </c>
      <c r="R201" s="49" t="s">
        <v>102</v>
      </c>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row>
    <row r="202" spans="1:41" s="48" customFormat="1" ht="31.5" x14ac:dyDescent="0.25">
      <c r="A202" s="65"/>
      <c r="B202" s="42">
        <v>80111600</v>
      </c>
      <c r="C202" s="31" t="s">
        <v>277</v>
      </c>
      <c r="D202" s="44">
        <v>8</v>
      </c>
      <c r="E202" s="44">
        <v>8</v>
      </c>
      <c r="F202" s="44">
        <v>5</v>
      </c>
      <c r="G202" s="44">
        <v>1</v>
      </c>
      <c r="H202" s="42" t="s">
        <v>25</v>
      </c>
      <c r="I202" s="4">
        <v>0</v>
      </c>
      <c r="J202" s="45">
        <v>18725000</v>
      </c>
      <c r="K202" s="45">
        <f t="shared" si="3"/>
        <v>18725000</v>
      </c>
      <c r="L202" s="44">
        <v>0</v>
      </c>
      <c r="M202" s="44">
        <v>0</v>
      </c>
      <c r="N202" s="46" t="s">
        <v>19</v>
      </c>
      <c r="O202" s="47" t="s">
        <v>20</v>
      </c>
      <c r="P202" s="49" t="s">
        <v>101</v>
      </c>
      <c r="Q202" s="44">
        <v>3822500</v>
      </c>
      <c r="R202" s="49" t="s">
        <v>102</v>
      </c>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row>
    <row r="203" spans="1:41" s="48" customFormat="1" ht="31.5" x14ac:dyDescent="0.25">
      <c r="A203" s="65"/>
      <c r="B203" s="42">
        <v>80111600</v>
      </c>
      <c r="C203" s="31" t="s">
        <v>278</v>
      </c>
      <c r="D203" s="44">
        <v>2</v>
      </c>
      <c r="E203" s="44">
        <v>2</v>
      </c>
      <c r="F203" s="44">
        <v>6</v>
      </c>
      <c r="G203" s="44">
        <v>1</v>
      </c>
      <c r="H203" s="20" t="s">
        <v>57</v>
      </c>
      <c r="I203" s="4">
        <v>0</v>
      </c>
      <c r="J203" s="45">
        <v>28890000</v>
      </c>
      <c r="K203" s="45">
        <f t="shared" si="3"/>
        <v>28890000</v>
      </c>
      <c r="L203" s="44">
        <v>0</v>
      </c>
      <c r="M203" s="44">
        <v>0</v>
      </c>
      <c r="N203" s="46" t="s">
        <v>19</v>
      </c>
      <c r="O203" s="47" t="s">
        <v>20</v>
      </c>
      <c r="P203" s="49" t="s">
        <v>101</v>
      </c>
      <c r="Q203" s="44">
        <v>3822500</v>
      </c>
      <c r="R203" s="49" t="s">
        <v>102</v>
      </c>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row>
    <row r="204" spans="1:41" s="48" customFormat="1" ht="31.5" x14ac:dyDescent="0.25">
      <c r="A204" s="65"/>
      <c r="B204" s="42">
        <v>80111600</v>
      </c>
      <c r="C204" s="31" t="s">
        <v>279</v>
      </c>
      <c r="D204" s="44">
        <v>8</v>
      </c>
      <c r="E204" s="44">
        <v>8</v>
      </c>
      <c r="F204" s="44">
        <v>5</v>
      </c>
      <c r="G204" s="44">
        <v>1</v>
      </c>
      <c r="H204" s="42" t="s">
        <v>25</v>
      </c>
      <c r="I204" s="4">
        <v>0</v>
      </c>
      <c r="J204" s="45">
        <v>24075000</v>
      </c>
      <c r="K204" s="45">
        <f t="shared" si="3"/>
        <v>24075000</v>
      </c>
      <c r="L204" s="44">
        <v>0</v>
      </c>
      <c r="M204" s="44">
        <v>0</v>
      </c>
      <c r="N204" s="46" t="s">
        <v>19</v>
      </c>
      <c r="O204" s="47" t="s">
        <v>20</v>
      </c>
      <c r="P204" s="49" t="s">
        <v>101</v>
      </c>
      <c r="Q204" s="44">
        <v>3822500</v>
      </c>
      <c r="R204" s="49" t="s">
        <v>102</v>
      </c>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row>
    <row r="205" spans="1:41" s="48" customFormat="1" ht="31.5" x14ac:dyDescent="0.25">
      <c r="A205" s="65"/>
      <c r="B205" s="42">
        <v>80111600</v>
      </c>
      <c r="C205" s="31" t="s">
        <v>280</v>
      </c>
      <c r="D205" s="44">
        <v>2</v>
      </c>
      <c r="E205" s="44">
        <v>2</v>
      </c>
      <c r="F205" s="44">
        <v>6</v>
      </c>
      <c r="G205" s="44">
        <v>1</v>
      </c>
      <c r="H205" s="20" t="s">
        <v>57</v>
      </c>
      <c r="I205" s="4">
        <v>0</v>
      </c>
      <c r="J205" s="50">
        <v>25680000</v>
      </c>
      <c r="K205" s="45">
        <f t="shared" si="3"/>
        <v>25680000</v>
      </c>
      <c r="L205" s="44">
        <v>0</v>
      </c>
      <c r="M205" s="44">
        <v>0</v>
      </c>
      <c r="N205" s="46" t="s">
        <v>19</v>
      </c>
      <c r="O205" s="47" t="s">
        <v>20</v>
      </c>
      <c r="P205" s="49" t="s">
        <v>101</v>
      </c>
      <c r="Q205" s="44">
        <v>3822500</v>
      </c>
      <c r="R205" s="49" t="s">
        <v>102</v>
      </c>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row>
    <row r="206" spans="1:41" s="48" customFormat="1" ht="31.5" x14ac:dyDescent="0.25">
      <c r="A206" s="65"/>
      <c r="B206" s="42">
        <v>80111600</v>
      </c>
      <c r="C206" s="31" t="s">
        <v>281</v>
      </c>
      <c r="D206" s="44">
        <v>8</v>
      </c>
      <c r="E206" s="44">
        <v>8</v>
      </c>
      <c r="F206" s="44">
        <v>5</v>
      </c>
      <c r="G206" s="44">
        <v>1</v>
      </c>
      <c r="H206" s="42" t="s">
        <v>25</v>
      </c>
      <c r="I206" s="4">
        <v>0</v>
      </c>
      <c r="J206" s="50">
        <v>21400000</v>
      </c>
      <c r="K206" s="45">
        <f t="shared" si="3"/>
        <v>21400000</v>
      </c>
      <c r="L206" s="44">
        <v>0</v>
      </c>
      <c r="M206" s="44">
        <v>0</v>
      </c>
      <c r="N206" s="46" t="s">
        <v>19</v>
      </c>
      <c r="O206" s="47" t="s">
        <v>20</v>
      </c>
      <c r="P206" s="49" t="s">
        <v>101</v>
      </c>
      <c r="Q206" s="44">
        <v>3822500</v>
      </c>
      <c r="R206" s="49" t="s">
        <v>102</v>
      </c>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row>
    <row r="207" spans="1:41" s="48" customFormat="1" ht="63" x14ac:dyDescent="0.25">
      <c r="A207" s="65"/>
      <c r="B207" s="42">
        <v>80111600</v>
      </c>
      <c r="C207" s="31" t="s">
        <v>282</v>
      </c>
      <c r="D207" s="44">
        <v>1</v>
      </c>
      <c r="E207" s="44">
        <v>1</v>
      </c>
      <c r="F207" s="44">
        <v>6</v>
      </c>
      <c r="G207" s="44">
        <v>1</v>
      </c>
      <c r="H207" s="20" t="s">
        <v>57</v>
      </c>
      <c r="I207" s="4">
        <v>0</v>
      </c>
      <c r="J207" s="50">
        <v>24600000</v>
      </c>
      <c r="K207" s="45">
        <f t="shared" si="3"/>
        <v>24600000</v>
      </c>
      <c r="L207" s="44">
        <v>0</v>
      </c>
      <c r="M207" s="44">
        <v>0</v>
      </c>
      <c r="N207" s="46" t="s">
        <v>19</v>
      </c>
      <c r="O207" s="47" t="s">
        <v>20</v>
      </c>
      <c r="P207" s="49" t="s">
        <v>101</v>
      </c>
      <c r="Q207" s="44">
        <v>3822500</v>
      </c>
      <c r="R207" s="49" t="s">
        <v>102</v>
      </c>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row>
    <row r="208" spans="1:41" s="48" customFormat="1" ht="52.5" x14ac:dyDescent="0.25">
      <c r="A208" s="65"/>
      <c r="B208" s="42">
        <v>80111600</v>
      </c>
      <c r="C208" s="31" t="s">
        <v>283</v>
      </c>
      <c r="D208" s="44">
        <v>8</v>
      </c>
      <c r="E208" s="44">
        <v>8</v>
      </c>
      <c r="F208" s="44">
        <v>5</v>
      </c>
      <c r="G208" s="44">
        <v>1</v>
      </c>
      <c r="H208" s="42" t="s">
        <v>25</v>
      </c>
      <c r="I208" s="4">
        <v>0</v>
      </c>
      <c r="J208" s="50">
        <v>20500000</v>
      </c>
      <c r="K208" s="45">
        <f t="shared" si="3"/>
        <v>20500000</v>
      </c>
      <c r="L208" s="44">
        <v>0</v>
      </c>
      <c r="M208" s="44">
        <v>0</v>
      </c>
      <c r="N208" s="46" t="s">
        <v>19</v>
      </c>
      <c r="O208" s="47" t="s">
        <v>20</v>
      </c>
      <c r="P208" s="49" t="s">
        <v>101</v>
      </c>
      <c r="Q208" s="44">
        <v>3822500</v>
      </c>
      <c r="R208" s="49" t="s">
        <v>102</v>
      </c>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row>
    <row r="209" spans="1:41" s="48" customFormat="1" ht="63" x14ac:dyDescent="0.25">
      <c r="A209" s="65"/>
      <c r="B209" s="42">
        <v>80111600</v>
      </c>
      <c r="C209" s="31" t="s">
        <v>284</v>
      </c>
      <c r="D209" s="44">
        <v>1</v>
      </c>
      <c r="E209" s="44">
        <v>1</v>
      </c>
      <c r="F209" s="44">
        <v>6</v>
      </c>
      <c r="G209" s="44">
        <v>1</v>
      </c>
      <c r="H209" s="20" t="s">
        <v>57</v>
      </c>
      <c r="I209" s="4">
        <v>0</v>
      </c>
      <c r="J209" s="50">
        <v>18200700</v>
      </c>
      <c r="K209" s="45">
        <f t="shared" si="3"/>
        <v>18200700</v>
      </c>
      <c r="L209" s="44">
        <v>0</v>
      </c>
      <c r="M209" s="44">
        <v>0</v>
      </c>
      <c r="N209" s="46" t="s">
        <v>19</v>
      </c>
      <c r="O209" s="47" t="s">
        <v>20</v>
      </c>
      <c r="P209" s="49" t="s">
        <v>101</v>
      </c>
      <c r="Q209" s="44">
        <v>3822500</v>
      </c>
      <c r="R209" s="49" t="s">
        <v>102</v>
      </c>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row>
    <row r="210" spans="1:41" s="48" customFormat="1" ht="42" x14ac:dyDescent="0.25">
      <c r="A210" s="65"/>
      <c r="B210" s="42">
        <v>80111600</v>
      </c>
      <c r="C210" s="31" t="s">
        <v>285</v>
      </c>
      <c r="D210" s="44">
        <v>8</v>
      </c>
      <c r="E210" s="44">
        <v>8</v>
      </c>
      <c r="F210" s="44">
        <v>5</v>
      </c>
      <c r="G210" s="44">
        <v>1</v>
      </c>
      <c r="H210" s="42" t="s">
        <v>25</v>
      </c>
      <c r="I210" s="4">
        <v>0</v>
      </c>
      <c r="J210" s="50">
        <v>15167250</v>
      </c>
      <c r="K210" s="45">
        <f t="shared" si="3"/>
        <v>15167250</v>
      </c>
      <c r="L210" s="44">
        <v>0</v>
      </c>
      <c r="M210" s="44">
        <v>0</v>
      </c>
      <c r="N210" s="46" t="s">
        <v>19</v>
      </c>
      <c r="O210" s="47" t="s">
        <v>20</v>
      </c>
      <c r="P210" s="49" t="s">
        <v>101</v>
      </c>
      <c r="Q210" s="44">
        <v>3822500</v>
      </c>
      <c r="R210" s="49" t="s">
        <v>102</v>
      </c>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row>
    <row r="211" spans="1:41" s="48" customFormat="1" ht="42" x14ac:dyDescent="0.25">
      <c r="A211" s="65"/>
      <c r="B211" s="42">
        <v>80111600</v>
      </c>
      <c r="C211" s="31" t="s">
        <v>286</v>
      </c>
      <c r="D211" s="44">
        <v>1</v>
      </c>
      <c r="E211" s="44">
        <v>1</v>
      </c>
      <c r="F211" s="44">
        <v>6</v>
      </c>
      <c r="G211" s="44">
        <v>1</v>
      </c>
      <c r="H211" s="20" t="s">
        <v>57</v>
      </c>
      <c r="I211" s="4">
        <v>0</v>
      </c>
      <c r="J211" s="50">
        <v>22470000</v>
      </c>
      <c r="K211" s="45">
        <f t="shared" si="3"/>
        <v>22470000</v>
      </c>
      <c r="L211" s="44">
        <v>0</v>
      </c>
      <c r="M211" s="44">
        <v>0</v>
      </c>
      <c r="N211" s="46" t="s">
        <v>19</v>
      </c>
      <c r="O211" s="47" t="s">
        <v>20</v>
      </c>
      <c r="P211" s="49" t="s">
        <v>101</v>
      </c>
      <c r="Q211" s="44">
        <v>3822500</v>
      </c>
      <c r="R211" s="49" t="s">
        <v>102</v>
      </c>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row>
    <row r="212" spans="1:41" s="48" customFormat="1" ht="31.5" x14ac:dyDescent="0.25">
      <c r="A212" s="65"/>
      <c r="B212" s="42">
        <v>80111600</v>
      </c>
      <c r="C212" s="31" t="s">
        <v>287</v>
      </c>
      <c r="D212" s="44">
        <v>7</v>
      </c>
      <c r="E212" s="44">
        <v>7</v>
      </c>
      <c r="F212" s="44">
        <v>5</v>
      </c>
      <c r="G212" s="44">
        <v>1</v>
      </c>
      <c r="H212" s="42" t="s">
        <v>25</v>
      </c>
      <c r="I212" s="4">
        <v>0</v>
      </c>
      <c r="J212" s="50">
        <v>18725000</v>
      </c>
      <c r="K212" s="45">
        <f t="shared" si="3"/>
        <v>18725000</v>
      </c>
      <c r="L212" s="44">
        <v>0</v>
      </c>
      <c r="M212" s="44">
        <v>0</v>
      </c>
      <c r="N212" s="46" t="s">
        <v>19</v>
      </c>
      <c r="O212" s="47" t="s">
        <v>20</v>
      </c>
      <c r="P212" s="49" t="s">
        <v>101</v>
      </c>
      <c r="Q212" s="44">
        <v>3822500</v>
      </c>
      <c r="R212" s="49" t="s">
        <v>102</v>
      </c>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row>
    <row r="213" spans="1:41" s="48" customFormat="1" ht="52.5" x14ac:dyDescent="0.25">
      <c r="A213" s="65"/>
      <c r="B213" s="42">
        <v>80111600</v>
      </c>
      <c r="C213" s="31" t="s">
        <v>288</v>
      </c>
      <c r="D213" s="44">
        <v>1</v>
      </c>
      <c r="E213" s="44">
        <v>1</v>
      </c>
      <c r="F213" s="44">
        <v>11</v>
      </c>
      <c r="G213" s="44">
        <v>1</v>
      </c>
      <c r="H213" s="42" t="s">
        <v>25</v>
      </c>
      <c r="I213" s="4">
        <v>0</v>
      </c>
      <c r="J213" s="50">
        <v>103950000</v>
      </c>
      <c r="K213" s="45">
        <f t="shared" si="3"/>
        <v>103950000</v>
      </c>
      <c r="L213" s="44">
        <v>0</v>
      </c>
      <c r="M213" s="44">
        <v>0</v>
      </c>
      <c r="N213" s="46" t="s">
        <v>19</v>
      </c>
      <c r="O213" s="47" t="s">
        <v>20</v>
      </c>
      <c r="P213" s="49" t="s">
        <v>101</v>
      </c>
      <c r="Q213" s="44">
        <v>3822500</v>
      </c>
      <c r="R213" s="49" t="s">
        <v>102</v>
      </c>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row>
    <row r="214" spans="1:41" s="48" customFormat="1" ht="31.5" x14ac:dyDescent="0.25">
      <c r="A214" s="65"/>
      <c r="B214" s="42">
        <v>80111600</v>
      </c>
      <c r="C214" s="31" t="s">
        <v>289</v>
      </c>
      <c r="D214" s="44">
        <v>1</v>
      </c>
      <c r="E214" s="44">
        <v>1</v>
      </c>
      <c r="F214" s="44">
        <v>11</v>
      </c>
      <c r="G214" s="44">
        <v>1</v>
      </c>
      <c r="H214" s="42" t="s">
        <v>25</v>
      </c>
      <c r="I214" s="4">
        <v>0</v>
      </c>
      <c r="J214" s="50">
        <v>33374000</v>
      </c>
      <c r="K214" s="45">
        <f t="shared" si="3"/>
        <v>33374000</v>
      </c>
      <c r="L214" s="44">
        <v>0</v>
      </c>
      <c r="M214" s="44">
        <v>0</v>
      </c>
      <c r="N214" s="46" t="s">
        <v>19</v>
      </c>
      <c r="O214" s="47" t="s">
        <v>20</v>
      </c>
      <c r="P214" s="49" t="s">
        <v>101</v>
      </c>
      <c r="Q214" s="44">
        <v>3822500</v>
      </c>
      <c r="R214" s="49" t="s">
        <v>102</v>
      </c>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row>
    <row r="215" spans="1:41" s="48" customFormat="1" ht="52.5" x14ac:dyDescent="0.25">
      <c r="A215" s="65"/>
      <c r="B215" s="42">
        <v>80111600</v>
      </c>
      <c r="C215" s="31" t="s">
        <v>290</v>
      </c>
      <c r="D215" s="44">
        <v>2</v>
      </c>
      <c r="E215" s="44">
        <v>2</v>
      </c>
      <c r="F215" s="44">
        <v>6</v>
      </c>
      <c r="G215" s="44">
        <v>1</v>
      </c>
      <c r="H215" s="20" t="s">
        <v>57</v>
      </c>
      <c r="I215" s="4">
        <v>0</v>
      </c>
      <c r="J215" s="50">
        <v>25680000</v>
      </c>
      <c r="K215" s="45">
        <f t="shared" si="3"/>
        <v>25680000</v>
      </c>
      <c r="L215" s="44">
        <v>0</v>
      </c>
      <c r="M215" s="44">
        <v>0</v>
      </c>
      <c r="N215" s="46" t="s">
        <v>19</v>
      </c>
      <c r="O215" s="47" t="s">
        <v>20</v>
      </c>
      <c r="P215" s="49" t="s">
        <v>101</v>
      </c>
      <c r="Q215" s="44">
        <v>3822500</v>
      </c>
      <c r="R215" s="49" t="s">
        <v>102</v>
      </c>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row>
    <row r="216" spans="1:41" s="48" customFormat="1" ht="52.5" x14ac:dyDescent="0.25">
      <c r="A216" s="65"/>
      <c r="B216" s="42">
        <v>80111600</v>
      </c>
      <c r="C216" s="31" t="s">
        <v>291</v>
      </c>
      <c r="D216" s="44">
        <v>8</v>
      </c>
      <c r="E216" s="44">
        <v>8</v>
      </c>
      <c r="F216" s="44">
        <v>5</v>
      </c>
      <c r="G216" s="44">
        <v>1</v>
      </c>
      <c r="H216" s="42" t="s">
        <v>25</v>
      </c>
      <c r="I216" s="4">
        <v>0</v>
      </c>
      <c r="J216" s="50">
        <v>21400000</v>
      </c>
      <c r="K216" s="45">
        <f t="shared" si="3"/>
        <v>21400000</v>
      </c>
      <c r="L216" s="44">
        <v>0</v>
      </c>
      <c r="M216" s="44">
        <v>0</v>
      </c>
      <c r="N216" s="46" t="s">
        <v>19</v>
      </c>
      <c r="O216" s="47" t="s">
        <v>20</v>
      </c>
      <c r="P216" s="49" t="s">
        <v>101</v>
      </c>
      <c r="Q216" s="44">
        <v>3822500</v>
      </c>
      <c r="R216" s="49" t="s">
        <v>102</v>
      </c>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row>
    <row r="217" spans="1:41" s="48" customFormat="1" ht="73.5" x14ac:dyDescent="0.25">
      <c r="A217" s="65"/>
      <c r="B217" s="42">
        <v>80111600</v>
      </c>
      <c r="C217" s="31" t="s">
        <v>292</v>
      </c>
      <c r="D217" s="44">
        <v>2</v>
      </c>
      <c r="E217" s="44">
        <v>2</v>
      </c>
      <c r="F217" s="44">
        <v>6</v>
      </c>
      <c r="G217" s="44">
        <v>1</v>
      </c>
      <c r="H217" s="20" t="s">
        <v>57</v>
      </c>
      <c r="I217" s="4">
        <v>0</v>
      </c>
      <c r="J217" s="50">
        <v>25680000</v>
      </c>
      <c r="K217" s="45">
        <f t="shared" si="3"/>
        <v>25680000</v>
      </c>
      <c r="L217" s="44">
        <v>0</v>
      </c>
      <c r="M217" s="44">
        <v>0</v>
      </c>
      <c r="N217" s="46" t="s">
        <v>19</v>
      </c>
      <c r="O217" s="47" t="s">
        <v>20</v>
      </c>
      <c r="P217" s="49" t="s">
        <v>101</v>
      </c>
      <c r="Q217" s="44">
        <v>3822500</v>
      </c>
      <c r="R217" s="49" t="s">
        <v>102</v>
      </c>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row>
    <row r="218" spans="1:41" s="48" customFormat="1" ht="63" x14ac:dyDescent="0.25">
      <c r="A218" s="65"/>
      <c r="B218" s="42">
        <v>80111600</v>
      </c>
      <c r="C218" s="31" t="s">
        <v>293</v>
      </c>
      <c r="D218" s="44">
        <v>8</v>
      </c>
      <c r="E218" s="44">
        <v>8</v>
      </c>
      <c r="F218" s="44">
        <v>5</v>
      </c>
      <c r="G218" s="44">
        <v>1</v>
      </c>
      <c r="H218" s="42" t="s">
        <v>25</v>
      </c>
      <c r="I218" s="4">
        <v>0</v>
      </c>
      <c r="J218" s="50">
        <v>21400000</v>
      </c>
      <c r="K218" s="45">
        <f t="shared" si="3"/>
        <v>21400000</v>
      </c>
      <c r="L218" s="44">
        <v>0</v>
      </c>
      <c r="M218" s="44">
        <v>0</v>
      </c>
      <c r="N218" s="46" t="s">
        <v>19</v>
      </c>
      <c r="O218" s="47" t="s">
        <v>20</v>
      </c>
      <c r="P218" s="49" t="s">
        <v>101</v>
      </c>
      <c r="Q218" s="44">
        <v>3822500</v>
      </c>
      <c r="R218" s="49" t="s">
        <v>102</v>
      </c>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row>
    <row r="219" spans="1:41" s="48" customFormat="1" ht="52.5" x14ac:dyDescent="0.25">
      <c r="A219" s="65"/>
      <c r="B219" s="42">
        <v>80111600</v>
      </c>
      <c r="C219" s="31" t="s">
        <v>294</v>
      </c>
      <c r="D219" s="44">
        <v>2</v>
      </c>
      <c r="E219" s="44">
        <v>2</v>
      </c>
      <c r="F219" s="44">
        <v>6</v>
      </c>
      <c r="G219" s="44">
        <v>1</v>
      </c>
      <c r="H219" s="20" t="s">
        <v>57</v>
      </c>
      <c r="I219" s="4">
        <v>0</v>
      </c>
      <c r="J219" s="50">
        <v>18204000</v>
      </c>
      <c r="K219" s="45">
        <f t="shared" si="3"/>
        <v>18204000</v>
      </c>
      <c r="L219" s="44">
        <v>0</v>
      </c>
      <c r="M219" s="44">
        <v>0</v>
      </c>
      <c r="N219" s="46" t="s">
        <v>19</v>
      </c>
      <c r="O219" s="47" t="s">
        <v>20</v>
      </c>
      <c r="P219" s="49" t="s">
        <v>101</v>
      </c>
      <c r="Q219" s="44">
        <v>3822500</v>
      </c>
      <c r="R219" s="49" t="s">
        <v>102</v>
      </c>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row>
    <row r="220" spans="1:41" s="48" customFormat="1" ht="52.5" x14ac:dyDescent="0.25">
      <c r="A220" s="65"/>
      <c r="B220" s="42">
        <v>80111600</v>
      </c>
      <c r="C220" s="31" t="s">
        <v>295</v>
      </c>
      <c r="D220" s="44">
        <v>8</v>
      </c>
      <c r="E220" s="44">
        <v>8</v>
      </c>
      <c r="F220" s="44">
        <v>5</v>
      </c>
      <c r="G220" s="44">
        <v>1</v>
      </c>
      <c r="H220" s="42" t="s">
        <v>25</v>
      </c>
      <c r="I220" s="4">
        <v>0</v>
      </c>
      <c r="J220" s="50">
        <v>15170000</v>
      </c>
      <c r="K220" s="45">
        <f t="shared" si="3"/>
        <v>15170000</v>
      </c>
      <c r="L220" s="44">
        <v>0</v>
      </c>
      <c r="M220" s="44">
        <v>0</v>
      </c>
      <c r="N220" s="46" t="s">
        <v>19</v>
      </c>
      <c r="O220" s="47" t="s">
        <v>20</v>
      </c>
      <c r="P220" s="49" t="s">
        <v>101</v>
      </c>
      <c r="Q220" s="44">
        <v>3822500</v>
      </c>
      <c r="R220" s="49" t="s">
        <v>102</v>
      </c>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row>
    <row r="221" spans="1:41" s="48" customFormat="1" ht="31.5" x14ac:dyDescent="0.25">
      <c r="A221" s="65"/>
      <c r="B221" s="42">
        <v>80111600</v>
      </c>
      <c r="C221" s="31" t="s">
        <v>296</v>
      </c>
      <c r="D221" s="44">
        <v>1</v>
      </c>
      <c r="E221" s="44">
        <v>1</v>
      </c>
      <c r="F221" s="44">
        <v>5</v>
      </c>
      <c r="G221" s="44">
        <v>1</v>
      </c>
      <c r="H221" s="20" t="s">
        <v>57</v>
      </c>
      <c r="I221" s="4">
        <v>0</v>
      </c>
      <c r="J221" s="50">
        <v>12000000</v>
      </c>
      <c r="K221" s="45">
        <f t="shared" si="3"/>
        <v>12000000</v>
      </c>
      <c r="L221" s="44">
        <v>0</v>
      </c>
      <c r="M221" s="44">
        <v>0</v>
      </c>
      <c r="N221" s="46" t="s">
        <v>19</v>
      </c>
      <c r="O221" s="47" t="s">
        <v>20</v>
      </c>
      <c r="P221" s="49" t="s">
        <v>101</v>
      </c>
      <c r="Q221" s="44">
        <v>3822500</v>
      </c>
      <c r="R221" s="49" t="s">
        <v>102</v>
      </c>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row>
    <row r="222" spans="1:41" s="48" customFormat="1" ht="31.5" x14ac:dyDescent="0.25">
      <c r="A222" s="65"/>
      <c r="B222" s="42">
        <v>80111600</v>
      </c>
      <c r="C222" s="31" t="s">
        <v>297</v>
      </c>
      <c r="D222" s="44">
        <v>7</v>
      </c>
      <c r="E222" s="44">
        <v>7</v>
      </c>
      <c r="F222" s="44">
        <v>6</v>
      </c>
      <c r="G222" s="44">
        <v>1</v>
      </c>
      <c r="H222" s="42" t="s">
        <v>25</v>
      </c>
      <c r="I222" s="4">
        <v>0</v>
      </c>
      <c r="J222" s="50">
        <v>14400000</v>
      </c>
      <c r="K222" s="45">
        <f t="shared" si="3"/>
        <v>14400000</v>
      </c>
      <c r="L222" s="44">
        <v>0</v>
      </c>
      <c r="M222" s="44">
        <v>0</v>
      </c>
      <c r="N222" s="46" t="s">
        <v>19</v>
      </c>
      <c r="O222" s="47" t="s">
        <v>20</v>
      </c>
      <c r="P222" s="49" t="s">
        <v>101</v>
      </c>
      <c r="Q222" s="44">
        <v>3822500</v>
      </c>
      <c r="R222" s="49" t="s">
        <v>102</v>
      </c>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row>
    <row r="223" spans="1:41" s="48" customFormat="1" ht="31.5" x14ac:dyDescent="0.25">
      <c r="A223" s="65"/>
      <c r="B223" s="42">
        <v>80111600</v>
      </c>
      <c r="C223" s="31" t="s">
        <v>298</v>
      </c>
      <c r="D223" s="44">
        <v>1</v>
      </c>
      <c r="E223" s="44">
        <v>1</v>
      </c>
      <c r="F223" s="44">
        <v>5</v>
      </c>
      <c r="G223" s="44">
        <v>1</v>
      </c>
      <c r="H223" s="20" t="s">
        <v>57</v>
      </c>
      <c r="I223" s="4">
        <v>0</v>
      </c>
      <c r="J223" s="50">
        <v>12000000</v>
      </c>
      <c r="K223" s="45">
        <f t="shared" si="3"/>
        <v>12000000</v>
      </c>
      <c r="L223" s="44">
        <v>0</v>
      </c>
      <c r="M223" s="44">
        <v>0</v>
      </c>
      <c r="N223" s="46" t="s">
        <v>19</v>
      </c>
      <c r="O223" s="47" t="s">
        <v>20</v>
      </c>
      <c r="P223" s="49" t="s">
        <v>101</v>
      </c>
      <c r="Q223" s="44">
        <v>3822500</v>
      </c>
      <c r="R223" s="49" t="s">
        <v>102</v>
      </c>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row>
    <row r="224" spans="1:41" s="48" customFormat="1" ht="31.5" x14ac:dyDescent="0.25">
      <c r="A224" s="65"/>
      <c r="B224" s="42">
        <v>80111600</v>
      </c>
      <c r="C224" s="31" t="s">
        <v>297</v>
      </c>
      <c r="D224" s="44">
        <v>7</v>
      </c>
      <c r="E224" s="44">
        <v>7</v>
      </c>
      <c r="F224" s="44">
        <v>6</v>
      </c>
      <c r="G224" s="44">
        <v>1</v>
      </c>
      <c r="H224" s="42" t="s">
        <v>25</v>
      </c>
      <c r="I224" s="4">
        <v>0</v>
      </c>
      <c r="J224" s="50">
        <v>14400000</v>
      </c>
      <c r="K224" s="45">
        <f t="shared" si="3"/>
        <v>14400000</v>
      </c>
      <c r="L224" s="44">
        <v>0</v>
      </c>
      <c r="M224" s="44">
        <v>0</v>
      </c>
      <c r="N224" s="46" t="s">
        <v>19</v>
      </c>
      <c r="O224" s="47" t="s">
        <v>20</v>
      </c>
      <c r="P224" s="49" t="s">
        <v>101</v>
      </c>
      <c r="Q224" s="44">
        <v>3822500</v>
      </c>
      <c r="R224" s="49" t="s">
        <v>102</v>
      </c>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row>
    <row r="225" spans="1:41" s="48" customFormat="1" ht="31.5" x14ac:dyDescent="0.25">
      <c r="A225" s="65"/>
      <c r="B225" s="42">
        <v>80111600</v>
      </c>
      <c r="C225" s="31" t="s">
        <v>299</v>
      </c>
      <c r="D225" s="44">
        <v>1</v>
      </c>
      <c r="E225" s="44">
        <v>1</v>
      </c>
      <c r="F225" s="44">
        <v>5</v>
      </c>
      <c r="G225" s="44">
        <v>1</v>
      </c>
      <c r="H225" s="20" t="s">
        <v>57</v>
      </c>
      <c r="I225" s="4">
        <v>0</v>
      </c>
      <c r="J225" s="50">
        <v>12000000</v>
      </c>
      <c r="K225" s="45">
        <f t="shared" si="3"/>
        <v>12000000</v>
      </c>
      <c r="L225" s="44">
        <v>0</v>
      </c>
      <c r="M225" s="44">
        <v>0</v>
      </c>
      <c r="N225" s="46" t="s">
        <v>19</v>
      </c>
      <c r="O225" s="47" t="s">
        <v>20</v>
      </c>
      <c r="P225" s="49" t="s">
        <v>101</v>
      </c>
      <c r="Q225" s="44">
        <v>3822500</v>
      </c>
      <c r="R225" s="49" t="s">
        <v>102</v>
      </c>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row>
    <row r="226" spans="1:41" s="48" customFormat="1" ht="31.5" x14ac:dyDescent="0.25">
      <c r="A226" s="65"/>
      <c r="B226" s="42">
        <v>80111600</v>
      </c>
      <c r="C226" s="31" t="s">
        <v>297</v>
      </c>
      <c r="D226" s="44">
        <v>7</v>
      </c>
      <c r="E226" s="44">
        <v>7</v>
      </c>
      <c r="F226" s="44">
        <v>6</v>
      </c>
      <c r="G226" s="44">
        <v>1</v>
      </c>
      <c r="H226" s="42" t="s">
        <v>25</v>
      </c>
      <c r="I226" s="4">
        <v>0</v>
      </c>
      <c r="J226" s="50">
        <v>14400000</v>
      </c>
      <c r="K226" s="45">
        <f t="shared" si="3"/>
        <v>14400000</v>
      </c>
      <c r="L226" s="44">
        <v>0</v>
      </c>
      <c r="M226" s="44">
        <v>0</v>
      </c>
      <c r="N226" s="46" t="s">
        <v>19</v>
      </c>
      <c r="O226" s="47" t="s">
        <v>20</v>
      </c>
      <c r="P226" s="49" t="s">
        <v>101</v>
      </c>
      <c r="Q226" s="44">
        <v>3822500</v>
      </c>
      <c r="R226" s="49" t="s">
        <v>102</v>
      </c>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row>
    <row r="227" spans="1:41" s="48" customFormat="1" ht="52.5" x14ac:dyDescent="0.25">
      <c r="A227" s="65"/>
      <c r="B227" s="42">
        <v>80111600</v>
      </c>
      <c r="C227" s="31" t="s">
        <v>300</v>
      </c>
      <c r="D227" s="44">
        <v>1</v>
      </c>
      <c r="E227" s="44">
        <v>1</v>
      </c>
      <c r="F227" s="44">
        <v>5</v>
      </c>
      <c r="G227" s="44">
        <v>1</v>
      </c>
      <c r="H227" s="20" t="s">
        <v>57</v>
      </c>
      <c r="I227" s="4">
        <v>0</v>
      </c>
      <c r="J227" s="50">
        <v>18725000</v>
      </c>
      <c r="K227" s="45">
        <f t="shared" si="3"/>
        <v>18725000</v>
      </c>
      <c r="L227" s="44">
        <v>0</v>
      </c>
      <c r="M227" s="44">
        <v>0</v>
      </c>
      <c r="N227" s="46" t="s">
        <v>19</v>
      </c>
      <c r="O227" s="47" t="s">
        <v>20</v>
      </c>
      <c r="P227" s="49" t="s">
        <v>101</v>
      </c>
      <c r="Q227" s="44">
        <v>3822500</v>
      </c>
      <c r="R227" s="49" t="s">
        <v>102</v>
      </c>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row>
    <row r="228" spans="1:41" s="48" customFormat="1" ht="42" x14ac:dyDescent="0.25">
      <c r="A228" s="65"/>
      <c r="B228" s="42">
        <v>80111600</v>
      </c>
      <c r="C228" s="31" t="s">
        <v>301</v>
      </c>
      <c r="D228" s="44">
        <v>7</v>
      </c>
      <c r="E228" s="44">
        <v>7</v>
      </c>
      <c r="F228" s="44">
        <v>6</v>
      </c>
      <c r="G228" s="44">
        <v>1</v>
      </c>
      <c r="H228" s="42" t="s">
        <v>25</v>
      </c>
      <c r="I228" s="4">
        <v>0</v>
      </c>
      <c r="J228" s="50">
        <v>22470000</v>
      </c>
      <c r="K228" s="45">
        <f t="shared" si="3"/>
        <v>22470000</v>
      </c>
      <c r="L228" s="44">
        <v>0</v>
      </c>
      <c r="M228" s="44">
        <v>0</v>
      </c>
      <c r="N228" s="46" t="s">
        <v>19</v>
      </c>
      <c r="O228" s="47" t="s">
        <v>20</v>
      </c>
      <c r="P228" s="49" t="s">
        <v>101</v>
      </c>
      <c r="Q228" s="44">
        <v>3822500</v>
      </c>
      <c r="R228" s="49" t="s">
        <v>102</v>
      </c>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row>
    <row r="229" spans="1:41" s="48" customFormat="1" ht="31.5" x14ac:dyDescent="0.25">
      <c r="A229" s="65"/>
      <c r="B229" s="42">
        <v>80111600</v>
      </c>
      <c r="C229" s="31" t="s">
        <v>302</v>
      </c>
      <c r="D229" s="44">
        <v>2</v>
      </c>
      <c r="E229" s="44">
        <v>2</v>
      </c>
      <c r="F229" s="44">
        <v>5</v>
      </c>
      <c r="G229" s="44">
        <v>1</v>
      </c>
      <c r="H229" s="20" t="s">
        <v>57</v>
      </c>
      <c r="I229" s="4">
        <v>0</v>
      </c>
      <c r="J229" s="50">
        <v>12000000</v>
      </c>
      <c r="K229" s="45">
        <f t="shared" si="3"/>
        <v>12000000</v>
      </c>
      <c r="L229" s="44">
        <v>0</v>
      </c>
      <c r="M229" s="44">
        <v>0</v>
      </c>
      <c r="N229" s="46" t="s">
        <v>19</v>
      </c>
      <c r="O229" s="47" t="s">
        <v>20</v>
      </c>
      <c r="P229" s="49" t="s">
        <v>101</v>
      </c>
      <c r="Q229" s="44">
        <v>3822500</v>
      </c>
      <c r="R229" s="49" t="s">
        <v>102</v>
      </c>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row>
    <row r="230" spans="1:41" s="48" customFormat="1" ht="31.5" x14ac:dyDescent="0.25">
      <c r="A230" s="65"/>
      <c r="B230" s="42">
        <v>80111600</v>
      </c>
      <c r="C230" s="31" t="s">
        <v>297</v>
      </c>
      <c r="D230" s="44">
        <v>8</v>
      </c>
      <c r="E230" s="44">
        <v>8</v>
      </c>
      <c r="F230" s="44">
        <v>6</v>
      </c>
      <c r="G230" s="44">
        <v>1</v>
      </c>
      <c r="H230" s="42" t="s">
        <v>25</v>
      </c>
      <c r="I230" s="4">
        <v>0</v>
      </c>
      <c r="J230" s="50">
        <v>14400000</v>
      </c>
      <c r="K230" s="45">
        <f t="shared" si="3"/>
        <v>14400000</v>
      </c>
      <c r="L230" s="44">
        <v>0</v>
      </c>
      <c r="M230" s="44">
        <v>0</v>
      </c>
      <c r="N230" s="46" t="s">
        <v>19</v>
      </c>
      <c r="O230" s="47" t="s">
        <v>20</v>
      </c>
      <c r="P230" s="49" t="s">
        <v>101</v>
      </c>
      <c r="Q230" s="44">
        <v>3822500</v>
      </c>
      <c r="R230" s="49" t="s">
        <v>102</v>
      </c>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row>
    <row r="231" spans="1:41" s="48" customFormat="1" ht="31.5" x14ac:dyDescent="0.25">
      <c r="A231" s="65"/>
      <c r="B231" s="42">
        <v>80111600</v>
      </c>
      <c r="C231" s="31" t="s">
        <v>303</v>
      </c>
      <c r="D231" s="44">
        <v>1</v>
      </c>
      <c r="E231" s="44">
        <v>1</v>
      </c>
      <c r="F231" s="44">
        <v>5</v>
      </c>
      <c r="G231" s="44">
        <v>1</v>
      </c>
      <c r="H231" s="20" t="s">
        <v>57</v>
      </c>
      <c r="I231" s="4">
        <v>0</v>
      </c>
      <c r="J231" s="50">
        <v>12000000</v>
      </c>
      <c r="K231" s="45">
        <f t="shared" si="3"/>
        <v>12000000</v>
      </c>
      <c r="L231" s="44">
        <v>0</v>
      </c>
      <c r="M231" s="44">
        <v>0</v>
      </c>
      <c r="N231" s="46" t="s">
        <v>19</v>
      </c>
      <c r="O231" s="47" t="s">
        <v>20</v>
      </c>
      <c r="P231" s="49" t="s">
        <v>101</v>
      </c>
      <c r="Q231" s="44">
        <v>3822500</v>
      </c>
      <c r="R231" s="49" t="s">
        <v>102</v>
      </c>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row>
    <row r="232" spans="1:41" s="48" customFormat="1" ht="31.5" x14ac:dyDescent="0.25">
      <c r="A232" s="65"/>
      <c r="B232" s="42">
        <v>80111600</v>
      </c>
      <c r="C232" s="31" t="s">
        <v>297</v>
      </c>
      <c r="D232" s="44">
        <v>7</v>
      </c>
      <c r="E232" s="44">
        <v>7</v>
      </c>
      <c r="F232" s="44">
        <v>6</v>
      </c>
      <c r="G232" s="44">
        <v>1</v>
      </c>
      <c r="H232" s="42" t="s">
        <v>25</v>
      </c>
      <c r="I232" s="4">
        <v>0</v>
      </c>
      <c r="J232" s="50">
        <v>14400000</v>
      </c>
      <c r="K232" s="45">
        <f t="shared" si="3"/>
        <v>14400000</v>
      </c>
      <c r="L232" s="44">
        <v>0</v>
      </c>
      <c r="M232" s="44">
        <v>0</v>
      </c>
      <c r="N232" s="46" t="s">
        <v>19</v>
      </c>
      <c r="O232" s="47" t="s">
        <v>20</v>
      </c>
      <c r="P232" s="49" t="s">
        <v>101</v>
      </c>
      <c r="Q232" s="44">
        <v>3822500</v>
      </c>
      <c r="R232" s="49" t="s">
        <v>102</v>
      </c>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row>
    <row r="233" spans="1:41" s="48" customFormat="1" ht="52.5" x14ac:dyDescent="0.25">
      <c r="A233" s="65"/>
      <c r="B233" s="42">
        <v>80111600</v>
      </c>
      <c r="C233" s="31" t="s">
        <v>304</v>
      </c>
      <c r="D233" s="44">
        <v>1</v>
      </c>
      <c r="E233" s="44">
        <v>1</v>
      </c>
      <c r="F233" s="44">
        <v>5</v>
      </c>
      <c r="G233" s="44">
        <v>1</v>
      </c>
      <c r="H233" s="20" t="s">
        <v>57</v>
      </c>
      <c r="I233" s="4">
        <v>0</v>
      </c>
      <c r="J233" s="50">
        <v>12000000</v>
      </c>
      <c r="K233" s="45">
        <f t="shared" si="3"/>
        <v>12000000</v>
      </c>
      <c r="L233" s="44">
        <v>0</v>
      </c>
      <c r="M233" s="44">
        <v>0</v>
      </c>
      <c r="N233" s="46" t="s">
        <v>19</v>
      </c>
      <c r="O233" s="47" t="s">
        <v>20</v>
      </c>
      <c r="P233" s="49" t="s">
        <v>101</v>
      </c>
      <c r="Q233" s="44">
        <v>3822500</v>
      </c>
      <c r="R233" s="49" t="s">
        <v>102</v>
      </c>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row>
    <row r="234" spans="1:41" s="48" customFormat="1" ht="52.5" x14ac:dyDescent="0.25">
      <c r="A234" s="65"/>
      <c r="B234" s="42">
        <v>80111600</v>
      </c>
      <c r="C234" s="31" t="s">
        <v>305</v>
      </c>
      <c r="D234" s="44">
        <v>7</v>
      </c>
      <c r="E234" s="44">
        <v>7</v>
      </c>
      <c r="F234" s="44">
        <v>6</v>
      </c>
      <c r="G234" s="44">
        <v>1</v>
      </c>
      <c r="H234" s="42" t="s">
        <v>25</v>
      </c>
      <c r="I234" s="4">
        <v>0</v>
      </c>
      <c r="J234" s="50">
        <v>14400000</v>
      </c>
      <c r="K234" s="45">
        <f t="shared" si="3"/>
        <v>14400000</v>
      </c>
      <c r="L234" s="44">
        <v>0</v>
      </c>
      <c r="M234" s="44">
        <v>0</v>
      </c>
      <c r="N234" s="46" t="s">
        <v>19</v>
      </c>
      <c r="O234" s="47" t="s">
        <v>20</v>
      </c>
      <c r="P234" s="49" t="s">
        <v>101</v>
      </c>
      <c r="Q234" s="44">
        <v>3822500</v>
      </c>
      <c r="R234" s="49" t="s">
        <v>102</v>
      </c>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row>
    <row r="235" spans="1:41" s="48" customFormat="1" ht="42" x14ac:dyDescent="0.25">
      <c r="A235" s="65"/>
      <c r="B235" s="42">
        <v>80111600</v>
      </c>
      <c r="C235" s="31" t="s">
        <v>306</v>
      </c>
      <c r="D235" s="44">
        <v>1</v>
      </c>
      <c r="E235" s="44">
        <v>1</v>
      </c>
      <c r="F235" s="44">
        <v>11</v>
      </c>
      <c r="G235" s="44">
        <v>1</v>
      </c>
      <c r="H235" s="42" t="s">
        <v>25</v>
      </c>
      <c r="I235" s="4">
        <v>0</v>
      </c>
      <c r="J235" s="50">
        <v>26400000</v>
      </c>
      <c r="K235" s="45">
        <f t="shared" si="3"/>
        <v>26400000</v>
      </c>
      <c r="L235" s="44">
        <v>0</v>
      </c>
      <c r="M235" s="44">
        <v>0</v>
      </c>
      <c r="N235" s="46" t="s">
        <v>19</v>
      </c>
      <c r="O235" s="47" t="s">
        <v>20</v>
      </c>
      <c r="P235" s="49" t="s">
        <v>101</v>
      </c>
      <c r="Q235" s="44">
        <v>3822500</v>
      </c>
      <c r="R235" s="49" t="s">
        <v>102</v>
      </c>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row>
    <row r="236" spans="1:41" s="48" customFormat="1" ht="63" x14ac:dyDescent="0.25">
      <c r="A236" s="65"/>
      <c r="B236" s="42">
        <v>80111600</v>
      </c>
      <c r="C236" s="31" t="s">
        <v>307</v>
      </c>
      <c r="D236" s="44">
        <v>2</v>
      </c>
      <c r="E236" s="44">
        <v>2</v>
      </c>
      <c r="F236" s="44">
        <v>5</v>
      </c>
      <c r="G236" s="44">
        <v>1</v>
      </c>
      <c r="H236" s="20" t="s">
        <v>57</v>
      </c>
      <c r="I236" s="4">
        <v>0</v>
      </c>
      <c r="J236" s="50">
        <v>12000000</v>
      </c>
      <c r="K236" s="45">
        <f t="shared" si="3"/>
        <v>12000000</v>
      </c>
      <c r="L236" s="44">
        <v>0</v>
      </c>
      <c r="M236" s="44">
        <v>0</v>
      </c>
      <c r="N236" s="46" t="s">
        <v>19</v>
      </c>
      <c r="O236" s="47" t="s">
        <v>20</v>
      </c>
      <c r="P236" s="49" t="s">
        <v>101</v>
      </c>
      <c r="Q236" s="44">
        <v>3822500</v>
      </c>
      <c r="R236" s="49" t="s">
        <v>102</v>
      </c>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row>
    <row r="237" spans="1:41" s="48" customFormat="1" ht="52.5" x14ac:dyDescent="0.25">
      <c r="A237" s="65"/>
      <c r="B237" s="42">
        <v>80111600</v>
      </c>
      <c r="C237" s="31" t="s">
        <v>308</v>
      </c>
      <c r="D237" s="44">
        <v>7</v>
      </c>
      <c r="E237" s="44">
        <v>7</v>
      </c>
      <c r="F237" s="44">
        <v>6</v>
      </c>
      <c r="G237" s="44">
        <v>1</v>
      </c>
      <c r="H237" s="42" t="s">
        <v>25</v>
      </c>
      <c r="I237" s="4">
        <v>0</v>
      </c>
      <c r="J237" s="50">
        <v>14400000</v>
      </c>
      <c r="K237" s="45">
        <f t="shared" si="3"/>
        <v>14400000</v>
      </c>
      <c r="L237" s="44">
        <v>0</v>
      </c>
      <c r="M237" s="44">
        <v>0</v>
      </c>
      <c r="N237" s="46" t="s">
        <v>19</v>
      </c>
      <c r="O237" s="47" t="s">
        <v>20</v>
      </c>
      <c r="P237" s="49" t="s">
        <v>101</v>
      </c>
      <c r="Q237" s="44">
        <v>3822500</v>
      </c>
      <c r="R237" s="49" t="s">
        <v>102</v>
      </c>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row>
    <row r="238" spans="1:41" s="48" customFormat="1" ht="52.5" x14ac:dyDescent="0.25">
      <c r="A238" s="65"/>
      <c r="B238" s="42">
        <v>80111600</v>
      </c>
      <c r="C238" s="31" t="s">
        <v>309</v>
      </c>
      <c r="D238" s="44">
        <v>2</v>
      </c>
      <c r="E238" s="44">
        <v>2</v>
      </c>
      <c r="F238" s="44">
        <v>5</v>
      </c>
      <c r="G238" s="44">
        <v>1</v>
      </c>
      <c r="H238" s="20" t="s">
        <v>57</v>
      </c>
      <c r="I238" s="4">
        <v>0</v>
      </c>
      <c r="J238" s="50">
        <v>19500000</v>
      </c>
      <c r="K238" s="45">
        <f t="shared" si="3"/>
        <v>19500000</v>
      </c>
      <c r="L238" s="44">
        <v>0</v>
      </c>
      <c r="M238" s="44">
        <v>0</v>
      </c>
      <c r="N238" s="46" t="s">
        <v>19</v>
      </c>
      <c r="O238" s="47" t="s">
        <v>20</v>
      </c>
      <c r="P238" s="49" t="s">
        <v>101</v>
      </c>
      <c r="Q238" s="44">
        <v>3822500</v>
      </c>
      <c r="R238" s="49" t="s">
        <v>102</v>
      </c>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row>
    <row r="239" spans="1:41" s="48" customFormat="1" ht="31.5" x14ac:dyDescent="0.25">
      <c r="A239" s="65"/>
      <c r="B239" s="42">
        <v>80111600</v>
      </c>
      <c r="C239" s="31" t="s">
        <v>310</v>
      </c>
      <c r="D239" s="44">
        <v>7</v>
      </c>
      <c r="E239" s="44">
        <v>7</v>
      </c>
      <c r="F239" s="44">
        <v>6</v>
      </c>
      <c r="G239" s="44">
        <v>1</v>
      </c>
      <c r="H239" s="42" t="s">
        <v>25</v>
      </c>
      <c r="I239" s="4">
        <v>0</v>
      </c>
      <c r="J239" s="50">
        <v>23400000</v>
      </c>
      <c r="K239" s="45">
        <f t="shared" si="3"/>
        <v>23400000</v>
      </c>
      <c r="L239" s="44">
        <v>0</v>
      </c>
      <c r="M239" s="44">
        <v>0</v>
      </c>
      <c r="N239" s="46" t="s">
        <v>19</v>
      </c>
      <c r="O239" s="47" t="s">
        <v>20</v>
      </c>
      <c r="P239" s="49" t="s">
        <v>101</v>
      </c>
      <c r="Q239" s="44">
        <v>3822500</v>
      </c>
      <c r="R239" s="49" t="s">
        <v>102</v>
      </c>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row>
    <row r="240" spans="1:41" s="48" customFormat="1" ht="52.5" x14ac:dyDescent="0.25">
      <c r="A240" s="65"/>
      <c r="B240" s="42">
        <v>80111600</v>
      </c>
      <c r="C240" s="31" t="s">
        <v>311</v>
      </c>
      <c r="D240" s="44">
        <v>2</v>
      </c>
      <c r="E240" s="44">
        <v>2</v>
      </c>
      <c r="F240" s="44">
        <v>5</v>
      </c>
      <c r="G240" s="44">
        <v>1</v>
      </c>
      <c r="H240" s="20" t="s">
        <v>57</v>
      </c>
      <c r="I240" s="4">
        <v>0</v>
      </c>
      <c r="J240" s="50">
        <v>20000000</v>
      </c>
      <c r="K240" s="45">
        <f t="shared" si="3"/>
        <v>20000000</v>
      </c>
      <c r="L240" s="44">
        <v>0</v>
      </c>
      <c r="M240" s="44">
        <v>0</v>
      </c>
      <c r="N240" s="46" t="s">
        <v>19</v>
      </c>
      <c r="O240" s="47" t="s">
        <v>20</v>
      </c>
      <c r="P240" s="49" t="s">
        <v>101</v>
      </c>
      <c r="Q240" s="44">
        <v>3822500</v>
      </c>
      <c r="R240" s="49" t="s">
        <v>102</v>
      </c>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row>
    <row r="241" spans="1:41" s="48" customFormat="1" ht="63" x14ac:dyDescent="0.25">
      <c r="A241" s="65"/>
      <c r="B241" s="42">
        <v>80111600</v>
      </c>
      <c r="C241" s="31" t="s">
        <v>312</v>
      </c>
      <c r="D241" s="44">
        <v>7</v>
      </c>
      <c r="E241" s="44">
        <v>7</v>
      </c>
      <c r="F241" s="44">
        <v>6</v>
      </c>
      <c r="G241" s="44">
        <v>1</v>
      </c>
      <c r="H241" s="42" t="s">
        <v>25</v>
      </c>
      <c r="I241" s="4">
        <v>0</v>
      </c>
      <c r="J241" s="50">
        <v>24000000</v>
      </c>
      <c r="K241" s="45">
        <f t="shared" si="3"/>
        <v>24000000</v>
      </c>
      <c r="L241" s="44">
        <v>0</v>
      </c>
      <c r="M241" s="44">
        <v>0</v>
      </c>
      <c r="N241" s="46" t="s">
        <v>19</v>
      </c>
      <c r="O241" s="47" t="s">
        <v>20</v>
      </c>
      <c r="P241" s="49" t="s">
        <v>101</v>
      </c>
      <c r="Q241" s="44">
        <v>3822500</v>
      </c>
      <c r="R241" s="49" t="s">
        <v>102</v>
      </c>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row>
    <row r="242" spans="1:41" s="48" customFormat="1" ht="31.5" x14ac:dyDescent="0.25">
      <c r="A242" s="65"/>
      <c r="B242" s="42">
        <v>80111600</v>
      </c>
      <c r="C242" s="31" t="s">
        <v>313</v>
      </c>
      <c r="D242" s="44">
        <v>2</v>
      </c>
      <c r="E242" s="44">
        <v>2</v>
      </c>
      <c r="F242" s="44">
        <v>5</v>
      </c>
      <c r="G242" s="44">
        <v>1</v>
      </c>
      <c r="H242" s="20" t="s">
        <v>57</v>
      </c>
      <c r="I242" s="4">
        <v>0</v>
      </c>
      <c r="J242" s="50">
        <v>12000000</v>
      </c>
      <c r="K242" s="45">
        <f t="shared" si="3"/>
        <v>12000000</v>
      </c>
      <c r="L242" s="44">
        <v>0</v>
      </c>
      <c r="M242" s="44">
        <v>0</v>
      </c>
      <c r="N242" s="46" t="s">
        <v>19</v>
      </c>
      <c r="O242" s="47" t="s">
        <v>20</v>
      </c>
      <c r="P242" s="49" t="s">
        <v>101</v>
      </c>
      <c r="Q242" s="44">
        <v>3822500</v>
      </c>
      <c r="R242" s="49" t="s">
        <v>102</v>
      </c>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row>
    <row r="243" spans="1:41" s="48" customFormat="1" ht="31.5" x14ac:dyDescent="0.25">
      <c r="A243" s="65"/>
      <c r="B243" s="42">
        <v>80111600</v>
      </c>
      <c r="C243" s="31" t="s">
        <v>314</v>
      </c>
      <c r="D243" s="44">
        <v>7</v>
      </c>
      <c r="E243" s="44">
        <v>7</v>
      </c>
      <c r="F243" s="44">
        <v>6</v>
      </c>
      <c r="G243" s="44">
        <v>1</v>
      </c>
      <c r="H243" s="42" t="s">
        <v>25</v>
      </c>
      <c r="I243" s="4">
        <v>0</v>
      </c>
      <c r="J243" s="50">
        <v>14400000</v>
      </c>
      <c r="K243" s="45">
        <f t="shared" si="3"/>
        <v>14400000</v>
      </c>
      <c r="L243" s="44">
        <v>0</v>
      </c>
      <c r="M243" s="44">
        <v>0</v>
      </c>
      <c r="N243" s="46" t="s">
        <v>19</v>
      </c>
      <c r="O243" s="47" t="s">
        <v>20</v>
      </c>
      <c r="P243" s="49" t="s">
        <v>101</v>
      </c>
      <c r="Q243" s="44">
        <v>3822500</v>
      </c>
      <c r="R243" s="49" t="s">
        <v>102</v>
      </c>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row>
    <row r="244" spans="1:41" s="48" customFormat="1" ht="42" x14ac:dyDescent="0.25">
      <c r="A244" s="65"/>
      <c r="B244" s="42">
        <v>80111600</v>
      </c>
      <c r="C244" s="31" t="s">
        <v>315</v>
      </c>
      <c r="D244" s="44">
        <v>1</v>
      </c>
      <c r="E244" s="44">
        <v>1</v>
      </c>
      <c r="F244" s="44">
        <v>11</v>
      </c>
      <c r="G244" s="44">
        <v>1</v>
      </c>
      <c r="H244" s="42" t="s">
        <v>25</v>
      </c>
      <c r="I244" s="4">
        <v>0</v>
      </c>
      <c r="J244" s="50">
        <v>26400000</v>
      </c>
      <c r="K244" s="45">
        <f t="shared" si="3"/>
        <v>26400000</v>
      </c>
      <c r="L244" s="44">
        <v>0</v>
      </c>
      <c r="M244" s="44">
        <v>0</v>
      </c>
      <c r="N244" s="46" t="s">
        <v>19</v>
      </c>
      <c r="O244" s="47" t="s">
        <v>20</v>
      </c>
      <c r="P244" s="49" t="s">
        <v>101</v>
      </c>
      <c r="Q244" s="44">
        <v>3822500</v>
      </c>
      <c r="R244" s="49" t="s">
        <v>102</v>
      </c>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row>
    <row r="245" spans="1:41" s="48" customFormat="1" ht="52.5" x14ac:dyDescent="0.25">
      <c r="A245" s="65"/>
      <c r="B245" s="42">
        <v>80111600</v>
      </c>
      <c r="C245" s="31" t="s">
        <v>316</v>
      </c>
      <c r="D245" s="44">
        <v>1</v>
      </c>
      <c r="E245" s="44">
        <v>1</v>
      </c>
      <c r="F245" s="44">
        <v>11</v>
      </c>
      <c r="G245" s="44">
        <v>1</v>
      </c>
      <c r="H245" s="42" t="s">
        <v>25</v>
      </c>
      <c r="I245" s="4">
        <v>0</v>
      </c>
      <c r="J245" s="50">
        <v>26400000</v>
      </c>
      <c r="K245" s="45">
        <f t="shared" si="3"/>
        <v>26400000</v>
      </c>
      <c r="L245" s="44">
        <v>0</v>
      </c>
      <c r="M245" s="44">
        <v>0</v>
      </c>
      <c r="N245" s="46" t="s">
        <v>19</v>
      </c>
      <c r="O245" s="47" t="s">
        <v>20</v>
      </c>
      <c r="P245" s="49" t="s">
        <v>101</v>
      </c>
      <c r="Q245" s="44">
        <v>3822500</v>
      </c>
      <c r="R245" s="49" t="s">
        <v>102</v>
      </c>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row>
    <row r="246" spans="1:41" s="48" customFormat="1" ht="52.5" x14ac:dyDescent="0.25">
      <c r="A246" s="65"/>
      <c r="B246" s="42">
        <v>80111600</v>
      </c>
      <c r="C246" s="31" t="s">
        <v>317</v>
      </c>
      <c r="D246" s="44">
        <v>2</v>
      </c>
      <c r="E246" s="44">
        <v>2</v>
      </c>
      <c r="F246" s="44">
        <v>4</v>
      </c>
      <c r="G246" s="44">
        <v>1</v>
      </c>
      <c r="H246" s="20" t="s">
        <v>57</v>
      </c>
      <c r="I246" s="4">
        <v>0</v>
      </c>
      <c r="J246" s="50">
        <v>10700000</v>
      </c>
      <c r="K246" s="45">
        <f t="shared" si="3"/>
        <v>10700000</v>
      </c>
      <c r="L246" s="44">
        <v>0</v>
      </c>
      <c r="M246" s="44">
        <v>0</v>
      </c>
      <c r="N246" s="46" t="s">
        <v>19</v>
      </c>
      <c r="O246" s="47" t="s">
        <v>20</v>
      </c>
      <c r="P246" s="49" t="s">
        <v>101</v>
      </c>
      <c r="Q246" s="44">
        <v>3822500</v>
      </c>
      <c r="R246" s="49" t="s">
        <v>102</v>
      </c>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row>
    <row r="247" spans="1:41" s="48" customFormat="1" ht="52.5" x14ac:dyDescent="0.25">
      <c r="A247" s="65"/>
      <c r="B247" s="42">
        <v>80111600</v>
      </c>
      <c r="C247" s="31" t="s">
        <v>318</v>
      </c>
      <c r="D247" s="44">
        <v>7</v>
      </c>
      <c r="E247" s="44">
        <v>7</v>
      </c>
      <c r="F247" s="44">
        <v>7</v>
      </c>
      <c r="G247" s="44">
        <v>1</v>
      </c>
      <c r="H247" s="42" t="s">
        <v>25</v>
      </c>
      <c r="I247" s="4">
        <v>0</v>
      </c>
      <c r="J247" s="50">
        <v>18725000</v>
      </c>
      <c r="K247" s="45">
        <f t="shared" si="3"/>
        <v>18725000</v>
      </c>
      <c r="L247" s="44">
        <v>0</v>
      </c>
      <c r="M247" s="44">
        <v>0</v>
      </c>
      <c r="N247" s="46" t="s">
        <v>19</v>
      </c>
      <c r="O247" s="47" t="s">
        <v>20</v>
      </c>
      <c r="P247" s="49" t="s">
        <v>101</v>
      </c>
      <c r="Q247" s="44">
        <v>3822500</v>
      </c>
      <c r="R247" s="49" t="s">
        <v>102</v>
      </c>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row>
    <row r="248" spans="1:41" s="48" customFormat="1" ht="42" x14ac:dyDescent="0.25">
      <c r="A248" s="65"/>
      <c r="B248" s="42">
        <v>80111600</v>
      </c>
      <c r="C248" s="31" t="s">
        <v>319</v>
      </c>
      <c r="D248" s="44">
        <v>3</v>
      </c>
      <c r="E248" s="44">
        <v>3</v>
      </c>
      <c r="F248" s="44">
        <v>4</v>
      </c>
      <c r="G248" s="44">
        <v>1</v>
      </c>
      <c r="H248" s="20" t="s">
        <v>57</v>
      </c>
      <c r="I248" s="4">
        <v>0</v>
      </c>
      <c r="J248" s="50">
        <v>15000000</v>
      </c>
      <c r="K248" s="45">
        <f t="shared" si="3"/>
        <v>15000000</v>
      </c>
      <c r="L248" s="44">
        <v>0</v>
      </c>
      <c r="M248" s="44">
        <v>0</v>
      </c>
      <c r="N248" s="46" t="s">
        <v>19</v>
      </c>
      <c r="O248" s="47" t="s">
        <v>20</v>
      </c>
      <c r="P248" s="49" t="s">
        <v>101</v>
      </c>
      <c r="Q248" s="44">
        <v>3822500</v>
      </c>
      <c r="R248" s="49" t="s">
        <v>102</v>
      </c>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row>
    <row r="249" spans="1:41" s="48" customFormat="1" ht="31.5" x14ac:dyDescent="0.25">
      <c r="A249" s="65"/>
      <c r="B249" s="42">
        <v>80111600</v>
      </c>
      <c r="C249" s="31" t="s">
        <v>320</v>
      </c>
      <c r="D249" s="44">
        <v>7</v>
      </c>
      <c r="E249" s="44">
        <v>7</v>
      </c>
      <c r="F249" s="44">
        <v>7</v>
      </c>
      <c r="G249" s="44">
        <v>1</v>
      </c>
      <c r="H249" s="42" t="s">
        <v>25</v>
      </c>
      <c r="I249" s="4">
        <v>0</v>
      </c>
      <c r="J249" s="50">
        <v>26250000</v>
      </c>
      <c r="K249" s="45">
        <f t="shared" si="3"/>
        <v>26250000</v>
      </c>
      <c r="L249" s="44">
        <v>0</v>
      </c>
      <c r="M249" s="44">
        <v>0</v>
      </c>
      <c r="N249" s="46" t="s">
        <v>19</v>
      </c>
      <c r="O249" s="47" t="s">
        <v>20</v>
      </c>
      <c r="P249" s="49" t="s">
        <v>101</v>
      </c>
      <c r="Q249" s="44">
        <v>3822500</v>
      </c>
      <c r="R249" s="49" t="s">
        <v>102</v>
      </c>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row>
    <row r="250" spans="1:41" s="48" customFormat="1" ht="52.5" x14ac:dyDescent="0.25">
      <c r="A250" s="65"/>
      <c r="B250" s="42">
        <v>80111600</v>
      </c>
      <c r="C250" s="31" t="s">
        <v>321</v>
      </c>
      <c r="D250" s="44">
        <v>3</v>
      </c>
      <c r="E250" s="44">
        <v>3</v>
      </c>
      <c r="F250" s="44">
        <v>4</v>
      </c>
      <c r="G250" s="44">
        <v>1</v>
      </c>
      <c r="H250" s="20" t="s">
        <v>57</v>
      </c>
      <c r="I250" s="4">
        <v>0</v>
      </c>
      <c r="J250" s="50">
        <v>9200000</v>
      </c>
      <c r="K250" s="45">
        <f t="shared" si="3"/>
        <v>9200000</v>
      </c>
      <c r="L250" s="44">
        <v>0</v>
      </c>
      <c r="M250" s="44">
        <v>0</v>
      </c>
      <c r="N250" s="46" t="s">
        <v>19</v>
      </c>
      <c r="O250" s="47" t="s">
        <v>20</v>
      </c>
      <c r="P250" s="49" t="s">
        <v>101</v>
      </c>
      <c r="Q250" s="44">
        <v>3822500</v>
      </c>
      <c r="R250" s="49" t="s">
        <v>102</v>
      </c>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row>
    <row r="251" spans="1:41" s="48" customFormat="1" ht="52.5" x14ac:dyDescent="0.25">
      <c r="A251" s="65"/>
      <c r="B251" s="42">
        <v>80111600</v>
      </c>
      <c r="C251" s="31" t="s">
        <v>322</v>
      </c>
      <c r="D251" s="44">
        <v>7</v>
      </c>
      <c r="E251" s="44">
        <v>7</v>
      </c>
      <c r="F251" s="44">
        <v>7</v>
      </c>
      <c r="G251" s="44">
        <v>1</v>
      </c>
      <c r="H251" s="42" t="s">
        <v>25</v>
      </c>
      <c r="I251" s="4">
        <v>0</v>
      </c>
      <c r="J251" s="50">
        <v>16100000</v>
      </c>
      <c r="K251" s="45">
        <f t="shared" si="3"/>
        <v>16100000</v>
      </c>
      <c r="L251" s="44">
        <v>0</v>
      </c>
      <c r="M251" s="44">
        <v>0</v>
      </c>
      <c r="N251" s="46" t="s">
        <v>19</v>
      </c>
      <c r="O251" s="47" t="s">
        <v>20</v>
      </c>
      <c r="P251" s="49" t="s">
        <v>101</v>
      </c>
      <c r="Q251" s="44">
        <v>3822500</v>
      </c>
      <c r="R251" s="49" t="s">
        <v>102</v>
      </c>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row>
    <row r="252" spans="1:41" s="48" customFormat="1" ht="52.5" x14ac:dyDescent="0.25">
      <c r="A252" s="65"/>
      <c r="B252" s="42">
        <v>80111600</v>
      </c>
      <c r="C252" s="31" t="s">
        <v>323</v>
      </c>
      <c r="D252" s="44">
        <v>3</v>
      </c>
      <c r="E252" s="44">
        <v>3</v>
      </c>
      <c r="F252" s="44">
        <v>4</v>
      </c>
      <c r="G252" s="44">
        <v>1</v>
      </c>
      <c r="H252" s="20" t="s">
        <v>57</v>
      </c>
      <c r="I252" s="4">
        <v>0</v>
      </c>
      <c r="J252" s="50">
        <v>16264000</v>
      </c>
      <c r="K252" s="45">
        <f t="shared" si="3"/>
        <v>16264000</v>
      </c>
      <c r="L252" s="44">
        <v>0</v>
      </c>
      <c r="M252" s="44">
        <v>0</v>
      </c>
      <c r="N252" s="46" t="s">
        <v>19</v>
      </c>
      <c r="O252" s="47" t="s">
        <v>20</v>
      </c>
      <c r="P252" s="49" t="s">
        <v>101</v>
      </c>
      <c r="Q252" s="44">
        <v>3822500</v>
      </c>
      <c r="R252" s="49" t="s">
        <v>102</v>
      </c>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row>
    <row r="253" spans="1:41" s="48" customFormat="1" ht="31.5" x14ac:dyDescent="0.25">
      <c r="A253" s="65"/>
      <c r="B253" s="42">
        <v>80111600</v>
      </c>
      <c r="C253" s="31" t="s">
        <v>324</v>
      </c>
      <c r="D253" s="44">
        <v>7</v>
      </c>
      <c r="E253" s="44">
        <v>7</v>
      </c>
      <c r="F253" s="44">
        <v>7</v>
      </c>
      <c r="G253" s="44">
        <v>1</v>
      </c>
      <c r="H253" s="42" t="s">
        <v>25</v>
      </c>
      <c r="I253" s="4">
        <v>0</v>
      </c>
      <c r="J253" s="50">
        <v>28462000</v>
      </c>
      <c r="K253" s="45">
        <f t="shared" si="3"/>
        <v>28462000</v>
      </c>
      <c r="L253" s="44">
        <v>0</v>
      </c>
      <c r="M253" s="44">
        <v>0</v>
      </c>
      <c r="N253" s="46" t="s">
        <v>19</v>
      </c>
      <c r="O253" s="47" t="s">
        <v>20</v>
      </c>
      <c r="P253" s="49" t="s">
        <v>101</v>
      </c>
      <c r="Q253" s="44">
        <v>3822500</v>
      </c>
      <c r="R253" s="49" t="s">
        <v>102</v>
      </c>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row>
    <row r="254" spans="1:41" s="48" customFormat="1" ht="42" x14ac:dyDescent="0.25">
      <c r="A254" s="65"/>
      <c r="B254" s="42">
        <v>80111600</v>
      </c>
      <c r="C254" s="31" t="s">
        <v>325</v>
      </c>
      <c r="D254" s="44">
        <v>3</v>
      </c>
      <c r="E254" s="44">
        <v>3</v>
      </c>
      <c r="F254" s="44">
        <v>4</v>
      </c>
      <c r="G254" s="44">
        <v>1</v>
      </c>
      <c r="H254" s="20" t="s">
        <v>57</v>
      </c>
      <c r="I254" s="4">
        <v>0</v>
      </c>
      <c r="J254" s="50">
        <v>13268000</v>
      </c>
      <c r="K254" s="45">
        <f t="shared" si="3"/>
        <v>13268000</v>
      </c>
      <c r="L254" s="44">
        <v>0</v>
      </c>
      <c r="M254" s="44">
        <v>0</v>
      </c>
      <c r="N254" s="46" t="s">
        <v>19</v>
      </c>
      <c r="O254" s="47" t="s">
        <v>20</v>
      </c>
      <c r="P254" s="49" t="s">
        <v>101</v>
      </c>
      <c r="Q254" s="44">
        <v>3822500</v>
      </c>
      <c r="R254" s="49" t="s">
        <v>102</v>
      </c>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row>
    <row r="255" spans="1:41" s="48" customFormat="1" ht="52.5" x14ac:dyDescent="0.25">
      <c r="A255" s="65"/>
      <c r="B255" s="42">
        <v>80111600</v>
      </c>
      <c r="C255" s="31" t="s">
        <v>326</v>
      </c>
      <c r="D255" s="44">
        <v>7</v>
      </c>
      <c r="E255" s="44">
        <v>7</v>
      </c>
      <c r="F255" s="44">
        <v>7</v>
      </c>
      <c r="G255" s="44">
        <v>1</v>
      </c>
      <c r="H255" s="42" t="s">
        <v>25</v>
      </c>
      <c r="I255" s="4">
        <v>0</v>
      </c>
      <c r="J255" s="50">
        <v>23219000</v>
      </c>
      <c r="K255" s="45">
        <f t="shared" si="3"/>
        <v>23219000</v>
      </c>
      <c r="L255" s="44">
        <v>0</v>
      </c>
      <c r="M255" s="44">
        <v>0</v>
      </c>
      <c r="N255" s="46" t="s">
        <v>19</v>
      </c>
      <c r="O255" s="47" t="s">
        <v>20</v>
      </c>
      <c r="P255" s="49" t="s">
        <v>101</v>
      </c>
      <c r="Q255" s="44">
        <v>3822500</v>
      </c>
      <c r="R255" s="49" t="s">
        <v>102</v>
      </c>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row>
    <row r="256" spans="1:41" s="48" customFormat="1" ht="52.5" x14ac:dyDescent="0.25">
      <c r="A256" s="65"/>
      <c r="B256" s="42">
        <v>80111600</v>
      </c>
      <c r="C256" s="31" t="s">
        <v>327</v>
      </c>
      <c r="D256" s="44">
        <v>3</v>
      </c>
      <c r="E256" s="44">
        <v>3</v>
      </c>
      <c r="F256" s="44">
        <v>4</v>
      </c>
      <c r="G256" s="44">
        <v>1</v>
      </c>
      <c r="H256" s="20" t="s">
        <v>57</v>
      </c>
      <c r="I256" s="4">
        <v>0</v>
      </c>
      <c r="J256" s="50">
        <v>9200000</v>
      </c>
      <c r="K256" s="45">
        <f t="shared" si="3"/>
        <v>9200000</v>
      </c>
      <c r="L256" s="44">
        <v>0</v>
      </c>
      <c r="M256" s="44">
        <v>0</v>
      </c>
      <c r="N256" s="46" t="s">
        <v>19</v>
      </c>
      <c r="O256" s="47" t="s">
        <v>20</v>
      </c>
      <c r="P256" s="49" t="s">
        <v>101</v>
      </c>
      <c r="Q256" s="44">
        <v>3822500</v>
      </c>
      <c r="R256" s="49" t="s">
        <v>102</v>
      </c>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row>
    <row r="257" spans="1:41" s="48" customFormat="1" ht="42" x14ac:dyDescent="0.25">
      <c r="A257" s="65"/>
      <c r="B257" s="42">
        <v>80111600</v>
      </c>
      <c r="C257" s="31" t="s">
        <v>328</v>
      </c>
      <c r="D257" s="44">
        <v>7</v>
      </c>
      <c r="E257" s="44">
        <v>7</v>
      </c>
      <c r="F257" s="44">
        <v>7</v>
      </c>
      <c r="G257" s="44">
        <v>1</v>
      </c>
      <c r="H257" s="42" t="s">
        <v>25</v>
      </c>
      <c r="I257" s="4">
        <v>0</v>
      </c>
      <c r="J257" s="50">
        <v>16100000</v>
      </c>
      <c r="K257" s="45">
        <f t="shared" si="3"/>
        <v>16100000</v>
      </c>
      <c r="L257" s="44">
        <v>0</v>
      </c>
      <c r="M257" s="44">
        <v>0</v>
      </c>
      <c r="N257" s="46" t="s">
        <v>19</v>
      </c>
      <c r="O257" s="47" t="s">
        <v>20</v>
      </c>
      <c r="P257" s="49" t="s">
        <v>101</v>
      </c>
      <c r="Q257" s="44">
        <v>3822500</v>
      </c>
      <c r="R257" s="49" t="s">
        <v>102</v>
      </c>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row>
    <row r="258" spans="1:41" s="48" customFormat="1" ht="52.5" x14ac:dyDescent="0.25">
      <c r="A258" s="65"/>
      <c r="B258" s="42">
        <v>80111600</v>
      </c>
      <c r="C258" s="31" t="s">
        <v>329</v>
      </c>
      <c r="D258" s="44">
        <v>3</v>
      </c>
      <c r="E258" s="44">
        <v>3</v>
      </c>
      <c r="F258" s="44">
        <v>3</v>
      </c>
      <c r="G258" s="44">
        <v>1</v>
      </c>
      <c r="H258" s="20" t="s">
        <v>57</v>
      </c>
      <c r="I258" s="4">
        <v>0</v>
      </c>
      <c r="J258" s="50">
        <v>8424000</v>
      </c>
      <c r="K258" s="45">
        <f t="shared" si="3"/>
        <v>8424000</v>
      </c>
      <c r="L258" s="44">
        <v>0</v>
      </c>
      <c r="M258" s="44">
        <v>0</v>
      </c>
      <c r="N258" s="46" t="s">
        <v>19</v>
      </c>
      <c r="O258" s="47" t="s">
        <v>20</v>
      </c>
      <c r="P258" s="49" t="s">
        <v>101</v>
      </c>
      <c r="Q258" s="44">
        <v>3822500</v>
      </c>
      <c r="R258" s="49" t="s">
        <v>102</v>
      </c>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row>
    <row r="259" spans="1:41" s="48" customFormat="1" ht="42" x14ac:dyDescent="0.25">
      <c r="A259" s="65"/>
      <c r="B259" s="42">
        <v>80111600</v>
      </c>
      <c r="C259" s="31" t="s">
        <v>330</v>
      </c>
      <c r="D259" s="44">
        <v>7</v>
      </c>
      <c r="E259" s="44">
        <v>7</v>
      </c>
      <c r="F259" s="44">
        <v>8</v>
      </c>
      <c r="G259" s="44">
        <v>1</v>
      </c>
      <c r="H259" s="42" t="s">
        <v>25</v>
      </c>
      <c r="I259" s="4">
        <v>0</v>
      </c>
      <c r="J259" s="50">
        <v>22464000</v>
      </c>
      <c r="K259" s="45">
        <f t="shared" si="3"/>
        <v>22464000</v>
      </c>
      <c r="L259" s="44">
        <v>0</v>
      </c>
      <c r="M259" s="44">
        <v>0</v>
      </c>
      <c r="N259" s="46" t="s">
        <v>19</v>
      </c>
      <c r="O259" s="47" t="s">
        <v>20</v>
      </c>
      <c r="P259" s="49" t="s">
        <v>101</v>
      </c>
      <c r="Q259" s="44">
        <v>3822500</v>
      </c>
      <c r="R259" s="49" t="s">
        <v>102</v>
      </c>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row>
    <row r="260" spans="1:41" s="48" customFormat="1" ht="31.5" x14ac:dyDescent="0.25">
      <c r="A260" s="65"/>
      <c r="B260" s="42">
        <v>80111600</v>
      </c>
      <c r="C260" s="31" t="s">
        <v>331</v>
      </c>
      <c r="D260" s="44">
        <v>1</v>
      </c>
      <c r="E260" s="44">
        <v>1</v>
      </c>
      <c r="F260" s="44">
        <v>12</v>
      </c>
      <c r="G260" s="44">
        <v>1</v>
      </c>
      <c r="H260" s="42" t="s">
        <v>25</v>
      </c>
      <c r="I260" s="4">
        <v>0</v>
      </c>
      <c r="J260" s="50">
        <v>38400000</v>
      </c>
      <c r="K260" s="45">
        <f t="shared" si="3"/>
        <v>38400000</v>
      </c>
      <c r="L260" s="44">
        <v>0</v>
      </c>
      <c r="M260" s="44">
        <v>0</v>
      </c>
      <c r="N260" s="46" t="s">
        <v>19</v>
      </c>
      <c r="O260" s="47" t="s">
        <v>20</v>
      </c>
      <c r="P260" s="49" t="s">
        <v>101</v>
      </c>
      <c r="Q260" s="44">
        <v>3822500</v>
      </c>
      <c r="R260" s="49" t="s">
        <v>102</v>
      </c>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row>
    <row r="261" spans="1:41" s="48" customFormat="1" ht="42" x14ac:dyDescent="0.25">
      <c r="A261" s="65"/>
      <c r="B261" s="42">
        <v>80111600</v>
      </c>
      <c r="C261" s="31" t="s">
        <v>332</v>
      </c>
      <c r="D261" s="44">
        <v>1</v>
      </c>
      <c r="E261" s="44">
        <v>1</v>
      </c>
      <c r="F261" s="44">
        <v>11</v>
      </c>
      <c r="G261" s="44">
        <v>1</v>
      </c>
      <c r="H261" s="42" t="s">
        <v>25</v>
      </c>
      <c r="I261" s="4">
        <v>0</v>
      </c>
      <c r="J261" s="50">
        <v>32131000</v>
      </c>
      <c r="K261" s="45">
        <f t="shared" si="3"/>
        <v>32131000</v>
      </c>
      <c r="L261" s="44">
        <v>0</v>
      </c>
      <c r="M261" s="44">
        <v>0</v>
      </c>
      <c r="N261" s="46" t="s">
        <v>19</v>
      </c>
      <c r="O261" s="47" t="s">
        <v>20</v>
      </c>
      <c r="P261" s="49" t="s">
        <v>101</v>
      </c>
      <c r="Q261" s="44">
        <v>3822500</v>
      </c>
      <c r="R261" s="49" t="s">
        <v>102</v>
      </c>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row>
    <row r="262" spans="1:41" s="48" customFormat="1" ht="42" x14ac:dyDescent="0.25">
      <c r="A262" s="65"/>
      <c r="B262" s="42">
        <v>80111600</v>
      </c>
      <c r="C262" s="31" t="s">
        <v>333</v>
      </c>
      <c r="D262" s="44">
        <v>1</v>
      </c>
      <c r="E262" s="44">
        <v>1</v>
      </c>
      <c r="F262" s="44">
        <v>11</v>
      </c>
      <c r="G262" s="44">
        <v>1</v>
      </c>
      <c r="H262" s="42" t="s">
        <v>25</v>
      </c>
      <c r="I262" s="4">
        <v>0</v>
      </c>
      <c r="J262" s="50">
        <v>38500000</v>
      </c>
      <c r="K262" s="45">
        <f t="shared" si="3"/>
        <v>38500000</v>
      </c>
      <c r="L262" s="44">
        <v>0</v>
      </c>
      <c r="M262" s="44">
        <v>0</v>
      </c>
      <c r="N262" s="46" t="s">
        <v>19</v>
      </c>
      <c r="O262" s="47" t="s">
        <v>20</v>
      </c>
      <c r="P262" s="49" t="s">
        <v>101</v>
      </c>
      <c r="Q262" s="44">
        <v>3822500</v>
      </c>
      <c r="R262" s="49" t="s">
        <v>102</v>
      </c>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row>
    <row r="263" spans="1:41" s="48" customFormat="1" ht="31.5" x14ac:dyDescent="0.25">
      <c r="A263" s="65"/>
      <c r="B263" s="42">
        <v>80111600</v>
      </c>
      <c r="C263" s="31" t="s">
        <v>334</v>
      </c>
      <c r="D263" s="44">
        <v>1</v>
      </c>
      <c r="E263" s="44">
        <v>1</v>
      </c>
      <c r="F263" s="44">
        <v>11</v>
      </c>
      <c r="G263" s="44">
        <v>1</v>
      </c>
      <c r="H263" s="42" t="s">
        <v>25</v>
      </c>
      <c r="I263" s="4">
        <v>0</v>
      </c>
      <c r="J263" s="50">
        <v>44000000</v>
      </c>
      <c r="K263" s="45">
        <f t="shared" si="3"/>
        <v>44000000</v>
      </c>
      <c r="L263" s="44">
        <v>0</v>
      </c>
      <c r="M263" s="44">
        <v>0</v>
      </c>
      <c r="N263" s="46" t="s">
        <v>19</v>
      </c>
      <c r="O263" s="47" t="s">
        <v>20</v>
      </c>
      <c r="P263" s="49" t="s">
        <v>101</v>
      </c>
      <c r="Q263" s="44">
        <v>3822500</v>
      </c>
      <c r="R263" s="49" t="s">
        <v>102</v>
      </c>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row>
    <row r="264" spans="1:41" s="48" customFormat="1" ht="22.5" x14ac:dyDescent="0.25">
      <c r="A264" s="65"/>
      <c r="B264" s="42">
        <v>80111600</v>
      </c>
      <c r="C264" s="31" t="s">
        <v>335</v>
      </c>
      <c r="D264" s="44">
        <v>1</v>
      </c>
      <c r="E264" s="44">
        <v>1</v>
      </c>
      <c r="F264" s="44">
        <v>11</v>
      </c>
      <c r="G264" s="44">
        <v>1</v>
      </c>
      <c r="H264" s="42" t="s">
        <v>25</v>
      </c>
      <c r="I264" s="4">
        <v>0</v>
      </c>
      <c r="J264" s="50">
        <v>25300000</v>
      </c>
      <c r="K264" s="45">
        <f t="shared" si="3"/>
        <v>25300000</v>
      </c>
      <c r="L264" s="44">
        <v>0</v>
      </c>
      <c r="M264" s="44">
        <v>0</v>
      </c>
      <c r="N264" s="46" t="s">
        <v>19</v>
      </c>
      <c r="O264" s="47" t="s">
        <v>20</v>
      </c>
      <c r="P264" s="49" t="s">
        <v>101</v>
      </c>
      <c r="Q264" s="44">
        <v>3822500</v>
      </c>
      <c r="R264" s="49" t="s">
        <v>102</v>
      </c>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row>
    <row r="265" spans="1:41" s="48" customFormat="1" ht="31.5" x14ac:dyDescent="0.25">
      <c r="A265" s="65"/>
      <c r="B265" s="42">
        <v>80111600</v>
      </c>
      <c r="C265" s="31" t="s">
        <v>336</v>
      </c>
      <c r="D265" s="44">
        <v>1</v>
      </c>
      <c r="E265" s="44">
        <v>1</v>
      </c>
      <c r="F265" s="44">
        <v>11</v>
      </c>
      <c r="G265" s="44">
        <v>1</v>
      </c>
      <c r="H265" s="42" t="s">
        <v>25</v>
      </c>
      <c r="I265" s="4">
        <v>0</v>
      </c>
      <c r="J265" s="50">
        <v>37400000</v>
      </c>
      <c r="K265" s="45">
        <f t="shared" ref="K265:K344" si="4">J265</f>
        <v>37400000</v>
      </c>
      <c r="L265" s="44">
        <v>0</v>
      </c>
      <c r="M265" s="44">
        <v>0</v>
      </c>
      <c r="N265" s="46" t="s">
        <v>19</v>
      </c>
      <c r="O265" s="47" t="s">
        <v>20</v>
      </c>
      <c r="P265" s="49" t="s">
        <v>101</v>
      </c>
      <c r="Q265" s="44">
        <v>3822500</v>
      </c>
      <c r="R265" s="49" t="s">
        <v>102</v>
      </c>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row>
    <row r="266" spans="1:41" s="48" customFormat="1" ht="52.5" x14ac:dyDescent="0.25">
      <c r="A266" s="65"/>
      <c r="B266" s="42">
        <v>80111600</v>
      </c>
      <c r="C266" s="31" t="s">
        <v>337</v>
      </c>
      <c r="D266" s="44">
        <v>2</v>
      </c>
      <c r="E266" s="44">
        <v>2</v>
      </c>
      <c r="F266" s="44">
        <v>6</v>
      </c>
      <c r="G266" s="44">
        <v>1</v>
      </c>
      <c r="H266" s="20" t="s">
        <v>57</v>
      </c>
      <c r="I266" s="4">
        <v>0</v>
      </c>
      <c r="J266" s="50">
        <v>27998331</v>
      </c>
      <c r="K266" s="45">
        <f t="shared" si="4"/>
        <v>27998331</v>
      </c>
      <c r="L266" s="44">
        <v>0</v>
      </c>
      <c r="M266" s="44">
        <v>0</v>
      </c>
      <c r="N266" s="46" t="s">
        <v>19</v>
      </c>
      <c r="O266" s="47" t="s">
        <v>20</v>
      </c>
      <c r="P266" s="49" t="s">
        <v>101</v>
      </c>
      <c r="Q266" s="44">
        <v>3822500</v>
      </c>
      <c r="R266" s="49" t="s">
        <v>102</v>
      </c>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row>
    <row r="267" spans="1:41" s="48" customFormat="1" ht="42" x14ac:dyDescent="0.25">
      <c r="A267" s="65"/>
      <c r="B267" s="42">
        <v>80111600</v>
      </c>
      <c r="C267" s="31" t="s">
        <v>338</v>
      </c>
      <c r="D267" s="44">
        <v>8</v>
      </c>
      <c r="E267" s="44">
        <v>8</v>
      </c>
      <c r="F267" s="44">
        <v>5</v>
      </c>
      <c r="G267" s="44">
        <v>1</v>
      </c>
      <c r="H267" s="42" t="s">
        <v>25</v>
      </c>
      <c r="I267" s="4">
        <v>0</v>
      </c>
      <c r="J267" s="50">
        <v>18725000</v>
      </c>
      <c r="K267" s="45">
        <f t="shared" si="4"/>
        <v>18725000</v>
      </c>
      <c r="L267" s="44">
        <v>0</v>
      </c>
      <c r="M267" s="44">
        <v>0</v>
      </c>
      <c r="N267" s="46" t="s">
        <v>19</v>
      </c>
      <c r="O267" s="47" t="s">
        <v>20</v>
      </c>
      <c r="P267" s="49" t="s">
        <v>101</v>
      </c>
      <c r="Q267" s="44">
        <v>3822500</v>
      </c>
      <c r="R267" s="49" t="s">
        <v>102</v>
      </c>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row>
    <row r="268" spans="1:41" s="48" customFormat="1" ht="31.5" x14ac:dyDescent="0.25">
      <c r="A268" s="65"/>
      <c r="B268" s="42">
        <v>80111600</v>
      </c>
      <c r="C268" s="31" t="s">
        <v>339</v>
      </c>
      <c r="D268" s="44">
        <v>1</v>
      </c>
      <c r="E268" s="44">
        <v>1</v>
      </c>
      <c r="F268" s="44">
        <v>11</v>
      </c>
      <c r="G268" s="44">
        <v>1</v>
      </c>
      <c r="H268" s="42" t="s">
        <v>25</v>
      </c>
      <c r="I268" s="4">
        <v>0</v>
      </c>
      <c r="J268" s="50">
        <v>43384000</v>
      </c>
      <c r="K268" s="45">
        <f t="shared" si="4"/>
        <v>43384000</v>
      </c>
      <c r="L268" s="44">
        <v>0</v>
      </c>
      <c r="M268" s="44">
        <v>0</v>
      </c>
      <c r="N268" s="46" t="s">
        <v>19</v>
      </c>
      <c r="O268" s="47" t="s">
        <v>20</v>
      </c>
      <c r="P268" s="49" t="s">
        <v>101</v>
      </c>
      <c r="Q268" s="44">
        <v>3822500</v>
      </c>
      <c r="R268" s="49" t="s">
        <v>102</v>
      </c>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row>
    <row r="269" spans="1:41" s="48" customFormat="1" ht="31.5" x14ac:dyDescent="0.25">
      <c r="A269" s="65"/>
      <c r="B269" s="42">
        <v>80111600</v>
      </c>
      <c r="C269" s="3" t="s">
        <v>336</v>
      </c>
      <c r="D269" s="44">
        <v>1</v>
      </c>
      <c r="E269" s="44">
        <v>1</v>
      </c>
      <c r="F269" s="44">
        <v>11</v>
      </c>
      <c r="G269" s="44">
        <v>1</v>
      </c>
      <c r="H269" s="42" t="s">
        <v>25</v>
      </c>
      <c r="I269" s="4">
        <v>0</v>
      </c>
      <c r="J269" s="50">
        <v>41195000</v>
      </c>
      <c r="K269" s="45">
        <f t="shared" si="4"/>
        <v>41195000</v>
      </c>
      <c r="L269" s="44">
        <v>0</v>
      </c>
      <c r="M269" s="44">
        <v>0</v>
      </c>
      <c r="N269" s="46" t="s">
        <v>19</v>
      </c>
      <c r="O269" s="47" t="s">
        <v>20</v>
      </c>
      <c r="P269" s="49" t="s">
        <v>101</v>
      </c>
      <c r="Q269" s="44">
        <v>3822500</v>
      </c>
      <c r="R269" s="49" t="s">
        <v>102</v>
      </c>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row>
    <row r="270" spans="1:41" s="48" customFormat="1" ht="31.5" x14ac:dyDescent="0.25">
      <c r="A270" s="65"/>
      <c r="B270" s="42">
        <v>80111600</v>
      </c>
      <c r="C270" s="3" t="s">
        <v>340</v>
      </c>
      <c r="D270" s="44">
        <v>1</v>
      </c>
      <c r="E270" s="44">
        <v>1</v>
      </c>
      <c r="F270" s="44">
        <v>11</v>
      </c>
      <c r="G270" s="44">
        <v>1</v>
      </c>
      <c r="H270" s="42" t="s">
        <v>25</v>
      </c>
      <c r="I270" s="4">
        <v>0</v>
      </c>
      <c r="J270" s="50">
        <v>41195000</v>
      </c>
      <c r="K270" s="45">
        <f t="shared" si="4"/>
        <v>41195000</v>
      </c>
      <c r="L270" s="44">
        <v>0</v>
      </c>
      <c r="M270" s="44">
        <v>0</v>
      </c>
      <c r="N270" s="46" t="s">
        <v>19</v>
      </c>
      <c r="O270" s="47" t="s">
        <v>20</v>
      </c>
      <c r="P270" s="49" t="s">
        <v>101</v>
      </c>
      <c r="Q270" s="44">
        <v>3822500</v>
      </c>
      <c r="R270" s="49" t="s">
        <v>102</v>
      </c>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row>
    <row r="271" spans="1:41" s="48" customFormat="1" ht="31.5" x14ac:dyDescent="0.25">
      <c r="A271" s="65"/>
      <c r="B271" s="42">
        <v>80111600</v>
      </c>
      <c r="C271" s="31" t="s">
        <v>314</v>
      </c>
      <c r="D271" s="44">
        <v>1</v>
      </c>
      <c r="E271" s="44">
        <v>1</v>
      </c>
      <c r="F271" s="44">
        <v>11</v>
      </c>
      <c r="G271" s="44">
        <v>1</v>
      </c>
      <c r="H271" s="42" t="s">
        <v>25</v>
      </c>
      <c r="I271" s="4">
        <v>0</v>
      </c>
      <c r="J271" s="50">
        <v>26400000</v>
      </c>
      <c r="K271" s="45">
        <f t="shared" si="4"/>
        <v>26400000</v>
      </c>
      <c r="L271" s="44">
        <v>0</v>
      </c>
      <c r="M271" s="44">
        <v>0</v>
      </c>
      <c r="N271" s="46" t="s">
        <v>19</v>
      </c>
      <c r="O271" s="47" t="s">
        <v>20</v>
      </c>
      <c r="P271" s="49" t="s">
        <v>101</v>
      </c>
      <c r="Q271" s="44">
        <v>3822500</v>
      </c>
      <c r="R271" s="49" t="s">
        <v>102</v>
      </c>
      <c r="S271" s="65"/>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row>
    <row r="272" spans="1:41" s="48" customFormat="1" ht="31.5" x14ac:dyDescent="0.25">
      <c r="A272" s="65"/>
      <c r="B272" s="42">
        <v>80111600</v>
      </c>
      <c r="C272" s="31" t="s">
        <v>341</v>
      </c>
      <c r="D272" s="44">
        <v>1</v>
      </c>
      <c r="E272" s="44">
        <v>1</v>
      </c>
      <c r="F272" s="44">
        <v>6</v>
      </c>
      <c r="G272" s="44">
        <v>1</v>
      </c>
      <c r="H272" s="20" t="s">
        <v>57</v>
      </c>
      <c r="I272" s="4">
        <v>0</v>
      </c>
      <c r="J272" s="50">
        <v>12600000</v>
      </c>
      <c r="K272" s="45">
        <f t="shared" si="4"/>
        <v>12600000</v>
      </c>
      <c r="L272" s="44">
        <v>0</v>
      </c>
      <c r="M272" s="44">
        <v>0</v>
      </c>
      <c r="N272" s="46" t="s">
        <v>19</v>
      </c>
      <c r="O272" s="47" t="s">
        <v>20</v>
      </c>
      <c r="P272" s="49" t="s">
        <v>174</v>
      </c>
      <c r="Q272" s="44">
        <v>3822500</v>
      </c>
      <c r="R272" s="49" t="s">
        <v>342</v>
      </c>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row>
    <row r="273" spans="1:41" s="48" customFormat="1" ht="22.5" x14ac:dyDescent="0.25">
      <c r="A273" s="65"/>
      <c r="B273" s="42">
        <v>80111600</v>
      </c>
      <c r="C273" s="31" t="s">
        <v>343</v>
      </c>
      <c r="D273" s="44">
        <v>7</v>
      </c>
      <c r="E273" s="44">
        <v>7</v>
      </c>
      <c r="F273" s="44">
        <v>5</v>
      </c>
      <c r="G273" s="44">
        <v>1</v>
      </c>
      <c r="H273" s="42" t="s">
        <v>25</v>
      </c>
      <c r="I273" s="4">
        <v>0</v>
      </c>
      <c r="J273" s="50">
        <v>10500000</v>
      </c>
      <c r="K273" s="45">
        <f t="shared" si="4"/>
        <v>10500000</v>
      </c>
      <c r="L273" s="44">
        <v>0</v>
      </c>
      <c r="M273" s="44">
        <v>0</v>
      </c>
      <c r="N273" s="46" t="s">
        <v>19</v>
      </c>
      <c r="O273" s="47" t="s">
        <v>20</v>
      </c>
      <c r="P273" s="49" t="s">
        <v>174</v>
      </c>
      <c r="Q273" s="44">
        <v>3822500</v>
      </c>
      <c r="R273" s="49" t="s">
        <v>342</v>
      </c>
      <c r="S273" s="65"/>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row>
    <row r="274" spans="1:41" s="48" customFormat="1" ht="31.5" x14ac:dyDescent="0.25">
      <c r="A274" s="65"/>
      <c r="B274" s="42">
        <v>80111600</v>
      </c>
      <c r="C274" s="31" t="s">
        <v>344</v>
      </c>
      <c r="D274" s="44">
        <v>1</v>
      </c>
      <c r="E274" s="44">
        <v>1</v>
      </c>
      <c r="F274" s="44">
        <v>5</v>
      </c>
      <c r="G274" s="44">
        <v>1</v>
      </c>
      <c r="H274" s="20" t="s">
        <v>57</v>
      </c>
      <c r="I274" s="4">
        <v>0</v>
      </c>
      <c r="J274" s="50">
        <v>10500000</v>
      </c>
      <c r="K274" s="45">
        <f t="shared" si="4"/>
        <v>10500000</v>
      </c>
      <c r="L274" s="44">
        <v>0</v>
      </c>
      <c r="M274" s="44">
        <v>0</v>
      </c>
      <c r="N274" s="46" t="s">
        <v>19</v>
      </c>
      <c r="O274" s="47" t="s">
        <v>20</v>
      </c>
      <c r="P274" s="49" t="s">
        <v>174</v>
      </c>
      <c r="Q274" s="44">
        <v>3822500</v>
      </c>
      <c r="R274" s="49" t="s">
        <v>342</v>
      </c>
      <c r="S274" s="65"/>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row>
    <row r="275" spans="1:41" s="48" customFormat="1" ht="22.5" x14ac:dyDescent="0.25">
      <c r="A275" s="65"/>
      <c r="B275" s="42">
        <v>80111600</v>
      </c>
      <c r="C275" s="31" t="s">
        <v>345</v>
      </c>
      <c r="D275" s="44">
        <v>7</v>
      </c>
      <c r="E275" s="44">
        <v>7</v>
      </c>
      <c r="F275" s="44">
        <v>6</v>
      </c>
      <c r="G275" s="44">
        <v>1</v>
      </c>
      <c r="H275" s="42" t="s">
        <v>25</v>
      </c>
      <c r="I275" s="4">
        <v>0</v>
      </c>
      <c r="J275" s="50">
        <v>12600000</v>
      </c>
      <c r="K275" s="45">
        <f t="shared" si="4"/>
        <v>12600000</v>
      </c>
      <c r="L275" s="44">
        <v>0</v>
      </c>
      <c r="M275" s="44">
        <v>0</v>
      </c>
      <c r="N275" s="46" t="s">
        <v>19</v>
      </c>
      <c r="O275" s="47" t="s">
        <v>20</v>
      </c>
      <c r="P275" s="49" t="s">
        <v>174</v>
      </c>
      <c r="Q275" s="44">
        <v>3822500</v>
      </c>
      <c r="R275" s="49" t="s">
        <v>342</v>
      </c>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row>
    <row r="276" spans="1:41" s="48" customFormat="1" ht="31.5" x14ac:dyDescent="0.25">
      <c r="A276" s="65"/>
      <c r="B276" s="42">
        <v>80111600</v>
      </c>
      <c r="C276" s="31" t="s">
        <v>346</v>
      </c>
      <c r="D276" s="44">
        <v>1</v>
      </c>
      <c r="E276" s="44">
        <v>1</v>
      </c>
      <c r="F276" s="44">
        <v>5</v>
      </c>
      <c r="G276" s="44">
        <v>1</v>
      </c>
      <c r="H276" s="20" t="s">
        <v>57</v>
      </c>
      <c r="I276" s="4">
        <v>0</v>
      </c>
      <c r="J276" s="50">
        <v>10500000</v>
      </c>
      <c r="K276" s="45">
        <f t="shared" si="4"/>
        <v>10500000</v>
      </c>
      <c r="L276" s="44">
        <v>0</v>
      </c>
      <c r="M276" s="44">
        <v>0</v>
      </c>
      <c r="N276" s="46" t="s">
        <v>19</v>
      </c>
      <c r="O276" s="47" t="s">
        <v>20</v>
      </c>
      <c r="P276" s="49" t="s">
        <v>174</v>
      </c>
      <c r="Q276" s="44">
        <v>3822500</v>
      </c>
      <c r="R276" s="49" t="s">
        <v>342</v>
      </c>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row>
    <row r="277" spans="1:41" s="48" customFormat="1" ht="22.5" x14ac:dyDescent="0.25">
      <c r="A277" s="65"/>
      <c r="B277" s="42">
        <v>80111600</v>
      </c>
      <c r="C277" s="31" t="s">
        <v>343</v>
      </c>
      <c r="D277" s="44">
        <v>7</v>
      </c>
      <c r="E277" s="44">
        <v>7</v>
      </c>
      <c r="F277" s="44">
        <v>6</v>
      </c>
      <c r="G277" s="44">
        <v>1</v>
      </c>
      <c r="H277" s="42" t="s">
        <v>25</v>
      </c>
      <c r="I277" s="4">
        <v>0</v>
      </c>
      <c r="J277" s="50">
        <v>12600000</v>
      </c>
      <c r="K277" s="45">
        <f t="shared" si="4"/>
        <v>12600000</v>
      </c>
      <c r="L277" s="44">
        <v>0</v>
      </c>
      <c r="M277" s="44">
        <v>0</v>
      </c>
      <c r="N277" s="46" t="s">
        <v>19</v>
      </c>
      <c r="O277" s="47" t="s">
        <v>20</v>
      </c>
      <c r="P277" s="49" t="s">
        <v>174</v>
      </c>
      <c r="Q277" s="44">
        <v>3822500</v>
      </c>
      <c r="R277" s="49" t="s">
        <v>342</v>
      </c>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row>
    <row r="278" spans="1:41" s="48" customFormat="1" ht="22.5" x14ac:dyDescent="0.25">
      <c r="A278" s="65"/>
      <c r="B278" s="42">
        <v>80111600</v>
      </c>
      <c r="C278" s="31" t="s">
        <v>347</v>
      </c>
      <c r="D278" s="44">
        <v>1</v>
      </c>
      <c r="E278" s="44">
        <v>1</v>
      </c>
      <c r="F278" s="44">
        <v>11</v>
      </c>
      <c r="G278" s="44">
        <v>1</v>
      </c>
      <c r="H278" s="42" t="s">
        <v>25</v>
      </c>
      <c r="I278" s="4">
        <v>0</v>
      </c>
      <c r="J278" s="50">
        <v>25952850</v>
      </c>
      <c r="K278" s="45">
        <f t="shared" si="4"/>
        <v>25952850</v>
      </c>
      <c r="L278" s="44">
        <v>0</v>
      </c>
      <c r="M278" s="44">
        <v>0</v>
      </c>
      <c r="N278" s="46" t="s">
        <v>19</v>
      </c>
      <c r="O278" s="47" t="s">
        <v>20</v>
      </c>
      <c r="P278" s="49" t="s">
        <v>174</v>
      </c>
      <c r="Q278" s="44">
        <v>3822500</v>
      </c>
      <c r="R278" s="49" t="s">
        <v>342</v>
      </c>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row>
    <row r="279" spans="1:41" s="48" customFormat="1" ht="31.5" x14ac:dyDescent="0.25">
      <c r="A279" s="65"/>
      <c r="B279" s="42">
        <v>80111600</v>
      </c>
      <c r="C279" s="31" t="s">
        <v>348</v>
      </c>
      <c r="D279" s="44">
        <v>1</v>
      </c>
      <c r="E279" s="44">
        <v>1</v>
      </c>
      <c r="F279" s="44">
        <v>6</v>
      </c>
      <c r="G279" s="44">
        <v>1</v>
      </c>
      <c r="H279" s="20" t="s">
        <v>57</v>
      </c>
      <c r="I279" s="4">
        <v>0</v>
      </c>
      <c r="J279" s="50">
        <v>12600000</v>
      </c>
      <c r="K279" s="45">
        <f t="shared" si="4"/>
        <v>12600000</v>
      </c>
      <c r="L279" s="44">
        <v>0</v>
      </c>
      <c r="M279" s="44">
        <v>0</v>
      </c>
      <c r="N279" s="46" t="s">
        <v>19</v>
      </c>
      <c r="O279" s="47" t="s">
        <v>20</v>
      </c>
      <c r="P279" s="49" t="s">
        <v>174</v>
      </c>
      <c r="Q279" s="44">
        <v>3822500</v>
      </c>
      <c r="R279" s="49" t="s">
        <v>342</v>
      </c>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row>
    <row r="280" spans="1:41" s="48" customFormat="1" ht="22.5" x14ac:dyDescent="0.25">
      <c r="A280" s="65"/>
      <c r="B280" s="42">
        <v>80111600</v>
      </c>
      <c r="C280" s="31" t="s">
        <v>349</v>
      </c>
      <c r="D280" s="44">
        <v>8</v>
      </c>
      <c r="E280" s="44">
        <v>8</v>
      </c>
      <c r="F280" s="44">
        <v>5</v>
      </c>
      <c r="G280" s="44">
        <v>1</v>
      </c>
      <c r="H280" s="42" t="s">
        <v>25</v>
      </c>
      <c r="I280" s="4">
        <v>0</v>
      </c>
      <c r="J280" s="50">
        <v>10500000</v>
      </c>
      <c r="K280" s="45">
        <f t="shared" si="4"/>
        <v>10500000</v>
      </c>
      <c r="L280" s="44">
        <v>0</v>
      </c>
      <c r="M280" s="44">
        <v>0</v>
      </c>
      <c r="N280" s="46" t="s">
        <v>19</v>
      </c>
      <c r="O280" s="47" t="s">
        <v>20</v>
      </c>
      <c r="P280" s="49" t="s">
        <v>174</v>
      </c>
      <c r="Q280" s="44">
        <v>3822500</v>
      </c>
      <c r="R280" s="49" t="s">
        <v>342</v>
      </c>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row>
    <row r="281" spans="1:41" s="48" customFormat="1" ht="31.5" x14ac:dyDescent="0.25">
      <c r="A281" s="65"/>
      <c r="B281" s="42">
        <v>80111600</v>
      </c>
      <c r="C281" s="31" t="s">
        <v>350</v>
      </c>
      <c r="D281" s="44">
        <v>2</v>
      </c>
      <c r="E281" s="44">
        <v>2</v>
      </c>
      <c r="F281" s="44">
        <v>6</v>
      </c>
      <c r="G281" s="44">
        <v>1</v>
      </c>
      <c r="H281" s="20" t="s">
        <v>57</v>
      </c>
      <c r="I281" s="4">
        <v>0</v>
      </c>
      <c r="J281" s="50">
        <v>14400000</v>
      </c>
      <c r="K281" s="45">
        <f t="shared" si="4"/>
        <v>14400000</v>
      </c>
      <c r="L281" s="44">
        <v>0</v>
      </c>
      <c r="M281" s="44">
        <v>0</v>
      </c>
      <c r="N281" s="46" t="s">
        <v>19</v>
      </c>
      <c r="O281" s="47" t="s">
        <v>20</v>
      </c>
      <c r="P281" s="49" t="s">
        <v>174</v>
      </c>
      <c r="Q281" s="44">
        <v>3822500</v>
      </c>
      <c r="R281" s="49" t="s">
        <v>342</v>
      </c>
      <c r="S281" s="65"/>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row>
    <row r="282" spans="1:41" s="48" customFormat="1" ht="22.5" x14ac:dyDescent="0.25">
      <c r="A282" s="65"/>
      <c r="B282" s="42">
        <v>80111600</v>
      </c>
      <c r="C282" s="31" t="s">
        <v>351</v>
      </c>
      <c r="D282" s="44">
        <v>8</v>
      </c>
      <c r="E282" s="44">
        <v>8</v>
      </c>
      <c r="F282" s="44">
        <v>5</v>
      </c>
      <c r="G282" s="44">
        <v>1</v>
      </c>
      <c r="H282" s="42" t="s">
        <v>25</v>
      </c>
      <c r="I282" s="4">
        <v>0</v>
      </c>
      <c r="J282" s="50">
        <v>12000000</v>
      </c>
      <c r="K282" s="45">
        <f t="shared" si="4"/>
        <v>12000000</v>
      </c>
      <c r="L282" s="44">
        <v>0</v>
      </c>
      <c r="M282" s="44">
        <v>0</v>
      </c>
      <c r="N282" s="46" t="s">
        <v>19</v>
      </c>
      <c r="O282" s="47" t="s">
        <v>20</v>
      </c>
      <c r="P282" s="49" t="s">
        <v>174</v>
      </c>
      <c r="Q282" s="44">
        <v>3822500</v>
      </c>
      <c r="R282" s="49" t="s">
        <v>342</v>
      </c>
      <c r="S282" s="65"/>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row>
    <row r="283" spans="1:41" s="48" customFormat="1" ht="52.5" x14ac:dyDescent="0.25">
      <c r="A283" s="65"/>
      <c r="B283" s="42">
        <v>80111600</v>
      </c>
      <c r="C283" s="31" t="s">
        <v>352</v>
      </c>
      <c r="D283" s="44">
        <v>1</v>
      </c>
      <c r="E283" s="44">
        <v>1</v>
      </c>
      <c r="F283" s="44">
        <v>5</v>
      </c>
      <c r="G283" s="44">
        <v>1</v>
      </c>
      <c r="H283" s="20" t="s">
        <v>57</v>
      </c>
      <c r="I283" s="4">
        <v>0</v>
      </c>
      <c r="J283" s="50">
        <v>37500000</v>
      </c>
      <c r="K283" s="45">
        <f t="shared" si="4"/>
        <v>37500000</v>
      </c>
      <c r="L283" s="44">
        <v>0</v>
      </c>
      <c r="M283" s="44">
        <v>0</v>
      </c>
      <c r="N283" s="46" t="s">
        <v>19</v>
      </c>
      <c r="O283" s="47" t="s">
        <v>20</v>
      </c>
      <c r="P283" s="49" t="s">
        <v>174</v>
      </c>
      <c r="Q283" s="44">
        <v>3822500</v>
      </c>
      <c r="R283" s="49" t="s">
        <v>342</v>
      </c>
      <c r="S283" s="65"/>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row>
    <row r="284" spans="1:41" s="48" customFormat="1" ht="42" x14ac:dyDescent="0.25">
      <c r="A284" s="65"/>
      <c r="B284" s="42">
        <v>80111600</v>
      </c>
      <c r="C284" s="31" t="s">
        <v>353</v>
      </c>
      <c r="D284" s="44">
        <v>7</v>
      </c>
      <c r="E284" s="44">
        <v>7</v>
      </c>
      <c r="F284" s="44">
        <v>6</v>
      </c>
      <c r="G284" s="44">
        <v>1</v>
      </c>
      <c r="H284" s="42" t="s">
        <v>25</v>
      </c>
      <c r="I284" s="4">
        <v>0</v>
      </c>
      <c r="J284" s="50">
        <v>45000000</v>
      </c>
      <c r="K284" s="45">
        <f t="shared" si="4"/>
        <v>45000000</v>
      </c>
      <c r="L284" s="44">
        <v>0</v>
      </c>
      <c r="M284" s="44">
        <v>0</v>
      </c>
      <c r="N284" s="46" t="s">
        <v>19</v>
      </c>
      <c r="O284" s="47" t="s">
        <v>20</v>
      </c>
      <c r="P284" s="49" t="s">
        <v>174</v>
      </c>
      <c r="Q284" s="44">
        <v>3822500</v>
      </c>
      <c r="R284" s="49" t="s">
        <v>342</v>
      </c>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row>
    <row r="285" spans="1:41" s="48" customFormat="1" ht="42" x14ac:dyDescent="0.25">
      <c r="A285" s="65"/>
      <c r="B285" s="42">
        <v>80111600</v>
      </c>
      <c r="C285" s="31" t="s">
        <v>354</v>
      </c>
      <c r="D285" s="44">
        <v>2</v>
      </c>
      <c r="E285" s="44">
        <v>2</v>
      </c>
      <c r="F285" s="44">
        <v>6</v>
      </c>
      <c r="G285" s="44">
        <v>1</v>
      </c>
      <c r="H285" s="20" t="s">
        <v>57</v>
      </c>
      <c r="I285" s="4">
        <v>0</v>
      </c>
      <c r="J285" s="50">
        <v>13200000</v>
      </c>
      <c r="K285" s="45">
        <f t="shared" si="4"/>
        <v>13200000</v>
      </c>
      <c r="L285" s="44">
        <v>0</v>
      </c>
      <c r="M285" s="44">
        <v>0</v>
      </c>
      <c r="N285" s="46" t="s">
        <v>19</v>
      </c>
      <c r="O285" s="47" t="s">
        <v>20</v>
      </c>
      <c r="P285" s="49" t="s">
        <v>174</v>
      </c>
      <c r="Q285" s="44">
        <v>3822500</v>
      </c>
      <c r="R285" s="49" t="s">
        <v>342</v>
      </c>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row>
    <row r="286" spans="1:41" s="48" customFormat="1" ht="31.5" x14ac:dyDescent="0.25">
      <c r="A286" s="65"/>
      <c r="B286" s="42">
        <v>80111600</v>
      </c>
      <c r="C286" s="31" t="s">
        <v>355</v>
      </c>
      <c r="D286" s="44">
        <v>8</v>
      </c>
      <c r="E286" s="44">
        <v>8</v>
      </c>
      <c r="F286" s="44">
        <v>5</v>
      </c>
      <c r="G286" s="44">
        <v>1</v>
      </c>
      <c r="H286" s="42" t="s">
        <v>25</v>
      </c>
      <c r="I286" s="4">
        <v>0</v>
      </c>
      <c r="J286" s="50">
        <v>11000000</v>
      </c>
      <c r="K286" s="45">
        <f t="shared" si="4"/>
        <v>11000000</v>
      </c>
      <c r="L286" s="44">
        <v>0</v>
      </c>
      <c r="M286" s="44">
        <v>0</v>
      </c>
      <c r="N286" s="46" t="s">
        <v>19</v>
      </c>
      <c r="O286" s="47" t="s">
        <v>20</v>
      </c>
      <c r="P286" s="49" t="s">
        <v>174</v>
      </c>
      <c r="Q286" s="44">
        <v>3822500</v>
      </c>
      <c r="R286" s="49" t="s">
        <v>342</v>
      </c>
      <c r="S286" s="65"/>
      <c r="T286" s="65"/>
      <c r="U286" s="65"/>
      <c r="V286" s="65"/>
      <c r="W286" s="65"/>
      <c r="X286" s="65"/>
      <c r="Y286" s="65"/>
      <c r="Z286" s="65"/>
      <c r="AA286" s="65"/>
      <c r="AB286" s="65"/>
      <c r="AC286" s="65"/>
      <c r="AD286" s="65"/>
      <c r="AE286" s="65"/>
      <c r="AF286" s="65"/>
      <c r="AG286" s="65"/>
      <c r="AH286" s="65"/>
      <c r="AI286" s="65"/>
      <c r="AJ286" s="65"/>
      <c r="AK286" s="65"/>
      <c r="AL286" s="65"/>
      <c r="AM286" s="65"/>
      <c r="AN286" s="65"/>
      <c r="AO286" s="65"/>
    </row>
    <row r="287" spans="1:41" s="48" customFormat="1" ht="42" x14ac:dyDescent="0.25">
      <c r="A287" s="65"/>
      <c r="B287" s="42">
        <v>80111600</v>
      </c>
      <c r="C287" s="31" t="s">
        <v>356</v>
      </c>
      <c r="D287" s="44">
        <v>1</v>
      </c>
      <c r="E287" s="44">
        <v>1</v>
      </c>
      <c r="F287" s="44">
        <v>11</v>
      </c>
      <c r="G287" s="44">
        <v>1</v>
      </c>
      <c r="H287" s="42" t="s">
        <v>25</v>
      </c>
      <c r="I287" s="4">
        <v>0</v>
      </c>
      <c r="J287" s="50">
        <v>23100000</v>
      </c>
      <c r="K287" s="45">
        <f t="shared" si="4"/>
        <v>23100000</v>
      </c>
      <c r="L287" s="44">
        <v>0</v>
      </c>
      <c r="M287" s="44">
        <v>0</v>
      </c>
      <c r="N287" s="46" t="s">
        <v>19</v>
      </c>
      <c r="O287" s="47" t="s">
        <v>20</v>
      </c>
      <c r="P287" s="49" t="s">
        <v>174</v>
      </c>
      <c r="Q287" s="44">
        <v>3822500</v>
      </c>
      <c r="R287" s="49" t="s">
        <v>342</v>
      </c>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row>
    <row r="288" spans="1:41" s="48" customFormat="1" ht="22.5" x14ac:dyDescent="0.25">
      <c r="A288" s="65"/>
      <c r="B288" s="42">
        <v>80111600</v>
      </c>
      <c r="C288" s="31" t="s">
        <v>357</v>
      </c>
      <c r="D288" s="44">
        <v>1</v>
      </c>
      <c r="E288" s="44">
        <v>1</v>
      </c>
      <c r="F288" s="44">
        <v>11</v>
      </c>
      <c r="G288" s="44">
        <v>1</v>
      </c>
      <c r="H288" s="42" t="s">
        <v>25</v>
      </c>
      <c r="I288" s="4">
        <v>0</v>
      </c>
      <c r="J288" s="50">
        <v>23100000</v>
      </c>
      <c r="K288" s="45">
        <f t="shared" si="4"/>
        <v>23100000</v>
      </c>
      <c r="L288" s="44">
        <v>0</v>
      </c>
      <c r="M288" s="44">
        <v>0</v>
      </c>
      <c r="N288" s="46" t="s">
        <v>19</v>
      </c>
      <c r="O288" s="47" t="s">
        <v>20</v>
      </c>
      <c r="P288" s="49" t="s">
        <v>174</v>
      </c>
      <c r="Q288" s="44">
        <v>3822500</v>
      </c>
      <c r="R288" s="49" t="s">
        <v>342</v>
      </c>
      <c r="S288" s="65"/>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row>
    <row r="289" spans="1:41" s="48" customFormat="1" ht="31.5" x14ac:dyDescent="0.25">
      <c r="A289" s="65"/>
      <c r="B289" s="42">
        <v>80111600</v>
      </c>
      <c r="C289" s="31" t="s">
        <v>358</v>
      </c>
      <c r="D289" s="44">
        <v>1</v>
      </c>
      <c r="E289" s="44">
        <v>1</v>
      </c>
      <c r="F289" s="44">
        <v>6</v>
      </c>
      <c r="G289" s="44">
        <v>1</v>
      </c>
      <c r="H289" s="20" t="s">
        <v>57</v>
      </c>
      <c r="I289" s="4">
        <v>0</v>
      </c>
      <c r="J289" s="50">
        <v>16860000</v>
      </c>
      <c r="K289" s="45">
        <f t="shared" si="4"/>
        <v>16860000</v>
      </c>
      <c r="L289" s="44">
        <v>0</v>
      </c>
      <c r="M289" s="44">
        <v>0</v>
      </c>
      <c r="N289" s="46" t="s">
        <v>19</v>
      </c>
      <c r="O289" s="47" t="s">
        <v>20</v>
      </c>
      <c r="P289" s="49" t="s">
        <v>174</v>
      </c>
      <c r="Q289" s="44">
        <v>3822500</v>
      </c>
      <c r="R289" s="49" t="s">
        <v>342</v>
      </c>
      <c r="S289" s="65"/>
      <c r="T289" s="65"/>
      <c r="U289" s="65"/>
      <c r="V289" s="65"/>
      <c r="W289" s="65"/>
      <c r="X289" s="65"/>
      <c r="Y289" s="65"/>
      <c r="Z289" s="65"/>
      <c r="AA289" s="65"/>
      <c r="AB289" s="65"/>
      <c r="AC289" s="65"/>
      <c r="AD289" s="65"/>
      <c r="AE289" s="65"/>
      <c r="AF289" s="65"/>
      <c r="AG289" s="65"/>
      <c r="AH289" s="65"/>
      <c r="AI289" s="65"/>
      <c r="AJ289" s="65"/>
      <c r="AK289" s="65"/>
      <c r="AL289" s="65"/>
      <c r="AM289" s="65"/>
      <c r="AN289" s="65"/>
      <c r="AO289" s="65"/>
    </row>
    <row r="290" spans="1:41" s="48" customFormat="1" ht="22.5" x14ac:dyDescent="0.25">
      <c r="A290" s="65"/>
      <c r="B290" s="42">
        <v>80111600</v>
      </c>
      <c r="C290" s="31" t="s">
        <v>359</v>
      </c>
      <c r="D290" s="44">
        <v>7</v>
      </c>
      <c r="E290" s="44">
        <v>7</v>
      </c>
      <c r="F290" s="44">
        <v>5</v>
      </c>
      <c r="G290" s="44">
        <v>1</v>
      </c>
      <c r="H290" s="42" t="s">
        <v>25</v>
      </c>
      <c r="I290" s="4">
        <v>0</v>
      </c>
      <c r="J290" s="50">
        <v>14050000</v>
      </c>
      <c r="K290" s="45">
        <f t="shared" si="4"/>
        <v>14050000</v>
      </c>
      <c r="L290" s="44">
        <v>0</v>
      </c>
      <c r="M290" s="44">
        <v>0</v>
      </c>
      <c r="N290" s="46" t="s">
        <v>19</v>
      </c>
      <c r="O290" s="47" t="s">
        <v>20</v>
      </c>
      <c r="P290" s="49" t="s">
        <v>174</v>
      </c>
      <c r="Q290" s="44">
        <v>3822500</v>
      </c>
      <c r="R290" s="49" t="s">
        <v>342</v>
      </c>
      <c r="S290" s="65"/>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row>
    <row r="291" spans="1:41" s="48" customFormat="1" ht="31.5" x14ac:dyDescent="0.25">
      <c r="A291" s="65"/>
      <c r="B291" s="42">
        <v>80111600</v>
      </c>
      <c r="C291" s="31" t="s">
        <v>360</v>
      </c>
      <c r="D291" s="44">
        <v>1</v>
      </c>
      <c r="E291" s="44">
        <v>1</v>
      </c>
      <c r="F291" s="44">
        <v>4</v>
      </c>
      <c r="G291" s="44">
        <v>1</v>
      </c>
      <c r="H291" s="20" t="s">
        <v>57</v>
      </c>
      <c r="I291" s="4">
        <v>0</v>
      </c>
      <c r="J291" s="50">
        <v>8400000</v>
      </c>
      <c r="K291" s="45">
        <f t="shared" si="4"/>
        <v>8400000</v>
      </c>
      <c r="L291" s="44">
        <v>0</v>
      </c>
      <c r="M291" s="44">
        <v>0</v>
      </c>
      <c r="N291" s="46" t="s">
        <v>19</v>
      </c>
      <c r="O291" s="47" t="s">
        <v>20</v>
      </c>
      <c r="P291" s="49" t="s">
        <v>174</v>
      </c>
      <c r="Q291" s="44">
        <v>3822500</v>
      </c>
      <c r="R291" s="49" t="s">
        <v>342</v>
      </c>
      <c r="S291" s="65"/>
      <c r="T291" s="65"/>
      <c r="U291" s="65"/>
      <c r="V291" s="65"/>
      <c r="W291" s="65"/>
      <c r="X291" s="65"/>
      <c r="Y291" s="65"/>
      <c r="Z291" s="65"/>
      <c r="AA291" s="65"/>
      <c r="AB291" s="65"/>
      <c r="AC291" s="65"/>
      <c r="AD291" s="65"/>
      <c r="AE291" s="65"/>
      <c r="AF291" s="65"/>
      <c r="AG291" s="65"/>
      <c r="AH291" s="65"/>
      <c r="AI291" s="65"/>
      <c r="AJ291" s="65"/>
      <c r="AK291" s="65"/>
      <c r="AL291" s="65"/>
      <c r="AM291" s="65"/>
      <c r="AN291" s="65"/>
      <c r="AO291" s="65"/>
    </row>
    <row r="292" spans="1:41" s="48" customFormat="1" ht="22.5" x14ac:dyDescent="0.25">
      <c r="A292" s="65"/>
      <c r="B292" s="42">
        <v>80111600</v>
      </c>
      <c r="C292" s="31" t="s">
        <v>361</v>
      </c>
      <c r="D292" s="44">
        <v>6</v>
      </c>
      <c r="E292" s="44">
        <v>6</v>
      </c>
      <c r="F292" s="44">
        <v>7</v>
      </c>
      <c r="G292" s="44">
        <v>1</v>
      </c>
      <c r="H292" s="42" t="s">
        <v>25</v>
      </c>
      <c r="I292" s="4">
        <v>0</v>
      </c>
      <c r="J292" s="50">
        <v>14700000</v>
      </c>
      <c r="K292" s="45">
        <f t="shared" si="4"/>
        <v>14700000</v>
      </c>
      <c r="L292" s="44">
        <v>0</v>
      </c>
      <c r="M292" s="44">
        <v>0</v>
      </c>
      <c r="N292" s="46" t="s">
        <v>19</v>
      </c>
      <c r="O292" s="47" t="s">
        <v>20</v>
      </c>
      <c r="P292" s="49" t="s">
        <v>174</v>
      </c>
      <c r="Q292" s="44">
        <v>3822500</v>
      </c>
      <c r="R292" s="49" t="s">
        <v>342</v>
      </c>
      <c r="S292" s="65"/>
      <c r="T292" s="65"/>
      <c r="U292" s="65"/>
      <c r="V292" s="65"/>
      <c r="W292" s="65"/>
      <c r="X292" s="65"/>
      <c r="Y292" s="65"/>
      <c r="Z292" s="65"/>
      <c r="AA292" s="65"/>
      <c r="AB292" s="65"/>
      <c r="AC292" s="65"/>
      <c r="AD292" s="65"/>
      <c r="AE292" s="65"/>
      <c r="AF292" s="65"/>
      <c r="AG292" s="65"/>
      <c r="AH292" s="65"/>
      <c r="AI292" s="65"/>
      <c r="AJ292" s="65"/>
      <c r="AK292" s="65"/>
      <c r="AL292" s="65"/>
      <c r="AM292" s="65"/>
      <c r="AN292" s="65"/>
      <c r="AO292" s="65"/>
    </row>
    <row r="293" spans="1:41" s="48" customFormat="1" ht="31.5" x14ac:dyDescent="0.25">
      <c r="A293" s="65"/>
      <c r="B293" s="42">
        <v>80111600</v>
      </c>
      <c r="C293" s="31" t="s">
        <v>362</v>
      </c>
      <c r="D293" s="44">
        <v>2</v>
      </c>
      <c r="E293" s="44">
        <v>2</v>
      </c>
      <c r="F293" s="44">
        <v>5</v>
      </c>
      <c r="G293" s="44">
        <v>1</v>
      </c>
      <c r="H293" s="20" t="s">
        <v>57</v>
      </c>
      <c r="I293" s="4">
        <v>0</v>
      </c>
      <c r="J293" s="50">
        <v>10500000</v>
      </c>
      <c r="K293" s="45">
        <f t="shared" si="4"/>
        <v>10500000</v>
      </c>
      <c r="L293" s="44">
        <v>0</v>
      </c>
      <c r="M293" s="44">
        <v>0</v>
      </c>
      <c r="N293" s="46" t="s">
        <v>19</v>
      </c>
      <c r="O293" s="47" t="s">
        <v>20</v>
      </c>
      <c r="P293" s="49" t="s">
        <v>174</v>
      </c>
      <c r="Q293" s="44">
        <v>3822500</v>
      </c>
      <c r="R293" s="49" t="s">
        <v>342</v>
      </c>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row>
    <row r="294" spans="1:41" s="48" customFormat="1" ht="31.5" x14ac:dyDescent="0.25">
      <c r="A294" s="65"/>
      <c r="B294" s="42">
        <v>80111600</v>
      </c>
      <c r="C294" s="31" t="s">
        <v>363</v>
      </c>
      <c r="D294" s="44">
        <v>8</v>
      </c>
      <c r="E294" s="44">
        <v>8</v>
      </c>
      <c r="F294" s="44">
        <v>6</v>
      </c>
      <c r="G294" s="44">
        <v>1</v>
      </c>
      <c r="H294" s="42" t="s">
        <v>25</v>
      </c>
      <c r="I294" s="4">
        <v>0</v>
      </c>
      <c r="J294" s="50">
        <v>12600000</v>
      </c>
      <c r="K294" s="45">
        <f t="shared" si="4"/>
        <v>12600000</v>
      </c>
      <c r="L294" s="44">
        <v>0</v>
      </c>
      <c r="M294" s="44">
        <v>0</v>
      </c>
      <c r="N294" s="46" t="s">
        <v>19</v>
      </c>
      <c r="O294" s="47" t="s">
        <v>20</v>
      </c>
      <c r="P294" s="49" t="s">
        <v>174</v>
      </c>
      <c r="Q294" s="44">
        <v>3822500</v>
      </c>
      <c r="R294" s="49" t="s">
        <v>342</v>
      </c>
      <c r="S294" s="65"/>
      <c r="T294" s="65"/>
      <c r="U294" s="65"/>
      <c r="V294" s="65"/>
      <c r="W294" s="65"/>
      <c r="X294" s="65"/>
      <c r="Y294" s="65"/>
      <c r="Z294" s="65"/>
      <c r="AA294" s="65"/>
      <c r="AB294" s="65"/>
      <c r="AC294" s="65"/>
      <c r="AD294" s="65"/>
      <c r="AE294" s="65"/>
      <c r="AF294" s="65"/>
      <c r="AG294" s="65"/>
      <c r="AH294" s="65"/>
      <c r="AI294" s="65"/>
      <c r="AJ294" s="65"/>
      <c r="AK294" s="65"/>
      <c r="AL294" s="65"/>
      <c r="AM294" s="65"/>
      <c r="AN294" s="65"/>
      <c r="AO294" s="65"/>
    </row>
    <row r="295" spans="1:41" s="48" customFormat="1" ht="52.5" x14ac:dyDescent="0.25">
      <c r="A295" s="65"/>
      <c r="B295" s="42">
        <v>80111600</v>
      </c>
      <c r="C295" s="31" t="s">
        <v>364</v>
      </c>
      <c r="D295" s="44">
        <v>1</v>
      </c>
      <c r="E295" s="44">
        <v>1</v>
      </c>
      <c r="F295" s="44">
        <v>5</v>
      </c>
      <c r="G295" s="44">
        <v>1</v>
      </c>
      <c r="H295" s="20" t="s">
        <v>57</v>
      </c>
      <c r="I295" s="4">
        <v>0</v>
      </c>
      <c r="J295" s="50">
        <v>14000000</v>
      </c>
      <c r="K295" s="45">
        <f t="shared" si="4"/>
        <v>14000000</v>
      </c>
      <c r="L295" s="44">
        <v>0</v>
      </c>
      <c r="M295" s="44">
        <v>0</v>
      </c>
      <c r="N295" s="46" t="s">
        <v>19</v>
      </c>
      <c r="O295" s="47" t="s">
        <v>20</v>
      </c>
      <c r="P295" s="49" t="s">
        <v>174</v>
      </c>
      <c r="Q295" s="44">
        <v>3822500</v>
      </c>
      <c r="R295" s="49" t="s">
        <v>342</v>
      </c>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row>
    <row r="296" spans="1:41" s="48" customFormat="1" ht="31.5" x14ac:dyDescent="0.25">
      <c r="A296" s="65"/>
      <c r="B296" s="42">
        <v>80111600</v>
      </c>
      <c r="C296" s="31" t="s">
        <v>365</v>
      </c>
      <c r="D296" s="44">
        <v>7</v>
      </c>
      <c r="E296" s="44">
        <v>7</v>
      </c>
      <c r="F296" s="44">
        <v>6</v>
      </c>
      <c r="G296" s="44">
        <v>1</v>
      </c>
      <c r="H296" s="42" t="s">
        <v>25</v>
      </c>
      <c r="I296" s="4">
        <v>0</v>
      </c>
      <c r="J296" s="50">
        <v>16800000</v>
      </c>
      <c r="K296" s="45">
        <f t="shared" si="4"/>
        <v>16800000</v>
      </c>
      <c r="L296" s="44">
        <v>0</v>
      </c>
      <c r="M296" s="44">
        <v>0</v>
      </c>
      <c r="N296" s="46" t="s">
        <v>19</v>
      </c>
      <c r="O296" s="47" t="s">
        <v>20</v>
      </c>
      <c r="P296" s="49" t="s">
        <v>174</v>
      </c>
      <c r="Q296" s="44">
        <v>3822500</v>
      </c>
      <c r="R296" s="49" t="s">
        <v>342</v>
      </c>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row>
    <row r="297" spans="1:41" s="48" customFormat="1" ht="31.5" x14ac:dyDescent="0.25">
      <c r="A297" s="65"/>
      <c r="B297" s="42">
        <v>80111600</v>
      </c>
      <c r="C297" s="31" t="s">
        <v>366</v>
      </c>
      <c r="D297" s="44">
        <v>2</v>
      </c>
      <c r="E297" s="44">
        <v>2</v>
      </c>
      <c r="F297" s="44">
        <v>5</v>
      </c>
      <c r="G297" s="44">
        <v>1</v>
      </c>
      <c r="H297" s="20" t="s">
        <v>57</v>
      </c>
      <c r="I297" s="4">
        <v>0</v>
      </c>
      <c r="J297" s="50">
        <v>10500000</v>
      </c>
      <c r="K297" s="45">
        <f t="shared" si="4"/>
        <v>10500000</v>
      </c>
      <c r="L297" s="44">
        <v>0</v>
      </c>
      <c r="M297" s="44">
        <v>0</v>
      </c>
      <c r="N297" s="46" t="s">
        <v>19</v>
      </c>
      <c r="O297" s="47" t="s">
        <v>20</v>
      </c>
      <c r="P297" s="49" t="s">
        <v>174</v>
      </c>
      <c r="Q297" s="44">
        <v>3822500</v>
      </c>
      <c r="R297" s="49" t="s">
        <v>342</v>
      </c>
      <c r="S297" s="65"/>
      <c r="T297" s="65"/>
      <c r="U297" s="65"/>
      <c r="V297" s="65"/>
      <c r="W297" s="65"/>
      <c r="X297" s="65"/>
      <c r="Y297" s="65"/>
      <c r="Z297" s="65"/>
      <c r="AA297" s="65"/>
      <c r="AB297" s="65"/>
      <c r="AC297" s="65"/>
      <c r="AD297" s="65"/>
      <c r="AE297" s="65"/>
      <c r="AF297" s="65"/>
      <c r="AG297" s="65"/>
      <c r="AH297" s="65"/>
      <c r="AI297" s="65"/>
      <c r="AJ297" s="65"/>
      <c r="AK297" s="65"/>
      <c r="AL297" s="65"/>
      <c r="AM297" s="65"/>
      <c r="AN297" s="65"/>
      <c r="AO297" s="65"/>
    </row>
    <row r="298" spans="1:41" s="48" customFormat="1" ht="22.5" x14ac:dyDescent="0.25">
      <c r="A298" s="65"/>
      <c r="B298" s="42">
        <v>80111600</v>
      </c>
      <c r="C298" s="31" t="s">
        <v>361</v>
      </c>
      <c r="D298" s="44">
        <v>7</v>
      </c>
      <c r="E298" s="44">
        <v>7</v>
      </c>
      <c r="F298" s="44">
        <v>6</v>
      </c>
      <c r="G298" s="44">
        <v>1</v>
      </c>
      <c r="H298" s="42" t="s">
        <v>25</v>
      </c>
      <c r="I298" s="4">
        <v>0</v>
      </c>
      <c r="J298" s="50">
        <v>12600000</v>
      </c>
      <c r="K298" s="45">
        <f t="shared" si="4"/>
        <v>12600000</v>
      </c>
      <c r="L298" s="44">
        <v>0</v>
      </c>
      <c r="M298" s="44">
        <v>0</v>
      </c>
      <c r="N298" s="46" t="s">
        <v>19</v>
      </c>
      <c r="O298" s="47" t="s">
        <v>20</v>
      </c>
      <c r="P298" s="49" t="s">
        <v>174</v>
      </c>
      <c r="Q298" s="44">
        <v>3822500</v>
      </c>
      <c r="R298" s="49" t="s">
        <v>342</v>
      </c>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row>
    <row r="299" spans="1:41" s="48" customFormat="1" ht="42" x14ac:dyDescent="0.25">
      <c r="A299" s="65"/>
      <c r="B299" s="42">
        <v>80111600</v>
      </c>
      <c r="C299" s="31" t="s">
        <v>367</v>
      </c>
      <c r="D299" s="44">
        <v>2</v>
      </c>
      <c r="E299" s="44">
        <v>2</v>
      </c>
      <c r="F299" s="44">
        <v>6</v>
      </c>
      <c r="G299" s="44">
        <v>1</v>
      </c>
      <c r="H299" s="42" t="s">
        <v>25</v>
      </c>
      <c r="I299" s="4">
        <v>0</v>
      </c>
      <c r="J299" s="50">
        <v>25200000</v>
      </c>
      <c r="K299" s="45">
        <f t="shared" si="4"/>
        <v>25200000</v>
      </c>
      <c r="L299" s="44">
        <v>0</v>
      </c>
      <c r="M299" s="44">
        <v>0</v>
      </c>
      <c r="N299" s="46" t="s">
        <v>19</v>
      </c>
      <c r="O299" s="47" t="s">
        <v>20</v>
      </c>
      <c r="P299" s="49" t="s">
        <v>174</v>
      </c>
      <c r="Q299" s="44">
        <v>3822500</v>
      </c>
      <c r="R299" s="49" t="s">
        <v>342</v>
      </c>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row>
    <row r="300" spans="1:41" s="48" customFormat="1" ht="31.5" x14ac:dyDescent="0.25">
      <c r="A300" s="65"/>
      <c r="B300" s="42">
        <v>80111600</v>
      </c>
      <c r="C300" s="31" t="s">
        <v>368</v>
      </c>
      <c r="D300" s="44">
        <v>8</v>
      </c>
      <c r="E300" s="44">
        <v>8</v>
      </c>
      <c r="F300" s="44">
        <v>6</v>
      </c>
      <c r="G300" s="44">
        <v>1</v>
      </c>
      <c r="H300" s="42" t="s">
        <v>25</v>
      </c>
      <c r="I300" s="4">
        <v>0</v>
      </c>
      <c r="J300" s="50">
        <v>25200000</v>
      </c>
      <c r="K300" s="45">
        <f t="shared" si="4"/>
        <v>25200000</v>
      </c>
      <c r="L300" s="44">
        <v>0</v>
      </c>
      <c r="M300" s="44">
        <v>0</v>
      </c>
      <c r="N300" s="46" t="s">
        <v>19</v>
      </c>
      <c r="O300" s="47" t="s">
        <v>20</v>
      </c>
      <c r="P300" s="49" t="s">
        <v>174</v>
      </c>
      <c r="Q300" s="44">
        <v>3822500</v>
      </c>
      <c r="R300" s="49" t="s">
        <v>342</v>
      </c>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row>
    <row r="301" spans="1:41" s="48" customFormat="1" ht="31.5" x14ac:dyDescent="0.25">
      <c r="A301" s="65"/>
      <c r="B301" s="42">
        <v>80111600</v>
      </c>
      <c r="C301" s="31" t="s">
        <v>369</v>
      </c>
      <c r="D301" s="44">
        <v>2</v>
      </c>
      <c r="E301" s="44">
        <v>2</v>
      </c>
      <c r="F301" s="44">
        <v>3</v>
      </c>
      <c r="G301" s="44">
        <v>1</v>
      </c>
      <c r="H301" s="20" t="s">
        <v>57</v>
      </c>
      <c r="I301" s="4">
        <v>0</v>
      </c>
      <c r="J301" s="50">
        <v>11400000</v>
      </c>
      <c r="K301" s="45">
        <f t="shared" si="4"/>
        <v>11400000</v>
      </c>
      <c r="L301" s="44">
        <v>0</v>
      </c>
      <c r="M301" s="44">
        <v>0</v>
      </c>
      <c r="N301" s="46" t="s">
        <v>19</v>
      </c>
      <c r="O301" s="47" t="s">
        <v>20</v>
      </c>
      <c r="P301" s="49" t="s">
        <v>174</v>
      </c>
      <c r="Q301" s="44">
        <v>3822500</v>
      </c>
      <c r="R301" s="49" t="s">
        <v>342</v>
      </c>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row>
    <row r="302" spans="1:41" s="48" customFormat="1" ht="31.5" x14ac:dyDescent="0.25">
      <c r="A302" s="65"/>
      <c r="B302" s="42">
        <v>80111600</v>
      </c>
      <c r="C302" s="31" t="s">
        <v>370</v>
      </c>
      <c r="D302" s="44">
        <v>3</v>
      </c>
      <c r="E302" s="44">
        <v>3</v>
      </c>
      <c r="F302" s="44">
        <v>3</v>
      </c>
      <c r="G302" s="44">
        <v>1</v>
      </c>
      <c r="H302" s="20" t="s">
        <v>57</v>
      </c>
      <c r="I302" s="4">
        <v>0</v>
      </c>
      <c r="J302" s="50">
        <v>6300000</v>
      </c>
      <c r="K302" s="45">
        <f t="shared" si="4"/>
        <v>6300000</v>
      </c>
      <c r="L302" s="44">
        <v>0</v>
      </c>
      <c r="M302" s="44">
        <v>0</v>
      </c>
      <c r="N302" s="46" t="s">
        <v>19</v>
      </c>
      <c r="O302" s="47" t="s">
        <v>20</v>
      </c>
      <c r="P302" s="49" t="s">
        <v>174</v>
      </c>
      <c r="Q302" s="44">
        <v>3822500</v>
      </c>
      <c r="R302" s="49" t="s">
        <v>342</v>
      </c>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row>
    <row r="303" spans="1:41" s="48" customFormat="1" ht="22.5" x14ac:dyDescent="0.25">
      <c r="A303" s="65"/>
      <c r="B303" s="42">
        <v>80111600</v>
      </c>
      <c r="C303" s="31" t="s">
        <v>371</v>
      </c>
      <c r="D303" s="44">
        <v>7</v>
      </c>
      <c r="E303" s="44">
        <v>7</v>
      </c>
      <c r="F303" s="44">
        <v>8</v>
      </c>
      <c r="G303" s="44">
        <v>1</v>
      </c>
      <c r="H303" s="42" t="s">
        <v>25</v>
      </c>
      <c r="I303" s="4">
        <v>0</v>
      </c>
      <c r="J303" s="50">
        <v>16800000</v>
      </c>
      <c r="K303" s="45">
        <f t="shared" si="4"/>
        <v>16800000</v>
      </c>
      <c r="L303" s="44">
        <v>0</v>
      </c>
      <c r="M303" s="44">
        <v>0</v>
      </c>
      <c r="N303" s="46" t="s">
        <v>19</v>
      </c>
      <c r="O303" s="47" t="s">
        <v>20</v>
      </c>
      <c r="P303" s="49" t="s">
        <v>174</v>
      </c>
      <c r="Q303" s="44">
        <v>3822500</v>
      </c>
      <c r="R303" s="49" t="s">
        <v>342</v>
      </c>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row>
    <row r="304" spans="1:41" s="48" customFormat="1" ht="22.5" x14ac:dyDescent="0.25">
      <c r="A304" s="65"/>
      <c r="B304" s="42">
        <v>80111600</v>
      </c>
      <c r="C304" s="31" t="s">
        <v>343</v>
      </c>
      <c r="D304" s="44">
        <v>1</v>
      </c>
      <c r="E304" s="44">
        <v>1</v>
      </c>
      <c r="F304" s="44">
        <v>11</v>
      </c>
      <c r="G304" s="44">
        <v>1</v>
      </c>
      <c r="H304" s="42" t="s">
        <v>25</v>
      </c>
      <c r="I304" s="4">
        <v>0</v>
      </c>
      <c r="J304" s="50">
        <v>23100000</v>
      </c>
      <c r="K304" s="45">
        <f t="shared" si="4"/>
        <v>23100000</v>
      </c>
      <c r="L304" s="44">
        <v>0</v>
      </c>
      <c r="M304" s="44">
        <v>0</v>
      </c>
      <c r="N304" s="46" t="s">
        <v>19</v>
      </c>
      <c r="O304" s="47" t="s">
        <v>20</v>
      </c>
      <c r="P304" s="49" t="s">
        <v>174</v>
      </c>
      <c r="Q304" s="44">
        <v>3822500</v>
      </c>
      <c r="R304" s="49" t="s">
        <v>342</v>
      </c>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row>
    <row r="305" spans="1:41" s="48" customFormat="1" ht="31.5" x14ac:dyDescent="0.25">
      <c r="A305" s="65"/>
      <c r="B305" s="42">
        <v>80111600</v>
      </c>
      <c r="C305" s="31" t="s">
        <v>372</v>
      </c>
      <c r="D305" s="44">
        <v>3</v>
      </c>
      <c r="E305" s="44">
        <v>3</v>
      </c>
      <c r="F305" s="44">
        <v>4</v>
      </c>
      <c r="G305" s="44">
        <v>1</v>
      </c>
      <c r="H305" s="20" t="s">
        <v>57</v>
      </c>
      <c r="I305" s="4">
        <v>0</v>
      </c>
      <c r="J305" s="50">
        <v>11235000</v>
      </c>
      <c r="K305" s="45">
        <f t="shared" si="4"/>
        <v>11235000</v>
      </c>
      <c r="L305" s="44">
        <v>0</v>
      </c>
      <c r="M305" s="44">
        <v>0</v>
      </c>
      <c r="N305" s="46" t="s">
        <v>19</v>
      </c>
      <c r="O305" s="47" t="s">
        <v>20</v>
      </c>
      <c r="P305" s="49" t="s">
        <v>174</v>
      </c>
      <c r="Q305" s="44">
        <v>3822500</v>
      </c>
      <c r="R305" s="49" t="s">
        <v>342</v>
      </c>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row>
    <row r="306" spans="1:41" s="48" customFormat="1" ht="22.5" x14ac:dyDescent="0.25">
      <c r="A306" s="65"/>
      <c r="B306" s="42">
        <v>80111600</v>
      </c>
      <c r="C306" s="31" t="s">
        <v>373</v>
      </c>
      <c r="D306" s="44">
        <v>7</v>
      </c>
      <c r="E306" s="44">
        <v>7</v>
      </c>
      <c r="F306" s="44">
        <v>7</v>
      </c>
      <c r="G306" s="44">
        <v>1</v>
      </c>
      <c r="H306" s="42" t="s">
        <v>25</v>
      </c>
      <c r="I306" s="4">
        <v>0</v>
      </c>
      <c r="J306" s="50">
        <v>19661250</v>
      </c>
      <c r="K306" s="45">
        <f t="shared" si="4"/>
        <v>19661250</v>
      </c>
      <c r="L306" s="44">
        <v>0</v>
      </c>
      <c r="M306" s="44">
        <v>0</v>
      </c>
      <c r="N306" s="46" t="s">
        <v>19</v>
      </c>
      <c r="O306" s="47" t="s">
        <v>20</v>
      </c>
      <c r="P306" s="49" t="s">
        <v>174</v>
      </c>
      <c r="Q306" s="44">
        <v>3822500</v>
      </c>
      <c r="R306" s="49" t="s">
        <v>342</v>
      </c>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row>
    <row r="307" spans="1:41" s="48" customFormat="1" ht="52.5" x14ac:dyDescent="0.25">
      <c r="A307" s="65"/>
      <c r="B307" s="42">
        <v>80111600</v>
      </c>
      <c r="C307" s="31" t="s">
        <v>374</v>
      </c>
      <c r="D307" s="44">
        <v>1</v>
      </c>
      <c r="E307" s="44">
        <v>1</v>
      </c>
      <c r="F307" s="44">
        <v>12</v>
      </c>
      <c r="G307" s="44">
        <v>1</v>
      </c>
      <c r="H307" s="42" t="s">
        <v>25</v>
      </c>
      <c r="I307" s="4">
        <v>0</v>
      </c>
      <c r="J307" s="50">
        <v>84000000</v>
      </c>
      <c r="K307" s="45">
        <f t="shared" si="4"/>
        <v>84000000</v>
      </c>
      <c r="L307" s="44">
        <v>0</v>
      </c>
      <c r="M307" s="44">
        <v>0</v>
      </c>
      <c r="N307" s="46" t="s">
        <v>19</v>
      </c>
      <c r="O307" s="47" t="s">
        <v>20</v>
      </c>
      <c r="P307" s="49" t="s">
        <v>174</v>
      </c>
      <c r="Q307" s="44">
        <v>3822500</v>
      </c>
      <c r="R307" s="49" t="s">
        <v>342</v>
      </c>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row>
    <row r="308" spans="1:41" s="48" customFormat="1" ht="31.5" x14ac:dyDescent="0.25">
      <c r="A308" s="65"/>
      <c r="B308" s="42">
        <v>80111600</v>
      </c>
      <c r="C308" s="31" t="s">
        <v>375</v>
      </c>
      <c r="D308" s="44">
        <v>1</v>
      </c>
      <c r="E308" s="44">
        <v>1</v>
      </c>
      <c r="F308" s="44">
        <v>11</v>
      </c>
      <c r="G308" s="44">
        <v>1</v>
      </c>
      <c r="H308" s="42" t="s">
        <v>25</v>
      </c>
      <c r="I308" s="4">
        <v>0</v>
      </c>
      <c r="J308" s="50">
        <v>39600000</v>
      </c>
      <c r="K308" s="45">
        <f t="shared" si="4"/>
        <v>39600000</v>
      </c>
      <c r="L308" s="44">
        <v>0</v>
      </c>
      <c r="M308" s="44">
        <v>0</v>
      </c>
      <c r="N308" s="46" t="s">
        <v>19</v>
      </c>
      <c r="O308" s="47" t="s">
        <v>20</v>
      </c>
      <c r="P308" s="49" t="s">
        <v>174</v>
      </c>
      <c r="Q308" s="44">
        <v>3822500</v>
      </c>
      <c r="R308" s="49" t="s">
        <v>342</v>
      </c>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row>
    <row r="309" spans="1:41" s="48" customFormat="1" ht="31.5" x14ac:dyDescent="0.25">
      <c r="A309" s="65"/>
      <c r="B309" s="42">
        <v>80111600</v>
      </c>
      <c r="C309" s="31" t="s">
        <v>376</v>
      </c>
      <c r="D309" s="44">
        <v>2</v>
      </c>
      <c r="E309" s="44">
        <v>2</v>
      </c>
      <c r="F309" s="44">
        <v>4</v>
      </c>
      <c r="G309" s="44">
        <v>1</v>
      </c>
      <c r="H309" s="20" t="s">
        <v>57</v>
      </c>
      <c r="I309" s="4">
        <v>0</v>
      </c>
      <c r="J309" s="50">
        <v>8400000</v>
      </c>
      <c r="K309" s="45">
        <f t="shared" si="4"/>
        <v>8400000</v>
      </c>
      <c r="L309" s="44">
        <v>0</v>
      </c>
      <c r="M309" s="44">
        <v>0</v>
      </c>
      <c r="N309" s="46" t="s">
        <v>19</v>
      </c>
      <c r="O309" s="47" t="s">
        <v>20</v>
      </c>
      <c r="P309" s="49" t="s">
        <v>174</v>
      </c>
      <c r="Q309" s="44">
        <v>3822500</v>
      </c>
      <c r="R309" s="49" t="s">
        <v>342</v>
      </c>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row>
    <row r="310" spans="1:41" s="48" customFormat="1" ht="22.5" x14ac:dyDescent="0.25">
      <c r="A310" s="65"/>
      <c r="B310" s="42">
        <v>80111600</v>
      </c>
      <c r="C310" s="31" t="s">
        <v>343</v>
      </c>
      <c r="D310" s="44">
        <v>7</v>
      </c>
      <c r="E310" s="44">
        <v>7</v>
      </c>
      <c r="F310" s="44">
        <v>7</v>
      </c>
      <c r="G310" s="44">
        <v>1</v>
      </c>
      <c r="H310" s="42" t="s">
        <v>25</v>
      </c>
      <c r="I310" s="4">
        <v>0</v>
      </c>
      <c r="J310" s="50">
        <v>14700000</v>
      </c>
      <c r="K310" s="45">
        <f t="shared" si="4"/>
        <v>14700000</v>
      </c>
      <c r="L310" s="44">
        <v>0</v>
      </c>
      <c r="M310" s="44">
        <v>0</v>
      </c>
      <c r="N310" s="46" t="s">
        <v>19</v>
      </c>
      <c r="O310" s="47" t="s">
        <v>20</v>
      </c>
      <c r="P310" s="49" t="s">
        <v>174</v>
      </c>
      <c r="Q310" s="44">
        <v>3822500</v>
      </c>
      <c r="R310" s="49" t="s">
        <v>342</v>
      </c>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row>
    <row r="311" spans="1:41" s="48" customFormat="1" ht="31.5" x14ac:dyDescent="0.25">
      <c r="A311" s="65"/>
      <c r="B311" s="42">
        <v>80111600</v>
      </c>
      <c r="C311" s="31" t="s">
        <v>377</v>
      </c>
      <c r="D311" s="44">
        <v>1</v>
      </c>
      <c r="E311" s="44">
        <v>1</v>
      </c>
      <c r="F311" s="44">
        <v>11</v>
      </c>
      <c r="G311" s="44">
        <v>1</v>
      </c>
      <c r="H311" s="42" t="s">
        <v>25</v>
      </c>
      <c r="I311" s="4">
        <v>0</v>
      </c>
      <c r="J311" s="50">
        <v>36300000</v>
      </c>
      <c r="K311" s="45">
        <f t="shared" si="4"/>
        <v>36300000</v>
      </c>
      <c r="L311" s="44">
        <v>0</v>
      </c>
      <c r="M311" s="44">
        <v>0</v>
      </c>
      <c r="N311" s="46" t="s">
        <v>19</v>
      </c>
      <c r="O311" s="47" t="s">
        <v>20</v>
      </c>
      <c r="P311" s="49" t="s">
        <v>174</v>
      </c>
      <c r="Q311" s="44">
        <v>3822500</v>
      </c>
      <c r="R311" s="49" t="s">
        <v>342</v>
      </c>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row>
    <row r="312" spans="1:41" s="48" customFormat="1" ht="31.5" x14ac:dyDescent="0.25">
      <c r="A312" s="65"/>
      <c r="B312" s="42">
        <v>80111600</v>
      </c>
      <c r="C312" s="31" t="s">
        <v>378</v>
      </c>
      <c r="D312" s="44">
        <v>1</v>
      </c>
      <c r="E312" s="44">
        <v>1</v>
      </c>
      <c r="F312" s="44">
        <v>11</v>
      </c>
      <c r="G312" s="44">
        <v>1</v>
      </c>
      <c r="H312" s="42" t="s">
        <v>25</v>
      </c>
      <c r="I312" s="4">
        <v>0</v>
      </c>
      <c r="J312" s="50">
        <v>34100000</v>
      </c>
      <c r="K312" s="45">
        <f t="shared" si="4"/>
        <v>34100000</v>
      </c>
      <c r="L312" s="44">
        <v>0</v>
      </c>
      <c r="M312" s="44">
        <v>0</v>
      </c>
      <c r="N312" s="46" t="s">
        <v>19</v>
      </c>
      <c r="O312" s="47" t="s">
        <v>20</v>
      </c>
      <c r="P312" s="49" t="s">
        <v>174</v>
      </c>
      <c r="Q312" s="44">
        <v>3822500</v>
      </c>
      <c r="R312" s="49" t="s">
        <v>342</v>
      </c>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row>
    <row r="313" spans="1:41" s="48" customFormat="1" ht="22.5" x14ac:dyDescent="0.25">
      <c r="A313" s="65"/>
      <c r="B313" s="42">
        <v>80111600</v>
      </c>
      <c r="C313" s="31" t="s">
        <v>379</v>
      </c>
      <c r="D313" s="44">
        <v>1</v>
      </c>
      <c r="E313" s="44">
        <v>1</v>
      </c>
      <c r="F313" s="44">
        <v>11</v>
      </c>
      <c r="G313" s="44">
        <v>1</v>
      </c>
      <c r="H313" s="42" t="s">
        <v>25</v>
      </c>
      <c r="I313" s="4">
        <v>0</v>
      </c>
      <c r="J313" s="50">
        <v>37180000</v>
      </c>
      <c r="K313" s="45">
        <f t="shared" si="4"/>
        <v>37180000</v>
      </c>
      <c r="L313" s="44">
        <v>0</v>
      </c>
      <c r="M313" s="44">
        <v>0</v>
      </c>
      <c r="N313" s="46" t="s">
        <v>19</v>
      </c>
      <c r="O313" s="47" t="s">
        <v>20</v>
      </c>
      <c r="P313" s="49" t="s">
        <v>174</v>
      </c>
      <c r="Q313" s="44">
        <v>3822500</v>
      </c>
      <c r="R313" s="49" t="s">
        <v>342</v>
      </c>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row>
    <row r="314" spans="1:41" s="48" customFormat="1" ht="52.5" x14ac:dyDescent="0.25">
      <c r="A314" s="65"/>
      <c r="B314" s="42">
        <v>80111600</v>
      </c>
      <c r="C314" s="31" t="s">
        <v>380</v>
      </c>
      <c r="D314" s="44">
        <v>2</v>
      </c>
      <c r="E314" s="44">
        <v>2</v>
      </c>
      <c r="F314" s="44">
        <v>6</v>
      </c>
      <c r="G314" s="44">
        <v>1</v>
      </c>
      <c r="H314" s="42" t="s">
        <v>25</v>
      </c>
      <c r="I314" s="4">
        <v>0</v>
      </c>
      <c r="J314" s="50">
        <v>43800000</v>
      </c>
      <c r="K314" s="45">
        <f t="shared" si="4"/>
        <v>43800000</v>
      </c>
      <c r="L314" s="44">
        <v>0</v>
      </c>
      <c r="M314" s="4">
        <v>0</v>
      </c>
      <c r="N314" s="46" t="s">
        <v>19</v>
      </c>
      <c r="O314" s="47" t="s">
        <v>20</v>
      </c>
      <c r="P314" s="49" t="s">
        <v>158</v>
      </c>
      <c r="Q314" s="44">
        <v>3822500</v>
      </c>
      <c r="R314" s="49" t="s">
        <v>159</v>
      </c>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row>
    <row r="315" spans="1:41" s="48" customFormat="1" ht="42" x14ac:dyDescent="0.25">
      <c r="A315" s="65"/>
      <c r="B315" s="42">
        <v>80111600</v>
      </c>
      <c r="C315" s="31" t="s">
        <v>381</v>
      </c>
      <c r="D315" s="44">
        <v>8</v>
      </c>
      <c r="E315" s="44">
        <v>8</v>
      </c>
      <c r="F315" s="44">
        <v>5</v>
      </c>
      <c r="G315" s="44">
        <v>1</v>
      </c>
      <c r="H315" s="42" t="s">
        <v>25</v>
      </c>
      <c r="I315" s="4">
        <v>0</v>
      </c>
      <c r="J315" s="50">
        <v>36500000</v>
      </c>
      <c r="K315" s="45">
        <f t="shared" si="4"/>
        <v>36500000</v>
      </c>
      <c r="L315" s="44">
        <v>0</v>
      </c>
      <c r="M315" s="4">
        <v>0</v>
      </c>
      <c r="N315" s="46" t="s">
        <v>19</v>
      </c>
      <c r="O315" s="47" t="s">
        <v>20</v>
      </c>
      <c r="P315" s="49" t="s">
        <v>158</v>
      </c>
      <c r="Q315" s="44">
        <v>3822500</v>
      </c>
      <c r="R315" s="49" t="s">
        <v>159</v>
      </c>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row>
    <row r="316" spans="1:41" s="48" customFormat="1" ht="52.5" x14ac:dyDescent="0.25">
      <c r="A316" s="65"/>
      <c r="B316" s="42">
        <v>80111600</v>
      </c>
      <c r="C316" s="31" t="s">
        <v>382</v>
      </c>
      <c r="D316" s="44">
        <v>2</v>
      </c>
      <c r="E316" s="44">
        <v>2</v>
      </c>
      <c r="F316" s="44">
        <v>6</v>
      </c>
      <c r="G316" s="44">
        <v>1</v>
      </c>
      <c r="H316" s="42" t="s">
        <v>25</v>
      </c>
      <c r="I316" s="4">
        <v>0</v>
      </c>
      <c r="J316" s="50">
        <v>18200700</v>
      </c>
      <c r="K316" s="45">
        <f t="shared" si="4"/>
        <v>18200700</v>
      </c>
      <c r="L316" s="44">
        <v>0</v>
      </c>
      <c r="M316" s="44">
        <v>0</v>
      </c>
      <c r="N316" s="46" t="s">
        <v>19</v>
      </c>
      <c r="O316" s="47" t="s">
        <v>20</v>
      </c>
      <c r="P316" s="49" t="s">
        <v>158</v>
      </c>
      <c r="Q316" s="44">
        <v>3822500</v>
      </c>
      <c r="R316" s="49" t="s">
        <v>159</v>
      </c>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row>
    <row r="317" spans="1:41" s="48" customFormat="1" ht="52.5" x14ac:dyDescent="0.25">
      <c r="A317" s="65"/>
      <c r="B317" s="42">
        <v>80111600</v>
      </c>
      <c r="C317" s="31" t="s">
        <v>383</v>
      </c>
      <c r="D317" s="44">
        <v>8</v>
      </c>
      <c r="E317" s="44">
        <v>8</v>
      </c>
      <c r="F317" s="44">
        <v>5</v>
      </c>
      <c r="G317" s="44">
        <v>1</v>
      </c>
      <c r="H317" s="42" t="s">
        <v>25</v>
      </c>
      <c r="I317" s="4">
        <v>0</v>
      </c>
      <c r="J317" s="50">
        <v>15167250</v>
      </c>
      <c r="K317" s="45">
        <f t="shared" si="4"/>
        <v>15167250</v>
      </c>
      <c r="L317" s="44">
        <v>0</v>
      </c>
      <c r="M317" s="44">
        <v>0</v>
      </c>
      <c r="N317" s="46" t="s">
        <v>19</v>
      </c>
      <c r="O317" s="47" t="s">
        <v>20</v>
      </c>
      <c r="P317" s="49" t="s">
        <v>158</v>
      </c>
      <c r="Q317" s="44">
        <v>3822500</v>
      </c>
      <c r="R317" s="49" t="s">
        <v>159</v>
      </c>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row>
    <row r="318" spans="1:41" s="48" customFormat="1" ht="84" x14ac:dyDescent="0.25">
      <c r="A318" s="65"/>
      <c r="B318" s="42">
        <v>80111600</v>
      </c>
      <c r="C318" s="31" t="s">
        <v>384</v>
      </c>
      <c r="D318" s="44">
        <v>2</v>
      </c>
      <c r="E318" s="44">
        <v>2</v>
      </c>
      <c r="F318" s="44">
        <v>6</v>
      </c>
      <c r="G318" s="44">
        <v>1</v>
      </c>
      <c r="H318" s="42" t="s">
        <v>25</v>
      </c>
      <c r="I318" s="4">
        <v>0</v>
      </c>
      <c r="J318" s="50">
        <v>15504306</v>
      </c>
      <c r="K318" s="45">
        <f t="shared" si="4"/>
        <v>15504306</v>
      </c>
      <c r="L318" s="44">
        <v>0</v>
      </c>
      <c r="M318" s="44">
        <v>0</v>
      </c>
      <c r="N318" s="46" t="s">
        <v>19</v>
      </c>
      <c r="O318" s="47" t="s">
        <v>20</v>
      </c>
      <c r="P318" s="49" t="s">
        <v>158</v>
      </c>
      <c r="Q318" s="44">
        <v>3822500</v>
      </c>
      <c r="R318" s="49" t="s">
        <v>159</v>
      </c>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row>
    <row r="319" spans="1:41" s="48" customFormat="1" ht="84" x14ac:dyDescent="0.25">
      <c r="A319" s="65"/>
      <c r="B319" s="42">
        <v>80111600</v>
      </c>
      <c r="C319" s="31" t="s">
        <v>385</v>
      </c>
      <c r="D319" s="44">
        <v>8</v>
      </c>
      <c r="E319" s="44">
        <v>8</v>
      </c>
      <c r="F319" s="44">
        <v>5</v>
      </c>
      <c r="G319" s="44">
        <v>1</v>
      </c>
      <c r="H319" s="42" t="s">
        <v>25</v>
      </c>
      <c r="I319" s="4">
        <v>0</v>
      </c>
      <c r="J319" s="50">
        <v>12920255</v>
      </c>
      <c r="K319" s="45">
        <f t="shared" si="4"/>
        <v>12920255</v>
      </c>
      <c r="L319" s="44">
        <v>0</v>
      </c>
      <c r="M319" s="44">
        <v>0</v>
      </c>
      <c r="N319" s="46" t="s">
        <v>19</v>
      </c>
      <c r="O319" s="47" t="s">
        <v>20</v>
      </c>
      <c r="P319" s="49" t="s">
        <v>158</v>
      </c>
      <c r="Q319" s="44">
        <v>3822500</v>
      </c>
      <c r="R319" s="49" t="s">
        <v>159</v>
      </c>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row>
    <row r="320" spans="1:41" s="48" customFormat="1" ht="73.5" x14ac:dyDescent="0.25">
      <c r="A320" s="65"/>
      <c r="B320" s="42">
        <v>80111600</v>
      </c>
      <c r="C320" s="31" t="s">
        <v>386</v>
      </c>
      <c r="D320" s="44">
        <v>2</v>
      </c>
      <c r="E320" s="44">
        <v>2</v>
      </c>
      <c r="F320" s="44">
        <v>6</v>
      </c>
      <c r="G320" s="44">
        <v>1</v>
      </c>
      <c r="H320" s="42" t="s">
        <v>25</v>
      </c>
      <c r="I320" s="4">
        <v>0</v>
      </c>
      <c r="J320" s="50">
        <v>20223000</v>
      </c>
      <c r="K320" s="45">
        <f t="shared" si="4"/>
        <v>20223000</v>
      </c>
      <c r="L320" s="44">
        <v>0</v>
      </c>
      <c r="M320" s="44">
        <v>0</v>
      </c>
      <c r="N320" s="46" t="s">
        <v>19</v>
      </c>
      <c r="O320" s="47" t="s">
        <v>20</v>
      </c>
      <c r="P320" s="49" t="s">
        <v>158</v>
      </c>
      <c r="Q320" s="44">
        <v>3822500</v>
      </c>
      <c r="R320" s="49" t="s">
        <v>159</v>
      </c>
      <c r="S320" s="65"/>
      <c r="T320" s="65"/>
      <c r="U320" s="65"/>
      <c r="V320" s="65"/>
      <c r="W320" s="65"/>
      <c r="X320" s="65"/>
      <c r="Y320" s="65"/>
      <c r="Z320" s="65"/>
      <c r="AA320" s="65"/>
      <c r="AB320" s="65"/>
      <c r="AC320" s="65"/>
      <c r="AD320" s="65"/>
      <c r="AE320" s="65"/>
      <c r="AF320" s="65"/>
      <c r="AG320" s="65"/>
      <c r="AH320" s="65"/>
      <c r="AI320" s="65"/>
      <c r="AJ320" s="65"/>
      <c r="AK320" s="65"/>
      <c r="AL320" s="65"/>
      <c r="AM320" s="65"/>
      <c r="AN320" s="65"/>
      <c r="AO320" s="65"/>
    </row>
    <row r="321" spans="1:41" s="48" customFormat="1" ht="63" x14ac:dyDescent="0.25">
      <c r="A321" s="65"/>
      <c r="B321" s="42">
        <v>80111600</v>
      </c>
      <c r="C321" s="31" t="s">
        <v>387</v>
      </c>
      <c r="D321" s="44">
        <v>8</v>
      </c>
      <c r="E321" s="44">
        <v>8</v>
      </c>
      <c r="F321" s="44">
        <v>5</v>
      </c>
      <c r="G321" s="44">
        <v>1</v>
      </c>
      <c r="H321" s="42" t="s">
        <v>25</v>
      </c>
      <c r="I321" s="4">
        <v>0</v>
      </c>
      <c r="J321" s="50">
        <v>16852500</v>
      </c>
      <c r="K321" s="45">
        <f t="shared" si="4"/>
        <v>16852500</v>
      </c>
      <c r="L321" s="44">
        <v>0</v>
      </c>
      <c r="M321" s="44">
        <v>0</v>
      </c>
      <c r="N321" s="46" t="s">
        <v>19</v>
      </c>
      <c r="O321" s="47" t="s">
        <v>20</v>
      </c>
      <c r="P321" s="49" t="s">
        <v>158</v>
      </c>
      <c r="Q321" s="44">
        <v>3822500</v>
      </c>
      <c r="R321" s="49" t="s">
        <v>159</v>
      </c>
      <c r="S321" s="65"/>
      <c r="T321" s="65"/>
      <c r="U321" s="65"/>
      <c r="V321" s="65"/>
      <c r="W321" s="65"/>
      <c r="X321" s="65"/>
      <c r="Y321" s="65"/>
      <c r="Z321" s="65"/>
      <c r="AA321" s="65"/>
      <c r="AB321" s="65"/>
      <c r="AC321" s="65"/>
      <c r="AD321" s="65"/>
      <c r="AE321" s="65"/>
      <c r="AF321" s="65"/>
      <c r="AG321" s="65"/>
      <c r="AH321" s="65"/>
      <c r="AI321" s="65"/>
      <c r="AJ321" s="65"/>
      <c r="AK321" s="65"/>
      <c r="AL321" s="65"/>
      <c r="AM321" s="65"/>
      <c r="AN321" s="65"/>
      <c r="AO321" s="65"/>
    </row>
    <row r="322" spans="1:41" s="48" customFormat="1" ht="63" x14ac:dyDescent="0.25">
      <c r="A322" s="65"/>
      <c r="B322" s="42">
        <v>80111600</v>
      </c>
      <c r="C322" s="31" t="s">
        <v>388</v>
      </c>
      <c r="D322" s="44">
        <v>2</v>
      </c>
      <c r="E322" s="44">
        <v>2</v>
      </c>
      <c r="F322" s="44">
        <v>5</v>
      </c>
      <c r="G322" s="44">
        <v>1</v>
      </c>
      <c r="H322" s="20" t="s">
        <v>57</v>
      </c>
      <c r="I322" s="4">
        <v>0</v>
      </c>
      <c r="J322" s="50">
        <v>12920250</v>
      </c>
      <c r="K322" s="45">
        <f t="shared" si="4"/>
        <v>12920250</v>
      </c>
      <c r="L322" s="44">
        <v>0</v>
      </c>
      <c r="M322" s="44">
        <v>0</v>
      </c>
      <c r="N322" s="46" t="s">
        <v>19</v>
      </c>
      <c r="O322" s="47" t="s">
        <v>20</v>
      </c>
      <c r="P322" s="49" t="s">
        <v>158</v>
      </c>
      <c r="Q322" s="44">
        <v>3822500</v>
      </c>
      <c r="R322" s="49" t="s">
        <v>159</v>
      </c>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row>
    <row r="323" spans="1:41" s="48" customFormat="1" ht="52.5" x14ac:dyDescent="0.25">
      <c r="A323" s="65"/>
      <c r="B323" s="42">
        <v>80111600</v>
      </c>
      <c r="C323" s="31" t="s">
        <v>389</v>
      </c>
      <c r="D323" s="44">
        <v>7</v>
      </c>
      <c r="E323" s="44">
        <v>7</v>
      </c>
      <c r="F323" s="44">
        <v>6</v>
      </c>
      <c r="G323" s="44">
        <v>1</v>
      </c>
      <c r="H323" s="42" t="s">
        <v>25</v>
      </c>
      <c r="I323" s="4">
        <v>0</v>
      </c>
      <c r="J323" s="50">
        <v>15504300</v>
      </c>
      <c r="K323" s="45">
        <f t="shared" si="4"/>
        <v>15504300</v>
      </c>
      <c r="L323" s="44">
        <v>0</v>
      </c>
      <c r="M323" s="44">
        <v>0</v>
      </c>
      <c r="N323" s="46" t="s">
        <v>19</v>
      </c>
      <c r="O323" s="47" t="s">
        <v>20</v>
      </c>
      <c r="P323" s="49" t="s">
        <v>158</v>
      </c>
      <c r="Q323" s="44">
        <v>3822500</v>
      </c>
      <c r="R323" s="49" t="s">
        <v>159</v>
      </c>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row>
    <row r="324" spans="1:41" s="48" customFormat="1" ht="63" x14ac:dyDescent="0.25">
      <c r="A324" s="65"/>
      <c r="B324" s="42">
        <v>80111600</v>
      </c>
      <c r="C324" s="31" t="s">
        <v>390</v>
      </c>
      <c r="D324" s="44">
        <v>2</v>
      </c>
      <c r="E324" s="44">
        <v>2</v>
      </c>
      <c r="F324" s="44">
        <v>4</v>
      </c>
      <c r="G324" s="44">
        <v>1</v>
      </c>
      <c r="H324" s="20" t="s">
        <v>57</v>
      </c>
      <c r="I324" s="4">
        <v>0</v>
      </c>
      <c r="J324" s="50">
        <v>11200000</v>
      </c>
      <c r="K324" s="45">
        <f t="shared" si="4"/>
        <v>11200000</v>
      </c>
      <c r="L324" s="44">
        <v>0</v>
      </c>
      <c r="M324" s="44">
        <v>0</v>
      </c>
      <c r="N324" s="46" t="s">
        <v>19</v>
      </c>
      <c r="O324" s="47" t="s">
        <v>20</v>
      </c>
      <c r="P324" s="49" t="s">
        <v>158</v>
      </c>
      <c r="Q324" s="44">
        <v>3822500</v>
      </c>
      <c r="R324" s="49" t="s">
        <v>159</v>
      </c>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row>
    <row r="325" spans="1:41" s="48" customFormat="1" ht="52.5" x14ac:dyDescent="0.25">
      <c r="A325" s="65"/>
      <c r="B325" s="42">
        <v>80111600</v>
      </c>
      <c r="C325" s="31" t="s">
        <v>391</v>
      </c>
      <c r="D325" s="44">
        <v>7</v>
      </c>
      <c r="E325" s="44">
        <v>7</v>
      </c>
      <c r="F325" s="44">
        <v>7</v>
      </c>
      <c r="G325" s="44">
        <v>1</v>
      </c>
      <c r="H325" s="42" t="s">
        <v>25</v>
      </c>
      <c r="I325" s="4">
        <v>0</v>
      </c>
      <c r="J325" s="50">
        <v>19600000</v>
      </c>
      <c r="K325" s="45">
        <f t="shared" si="4"/>
        <v>19600000</v>
      </c>
      <c r="L325" s="44">
        <v>0</v>
      </c>
      <c r="M325" s="44">
        <v>0</v>
      </c>
      <c r="N325" s="46" t="s">
        <v>19</v>
      </c>
      <c r="O325" s="47" t="s">
        <v>20</v>
      </c>
      <c r="P325" s="49" t="s">
        <v>158</v>
      </c>
      <c r="Q325" s="44">
        <v>3822500</v>
      </c>
      <c r="R325" s="49" t="s">
        <v>159</v>
      </c>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row>
    <row r="326" spans="1:41" s="48" customFormat="1" ht="42" x14ac:dyDescent="0.25">
      <c r="A326" s="65"/>
      <c r="B326" s="42">
        <v>80111600</v>
      </c>
      <c r="C326" s="31" t="s">
        <v>392</v>
      </c>
      <c r="D326" s="44">
        <v>1</v>
      </c>
      <c r="E326" s="44">
        <v>1</v>
      </c>
      <c r="F326" s="44">
        <v>11</v>
      </c>
      <c r="G326" s="44">
        <v>1</v>
      </c>
      <c r="H326" s="42" t="s">
        <v>25</v>
      </c>
      <c r="I326" s="4">
        <v>0</v>
      </c>
      <c r="J326" s="50">
        <v>60500000</v>
      </c>
      <c r="K326" s="45">
        <f t="shared" si="4"/>
        <v>60500000</v>
      </c>
      <c r="L326" s="44">
        <v>0</v>
      </c>
      <c r="M326" s="44">
        <v>0</v>
      </c>
      <c r="N326" s="46" t="s">
        <v>19</v>
      </c>
      <c r="O326" s="47" t="s">
        <v>20</v>
      </c>
      <c r="P326" s="49" t="s">
        <v>158</v>
      </c>
      <c r="Q326" s="44">
        <v>3822500</v>
      </c>
      <c r="R326" s="49" t="s">
        <v>159</v>
      </c>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row>
    <row r="327" spans="1:41" s="48" customFormat="1" ht="42" x14ac:dyDescent="0.25">
      <c r="A327" s="65"/>
      <c r="B327" s="42">
        <v>80111600</v>
      </c>
      <c r="C327" s="31" t="s">
        <v>393</v>
      </c>
      <c r="D327" s="44">
        <v>1</v>
      </c>
      <c r="E327" s="44">
        <v>1</v>
      </c>
      <c r="F327" s="44">
        <v>11</v>
      </c>
      <c r="G327" s="44">
        <v>1</v>
      </c>
      <c r="H327" s="42" t="s">
        <v>25</v>
      </c>
      <c r="I327" s="4">
        <v>0</v>
      </c>
      <c r="J327" s="50">
        <v>77000000</v>
      </c>
      <c r="K327" s="45">
        <f t="shared" si="4"/>
        <v>77000000</v>
      </c>
      <c r="L327" s="44">
        <v>0</v>
      </c>
      <c r="M327" s="44">
        <v>0</v>
      </c>
      <c r="N327" s="46" t="s">
        <v>19</v>
      </c>
      <c r="O327" s="47" t="s">
        <v>20</v>
      </c>
      <c r="P327" s="49" t="s">
        <v>158</v>
      </c>
      <c r="Q327" s="44">
        <v>3822500</v>
      </c>
      <c r="R327" s="49" t="s">
        <v>159</v>
      </c>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row>
    <row r="328" spans="1:41" s="48" customFormat="1" ht="22.5" x14ac:dyDescent="0.25">
      <c r="A328" s="65"/>
      <c r="B328" s="42">
        <v>42141800</v>
      </c>
      <c r="C328" s="23" t="s">
        <v>394</v>
      </c>
      <c r="D328" s="44">
        <v>2</v>
      </c>
      <c r="E328" s="44">
        <v>3</v>
      </c>
      <c r="F328" s="44">
        <v>4</v>
      </c>
      <c r="G328" s="44">
        <v>1</v>
      </c>
      <c r="H328" s="42" t="s">
        <v>29</v>
      </c>
      <c r="I328" s="4">
        <v>0</v>
      </c>
      <c r="J328" s="51">
        <v>250000000</v>
      </c>
      <c r="K328" s="45">
        <f t="shared" si="4"/>
        <v>250000000</v>
      </c>
      <c r="L328" s="44">
        <v>0</v>
      </c>
      <c r="M328" s="44">
        <v>0</v>
      </c>
      <c r="N328" s="46" t="s">
        <v>19</v>
      </c>
      <c r="O328" s="47" t="s">
        <v>20</v>
      </c>
      <c r="P328" s="49" t="s">
        <v>174</v>
      </c>
      <c r="Q328" s="44">
        <v>3822500</v>
      </c>
      <c r="R328" s="49" t="s">
        <v>342</v>
      </c>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row>
    <row r="329" spans="1:41" s="48" customFormat="1" ht="22.5" x14ac:dyDescent="0.25">
      <c r="A329" s="65"/>
      <c r="B329" s="42" t="s">
        <v>395</v>
      </c>
      <c r="C329" s="23" t="s">
        <v>396</v>
      </c>
      <c r="D329" s="44">
        <v>3</v>
      </c>
      <c r="E329" s="44">
        <v>4</v>
      </c>
      <c r="F329" s="44">
        <v>4</v>
      </c>
      <c r="G329" s="44">
        <v>1</v>
      </c>
      <c r="H329" s="42" t="s">
        <v>29</v>
      </c>
      <c r="I329" s="4">
        <v>0</v>
      </c>
      <c r="J329" s="51">
        <v>200000000</v>
      </c>
      <c r="K329" s="45">
        <f t="shared" si="4"/>
        <v>200000000</v>
      </c>
      <c r="L329" s="44">
        <v>0</v>
      </c>
      <c r="M329" s="44">
        <v>0</v>
      </c>
      <c r="N329" s="46" t="s">
        <v>19</v>
      </c>
      <c r="O329" s="47" t="s">
        <v>20</v>
      </c>
      <c r="P329" s="49" t="s">
        <v>174</v>
      </c>
      <c r="Q329" s="44">
        <v>3822500</v>
      </c>
      <c r="R329" s="49" t="s">
        <v>342</v>
      </c>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row>
    <row r="330" spans="1:41" s="48" customFormat="1" ht="22.5" x14ac:dyDescent="0.25">
      <c r="A330" s="65"/>
      <c r="B330" s="42" t="s">
        <v>397</v>
      </c>
      <c r="C330" s="31" t="s">
        <v>398</v>
      </c>
      <c r="D330" s="44">
        <v>4</v>
      </c>
      <c r="E330" s="44">
        <v>5</v>
      </c>
      <c r="F330" s="44">
        <v>6</v>
      </c>
      <c r="G330" s="44">
        <v>1</v>
      </c>
      <c r="H330" s="42" t="s">
        <v>34</v>
      </c>
      <c r="I330" s="4">
        <v>0</v>
      </c>
      <c r="J330" s="50">
        <v>650000000</v>
      </c>
      <c r="K330" s="45">
        <f t="shared" si="4"/>
        <v>650000000</v>
      </c>
      <c r="L330" s="44">
        <v>0</v>
      </c>
      <c r="M330" s="44">
        <v>0</v>
      </c>
      <c r="N330" s="46" t="s">
        <v>19</v>
      </c>
      <c r="O330" s="47" t="s">
        <v>20</v>
      </c>
      <c r="P330" s="49" t="s">
        <v>174</v>
      </c>
      <c r="Q330" s="44">
        <v>3822500</v>
      </c>
      <c r="R330" s="49" t="s">
        <v>342</v>
      </c>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row>
    <row r="331" spans="1:41" s="48" customFormat="1" ht="22.5" x14ac:dyDescent="0.25">
      <c r="A331" s="65"/>
      <c r="B331" s="42">
        <v>81101500</v>
      </c>
      <c r="C331" s="31" t="s">
        <v>399</v>
      </c>
      <c r="D331" s="44">
        <v>6</v>
      </c>
      <c r="E331" s="44">
        <v>6</v>
      </c>
      <c r="F331" s="44">
        <v>6</v>
      </c>
      <c r="G331" s="44">
        <v>1</v>
      </c>
      <c r="H331" s="39" t="s">
        <v>178</v>
      </c>
      <c r="I331" s="4">
        <v>0</v>
      </c>
      <c r="J331" s="50">
        <v>65000000</v>
      </c>
      <c r="K331" s="45">
        <f t="shared" si="4"/>
        <v>65000000</v>
      </c>
      <c r="L331" s="44">
        <v>0</v>
      </c>
      <c r="M331" s="44">
        <v>0</v>
      </c>
      <c r="N331" s="46" t="s">
        <v>19</v>
      </c>
      <c r="O331" s="47" t="s">
        <v>20</v>
      </c>
      <c r="P331" s="49" t="s">
        <v>174</v>
      </c>
      <c r="Q331" s="44">
        <v>3822500</v>
      </c>
      <c r="R331" s="49" t="s">
        <v>342</v>
      </c>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row>
    <row r="332" spans="1:41" s="48" customFormat="1" ht="52.5" x14ac:dyDescent="0.25">
      <c r="A332" s="65"/>
      <c r="B332" s="5" t="s">
        <v>160</v>
      </c>
      <c r="C332" s="31" t="s">
        <v>400</v>
      </c>
      <c r="D332" s="44">
        <v>4</v>
      </c>
      <c r="E332" s="44">
        <v>5</v>
      </c>
      <c r="F332" s="44">
        <v>4</v>
      </c>
      <c r="G332" s="44">
        <v>1</v>
      </c>
      <c r="H332" s="39" t="s">
        <v>29</v>
      </c>
      <c r="I332" s="4">
        <v>0</v>
      </c>
      <c r="J332" s="50">
        <v>105304895</v>
      </c>
      <c r="K332" s="45">
        <f t="shared" si="4"/>
        <v>105304895</v>
      </c>
      <c r="L332" s="44">
        <v>0</v>
      </c>
      <c r="M332" s="44">
        <v>0</v>
      </c>
      <c r="N332" s="46" t="s">
        <v>19</v>
      </c>
      <c r="O332" s="47" t="s">
        <v>20</v>
      </c>
      <c r="P332" s="49" t="s">
        <v>174</v>
      </c>
      <c r="Q332" s="44">
        <v>3822500</v>
      </c>
      <c r="R332" s="49" t="s">
        <v>342</v>
      </c>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row>
    <row r="333" spans="1:41" s="48" customFormat="1" ht="42" x14ac:dyDescent="0.25">
      <c r="A333" s="65"/>
      <c r="B333" s="42">
        <v>80111600</v>
      </c>
      <c r="C333" s="31" t="s">
        <v>401</v>
      </c>
      <c r="D333" s="44">
        <v>7</v>
      </c>
      <c r="E333" s="44">
        <v>7</v>
      </c>
      <c r="F333" s="44">
        <v>6</v>
      </c>
      <c r="G333" s="44">
        <v>1</v>
      </c>
      <c r="H333" s="20" t="s">
        <v>25</v>
      </c>
      <c r="I333" s="4">
        <v>0</v>
      </c>
      <c r="J333" s="50">
        <v>31100000</v>
      </c>
      <c r="K333" s="45">
        <f t="shared" si="4"/>
        <v>31100000</v>
      </c>
      <c r="L333" s="44">
        <v>0</v>
      </c>
      <c r="M333" s="44">
        <v>0</v>
      </c>
      <c r="N333" s="46" t="s">
        <v>19</v>
      </c>
      <c r="O333" s="47" t="s">
        <v>20</v>
      </c>
      <c r="P333" s="49" t="s">
        <v>101</v>
      </c>
      <c r="Q333" s="44">
        <v>3822500</v>
      </c>
      <c r="R333" s="49" t="s">
        <v>102</v>
      </c>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row>
    <row r="334" spans="1:41" s="48" customFormat="1" ht="42" x14ac:dyDescent="0.25">
      <c r="A334" s="65"/>
      <c r="B334" s="42">
        <v>80111600</v>
      </c>
      <c r="C334" s="31" t="s">
        <v>402</v>
      </c>
      <c r="D334" s="44">
        <v>2</v>
      </c>
      <c r="E334" s="44">
        <v>2</v>
      </c>
      <c r="F334" s="44">
        <v>6</v>
      </c>
      <c r="G334" s="44">
        <v>1</v>
      </c>
      <c r="H334" s="20" t="s">
        <v>25</v>
      </c>
      <c r="I334" s="4">
        <v>0</v>
      </c>
      <c r="J334" s="50">
        <v>22470000</v>
      </c>
      <c r="K334" s="45">
        <f t="shared" si="4"/>
        <v>22470000</v>
      </c>
      <c r="L334" s="44">
        <v>0</v>
      </c>
      <c r="M334" s="44">
        <v>0</v>
      </c>
      <c r="N334" s="46" t="s">
        <v>19</v>
      </c>
      <c r="O334" s="47" t="s">
        <v>20</v>
      </c>
      <c r="P334" s="49" t="s">
        <v>101</v>
      </c>
      <c r="Q334" s="44">
        <v>3822500</v>
      </c>
      <c r="R334" s="49" t="s">
        <v>102</v>
      </c>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row>
    <row r="335" spans="1:41" s="48" customFormat="1" ht="22.5" x14ac:dyDescent="0.25">
      <c r="A335" s="65"/>
      <c r="B335" s="42">
        <v>80111600</v>
      </c>
      <c r="C335" s="31" t="s">
        <v>403</v>
      </c>
      <c r="D335" s="44">
        <v>1</v>
      </c>
      <c r="E335" s="44">
        <v>2</v>
      </c>
      <c r="F335" s="44">
        <v>11</v>
      </c>
      <c r="G335" s="44">
        <v>1</v>
      </c>
      <c r="H335" s="20" t="s">
        <v>25</v>
      </c>
      <c r="I335" s="4">
        <v>0</v>
      </c>
      <c r="J335" s="50">
        <v>30910000</v>
      </c>
      <c r="K335" s="45">
        <f t="shared" si="4"/>
        <v>30910000</v>
      </c>
      <c r="L335" s="44">
        <v>0</v>
      </c>
      <c r="M335" s="44">
        <v>0</v>
      </c>
      <c r="N335" s="46" t="s">
        <v>19</v>
      </c>
      <c r="O335" s="47" t="s">
        <v>20</v>
      </c>
      <c r="P335" s="49" t="s">
        <v>244</v>
      </c>
      <c r="Q335" s="44">
        <v>3822500</v>
      </c>
      <c r="R335" s="49" t="s">
        <v>89</v>
      </c>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row>
    <row r="336" spans="1:41" s="48" customFormat="1" ht="52.5" x14ac:dyDescent="0.25">
      <c r="A336" s="65"/>
      <c r="B336" s="42">
        <v>80111600</v>
      </c>
      <c r="C336" s="31" t="s">
        <v>404</v>
      </c>
      <c r="D336" s="44">
        <v>2</v>
      </c>
      <c r="E336" s="44">
        <v>2</v>
      </c>
      <c r="F336" s="44">
        <v>5</v>
      </c>
      <c r="G336" s="44">
        <v>1</v>
      </c>
      <c r="H336" s="20" t="s">
        <v>57</v>
      </c>
      <c r="I336" s="4">
        <v>0</v>
      </c>
      <c r="J336" s="45">
        <v>25000000</v>
      </c>
      <c r="K336" s="45">
        <f t="shared" si="4"/>
        <v>25000000</v>
      </c>
      <c r="L336" s="44">
        <v>0</v>
      </c>
      <c r="M336" s="44">
        <v>0</v>
      </c>
      <c r="N336" s="46" t="s">
        <v>19</v>
      </c>
      <c r="O336" s="47" t="s">
        <v>20</v>
      </c>
      <c r="P336" s="49" t="s">
        <v>101</v>
      </c>
      <c r="Q336" s="44">
        <v>3822500</v>
      </c>
      <c r="R336" s="49" t="s">
        <v>102</v>
      </c>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row>
    <row r="337" spans="1:41" s="48" customFormat="1" ht="31.5" x14ac:dyDescent="0.25">
      <c r="A337" s="65"/>
      <c r="B337" s="42">
        <v>80111600</v>
      </c>
      <c r="C337" s="31" t="s">
        <v>405</v>
      </c>
      <c r="D337" s="44">
        <v>2</v>
      </c>
      <c r="E337" s="44">
        <v>2</v>
      </c>
      <c r="F337" s="44">
        <v>2</v>
      </c>
      <c r="G337" s="44">
        <v>1</v>
      </c>
      <c r="H337" s="20" t="s">
        <v>57</v>
      </c>
      <c r="I337" s="4">
        <v>0</v>
      </c>
      <c r="J337" s="50">
        <v>4200000</v>
      </c>
      <c r="K337" s="45">
        <f t="shared" si="4"/>
        <v>4200000</v>
      </c>
      <c r="L337" s="44">
        <v>0</v>
      </c>
      <c r="M337" s="44">
        <v>0</v>
      </c>
      <c r="N337" s="46" t="s">
        <v>19</v>
      </c>
      <c r="O337" s="47" t="s">
        <v>20</v>
      </c>
      <c r="P337" s="49" t="s">
        <v>174</v>
      </c>
      <c r="Q337" s="44">
        <v>3822500</v>
      </c>
      <c r="R337" s="49" t="s">
        <v>342</v>
      </c>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row>
    <row r="338" spans="1:41" s="48" customFormat="1" ht="31.5" x14ac:dyDescent="0.25">
      <c r="A338" s="65"/>
      <c r="B338" s="42">
        <v>80111600</v>
      </c>
      <c r="C338" s="31" t="s">
        <v>406</v>
      </c>
      <c r="D338" s="44">
        <v>2</v>
      </c>
      <c r="E338" s="44">
        <v>2</v>
      </c>
      <c r="F338" s="44">
        <v>2</v>
      </c>
      <c r="G338" s="44">
        <v>1</v>
      </c>
      <c r="H338" s="20" t="s">
        <v>57</v>
      </c>
      <c r="I338" s="4">
        <v>0</v>
      </c>
      <c r="J338" s="50">
        <v>4200000</v>
      </c>
      <c r="K338" s="45">
        <f t="shared" si="4"/>
        <v>4200000</v>
      </c>
      <c r="L338" s="44">
        <v>0</v>
      </c>
      <c r="M338" s="44">
        <v>0</v>
      </c>
      <c r="N338" s="46" t="s">
        <v>19</v>
      </c>
      <c r="O338" s="47" t="s">
        <v>20</v>
      </c>
      <c r="P338" s="49" t="s">
        <v>174</v>
      </c>
      <c r="Q338" s="44">
        <v>3822500</v>
      </c>
      <c r="R338" s="49" t="s">
        <v>342</v>
      </c>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row>
    <row r="339" spans="1:41" s="48" customFormat="1" ht="31.5" x14ac:dyDescent="0.25">
      <c r="A339" s="65"/>
      <c r="B339" s="42">
        <v>80111600</v>
      </c>
      <c r="C339" s="31" t="s">
        <v>407</v>
      </c>
      <c r="D339" s="44">
        <v>2</v>
      </c>
      <c r="E339" s="44">
        <v>2</v>
      </c>
      <c r="F339" s="44">
        <v>4</v>
      </c>
      <c r="G339" s="44">
        <v>1</v>
      </c>
      <c r="H339" s="20" t="s">
        <v>57</v>
      </c>
      <c r="I339" s="4">
        <v>0</v>
      </c>
      <c r="J339" s="50">
        <v>7350000</v>
      </c>
      <c r="K339" s="45">
        <f t="shared" si="4"/>
        <v>7350000</v>
      </c>
      <c r="L339" s="44">
        <v>0</v>
      </c>
      <c r="M339" s="44">
        <v>0</v>
      </c>
      <c r="N339" s="46" t="s">
        <v>19</v>
      </c>
      <c r="O339" s="47" t="s">
        <v>20</v>
      </c>
      <c r="P339" s="49" t="s">
        <v>174</v>
      </c>
      <c r="Q339" s="44">
        <v>3822500</v>
      </c>
      <c r="R339" s="49" t="s">
        <v>342</v>
      </c>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row>
    <row r="340" spans="1:41" s="48" customFormat="1" ht="31.5" x14ac:dyDescent="0.25">
      <c r="A340" s="65"/>
      <c r="B340" s="42">
        <v>80111600</v>
      </c>
      <c r="C340" s="31" t="s">
        <v>408</v>
      </c>
      <c r="D340" s="44">
        <v>2</v>
      </c>
      <c r="E340" s="44">
        <v>2</v>
      </c>
      <c r="F340" s="44">
        <v>2</v>
      </c>
      <c r="G340" s="44">
        <v>1</v>
      </c>
      <c r="H340" s="20" t="s">
        <v>57</v>
      </c>
      <c r="I340" s="4">
        <v>0</v>
      </c>
      <c r="J340" s="50">
        <v>4200000</v>
      </c>
      <c r="K340" s="45">
        <f t="shared" si="4"/>
        <v>4200000</v>
      </c>
      <c r="L340" s="44">
        <v>0</v>
      </c>
      <c r="M340" s="44">
        <v>0</v>
      </c>
      <c r="N340" s="46" t="s">
        <v>19</v>
      </c>
      <c r="O340" s="47" t="s">
        <v>20</v>
      </c>
      <c r="P340" s="49" t="s">
        <v>174</v>
      </c>
      <c r="Q340" s="44">
        <v>3822500</v>
      </c>
      <c r="R340" s="49" t="s">
        <v>342</v>
      </c>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row>
    <row r="341" spans="1:41" s="48" customFormat="1" ht="31.5" x14ac:dyDescent="0.25">
      <c r="A341" s="65"/>
      <c r="B341" s="42">
        <v>80111600</v>
      </c>
      <c r="C341" s="31" t="s">
        <v>409</v>
      </c>
      <c r="D341" s="44">
        <v>2</v>
      </c>
      <c r="E341" s="44">
        <v>2</v>
      </c>
      <c r="F341" s="44">
        <v>2</v>
      </c>
      <c r="G341" s="44">
        <v>1</v>
      </c>
      <c r="H341" s="20" t="s">
        <v>57</v>
      </c>
      <c r="I341" s="4">
        <v>0</v>
      </c>
      <c r="J341" s="50">
        <v>4200000</v>
      </c>
      <c r="K341" s="45">
        <f t="shared" si="4"/>
        <v>4200000</v>
      </c>
      <c r="L341" s="44">
        <v>0</v>
      </c>
      <c r="M341" s="44">
        <v>0</v>
      </c>
      <c r="N341" s="46" t="s">
        <v>19</v>
      </c>
      <c r="O341" s="47" t="s">
        <v>20</v>
      </c>
      <c r="P341" s="49" t="s">
        <v>174</v>
      </c>
      <c r="Q341" s="44">
        <v>3822500</v>
      </c>
      <c r="R341" s="49" t="s">
        <v>342</v>
      </c>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row>
    <row r="342" spans="1:41" s="48" customFormat="1" ht="31.5" x14ac:dyDescent="0.25">
      <c r="A342" s="65"/>
      <c r="B342" s="42">
        <v>80111600</v>
      </c>
      <c r="C342" s="31" t="s">
        <v>410</v>
      </c>
      <c r="D342" s="44">
        <v>2</v>
      </c>
      <c r="E342" s="44">
        <v>2</v>
      </c>
      <c r="F342" s="44">
        <v>2</v>
      </c>
      <c r="G342" s="44">
        <v>1</v>
      </c>
      <c r="H342" s="20" t="s">
        <v>57</v>
      </c>
      <c r="I342" s="4">
        <v>0</v>
      </c>
      <c r="J342" s="50">
        <v>4200000</v>
      </c>
      <c r="K342" s="45">
        <f t="shared" si="4"/>
        <v>4200000</v>
      </c>
      <c r="L342" s="44">
        <v>0</v>
      </c>
      <c r="M342" s="44">
        <v>0</v>
      </c>
      <c r="N342" s="46" t="s">
        <v>19</v>
      </c>
      <c r="O342" s="47" t="s">
        <v>20</v>
      </c>
      <c r="P342" s="49" t="s">
        <v>174</v>
      </c>
      <c r="Q342" s="44">
        <v>3822500</v>
      </c>
      <c r="R342" s="49" t="s">
        <v>342</v>
      </c>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row>
    <row r="343" spans="1:41" ht="22.5" x14ac:dyDescent="0.25">
      <c r="B343" s="11">
        <v>81101500</v>
      </c>
      <c r="C343" s="3" t="s">
        <v>411</v>
      </c>
      <c r="D343" s="12" t="s">
        <v>57</v>
      </c>
      <c r="E343" s="12" t="s">
        <v>412</v>
      </c>
      <c r="F343" s="12">
        <v>1</v>
      </c>
      <c r="G343" s="12">
        <v>1</v>
      </c>
      <c r="H343" s="52" t="s">
        <v>57</v>
      </c>
      <c r="I343" s="12">
        <v>0</v>
      </c>
      <c r="J343" s="6">
        <v>414007713</v>
      </c>
      <c r="K343" s="7">
        <f t="shared" si="4"/>
        <v>414007713</v>
      </c>
      <c r="L343" s="12">
        <v>0</v>
      </c>
      <c r="M343" s="12">
        <v>0</v>
      </c>
      <c r="N343" s="53" t="s">
        <v>19</v>
      </c>
      <c r="O343" s="54" t="s">
        <v>20</v>
      </c>
      <c r="P343" s="55" t="s">
        <v>174</v>
      </c>
      <c r="Q343" s="12">
        <v>3822500</v>
      </c>
      <c r="R343" s="56" t="s">
        <v>175</v>
      </c>
    </row>
    <row r="344" spans="1:41" ht="31.5" x14ac:dyDescent="0.25">
      <c r="B344" s="5">
        <v>78111800</v>
      </c>
      <c r="C344" s="23" t="s">
        <v>413</v>
      </c>
      <c r="D344" s="4">
        <v>4</v>
      </c>
      <c r="E344" s="4">
        <v>4</v>
      </c>
      <c r="F344" s="4">
        <v>3</v>
      </c>
      <c r="G344" s="4">
        <v>1</v>
      </c>
      <c r="H344" s="20" t="s">
        <v>57</v>
      </c>
      <c r="I344" s="4">
        <v>0</v>
      </c>
      <c r="J344" s="33">
        <v>39900000</v>
      </c>
      <c r="K344" s="14">
        <f t="shared" si="4"/>
        <v>39900000</v>
      </c>
      <c r="L344" s="4">
        <v>0</v>
      </c>
      <c r="M344" s="4">
        <v>0</v>
      </c>
      <c r="N344" s="10" t="s">
        <v>19</v>
      </c>
      <c r="O344" s="9" t="s">
        <v>20</v>
      </c>
      <c r="P344" s="10" t="s">
        <v>101</v>
      </c>
      <c r="Q344" s="4">
        <v>3822500</v>
      </c>
      <c r="R344" s="10" t="s">
        <v>102</v>
      </c>
    </row>
    <row r="345" spans="1:41" s="48" customFormat="1" ht="31.5" x14ac:dyDescent="0.25">
      <c r="A345" s="65"/>
      <c r="B345" s="42"/>
      <c r="C345" s="31" t="s">
        <v>414</v>
      </c>
      <c r="D345" s="44">
        <v>3</v>
      </c>
      <c r="E345" s="44">
        <v>3</v>
      </c>
      <c r="F345" s="44">
        <v>1</v>
      </c>
      <c r="G345" s="44">
        <v>1</v>
      </c>
      <c r="H345" s="20" t="s">
        <v>57</v>
      </c>
      <c r="I345" s="4">
        <v>0</v>
      </c>
      <c r="J345" s="33">
        <v>35182528</v>
      </c>
      <c r="K345" s="33">
        <f>+J345</f>
        <v>35182528</v>
      </c>
      <c r="L345" s="44">
        <v>0</v>
      </c>
      <c r="M345" s="44">
        <v>0</v>
      </c>
      <c r="N345" s="46" t="s">
        <v>19</v>
      </c>
      <c r="O345" s="47" t="s">
        <v>20</v>
      </c>
      <c r="P345" s="46" t="s">
        <v>174</v>
      </c>
      <c r="Q345" s="44">
        <v>3822500</v>
      </c>
      <c r="R345" s="46" t="s">
        <v>175</v>
      </c>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row>
    <row r="346" spans="1:41" ht="31.5" customHeight="1" x14ac:dyDescent="0.25">
      <c r="B346" s="5">
        <v>80111600</v>
      </c>
      <c r="C346" s="23" t="s">
        <v>415</v>
      </c>
      <c r="D346" s="4">
        <v>5</v>
      </c>
      <c r="E346" s="4">
        <v>5</v>
      </c>
      <c r="F346" s="4">
        <v>6</v>
      </c>
      <c r="G346" s="4">
        <v>1</v>
      </c>
      <c r="H346" s="39" t="s">
        <v>178</v>
      </c>
      <c r="I346" s="4">
        <v>0</v>
      </c>
      <c r="J346" s="21">
        <v>155950034</v>
      </c>
      <c r="K346" s="14">
        <f t="shared" ref="K346:K409" si="5">J346</f>
        <v>155950034</v>
      </c>
      <c r="L346" s="4">
        <v>0</v>
      </c>
      <c r="M346" s="4">
        <v>0</v>
      </c>
      <c r="N346" s="10" t="s">
        <v>19</v>
      </c>
      <c r="O346" s="9" t="s">
        <v>20</v>
      </c>
      <c r="P346" s="10" t="s">
        <v>189</v>
      </c>
      <c r="Q346" s="4">
        <v>3822500</v>
      </c>
      <c r="R346" s="10" t="s">
        <v>190</v>
      </c>
    </row>
    <row r="347" spans="1:41" ht="31.5" customHeight="1" x14ac:dyDescent="0.25">
      <c r="B347" s="5">
        <v>84111600</v>
      </c>
      <c r="C347" s="23" t="s">
        <v>416</v>
      </c>
      <c r="D347" s="4">
        <v>3</v>
      </c>
      <c r="E347" s="4">
        <v>3</v>
      </c>
      <c r="F347" s="4">
        <v>4</v>
      </c>
      <c r="G347" s="4">
        <v>1</v>
      </c>
      <c r="H347" s="39" t="s">
        <v>18</v>
      </c>
      <c r="I347" s="4">
        <v>0</v>
      </c>
      <c r="J347" s="21">
        <v>25500000</v>
      </c>
      <c r="K347" s="14">
        <f t="shared" si="5"/>
        <v>25500000</v>
      </c>
      <c r="L347" s="4">
        <v>0</v>
      </c>
      <c r="M347" s="4">
        <v>0</v>
      </c>
      <c r="N347" s="10" t="s">
        <v>19</v>
      </c>
      <c r="O347" s="9" t="s">
        <v>20</v>
      </c>
      <c r="P347" s="10" t="s">
        <v>174</v>
      </c>
      <c r="Q347" s="4">
        <v>3822500</v>
      </c>
      <c r="R347" s="10" t="s">
        <v>175</v>
      </c>
    </row>
    <row r="348" spans="1:41" ht="31.5" customHeight="1" x14ac:dyDescent="0.25">
      <c r="B348" s="5">
        <v>86101705</v>
      </c>
      <c r="C348" s="23" t="s">
        <v>417</v>
      </c>
      <c r="D348" s="4">
        <v>3</v>
      </c>
      <c r="E348" s="4">
        <v>3</v>
      </c>
      <c r="F348" s="4">
        <v>4</v>
      </c>
      <c r="G348" s="4">
        <v>1</v>
      </c>
      <c r="H348" s="39" t="s">
        <v>18</v>
      </c>
      <c r="I348" s="4">
        <v>0</v>
      </c>
      <c r="J348" s="21">
        <v>25500000</v>
      </c>
      <c r="K348" s="14">
        <f t="shared" si="5"/>
        <v>25500000</v>
      </c>
      <c r="L348" s="4">
        <v>0</v>
      </c>
      <c r="M348" s="4">
        <v>0</v>
      </c>
      <c r="N348" s="10" t="s">
        <v>19</v>
      </c>
      <c r="O348" s="9" t="s">
        <v>20</v>
      </c>
      <c r="P348" s="10" t="s">
        <v>174</v>
      </c>
      <c r="Q348" s="4">
        <v>3822500</v>
      </c>
      <c r="R348" s="10" t="s">
        <v>175</v>
      </c>
    </row>
    <row r="349" spans="1:41" ht="31.5" customHeight="1" x14ac:dyDescent="0.25">
      <c r="B349" s="5" t="s">
        <v>418</v>
      </c>
      <c r="C349" s="23" t="s">
        <v>419</v>
      </c>
      <c r="D349" s="4">
        <v>3</v>
      </c>
      <c r="E349" s="4">
        <v>4</v>
      </c>
      <c r="F349" s="4">
        <v>4</v>
      </c>
      <c r="G349" s="4">
        <v>1</v>
      </c>
      <c r="H349" s="5" t="s">
        <v>29</v>
      </c>
      <c r="I349" s="4">
        <v>0</v>
      </c>
      <c r="J349" s="21">
        <v>68000000</v>
      </c>
      <c r="K349" s="14">
        <f t="shared" si="5"/>
        <v>68000000</v>
      </c>
      <c r="L349" s="4">
        <v>0</v>
      </c>
      <c r="M349" s="4">
        <v>0</v>
      </c>
      <c r="N349" s="10" t="s">
        <v>19</v>
      </c>
      <c r="O349" s="9" t="s">
        <v>20</v>
      </c>
      <c r="P349" s="10" t="s">
        <v>174</v>
      </c>
      <c r="Q349" s="4">
        <v>3822500</v>
      </c>
      <c r="R349" s="10" t="s">
        <v>175</v>
      </c>
    </row>
    <row r="350" spans="1:41" ht="31.5" customHeight="1" x14ac:dyDescent="0.25">
      <c r="B350" s="27">
        <v>80111600</v>
      </c>
      <c r="C350" s="23" t="s">
        <v>420</v>
      </c>
      <c r="D350" s="4">
        <v>4</v>
      </c>
      <c r="E350" s="4">
        <v>4</v>
      </c>
      <c r="F350" s="4">
        <v>2</v>
      </c>
      <c r="G350" s="4">
        <v>1</v>
      </c>
      <c r="H350" s="5" t="s">
        <v>18</v>
      </c>
      <c r="I350" s="4">
        <v>0</v>
      </c>
      <c r="J350" s="21">
        <v>8500000</v>
      </c>
      <c r="K350" s="14">
        <f t="shared" si="5"/>
        <v>8500000</v>
      </c>
      <c r="L350" s="4">
        <v>0</v>
      </c>
      <c r="M350" s="4">
        <v>0</v>
      </c>
      <c r="N350" s="10" t="s">
        <v>19</v>
      </c>
      <c r="O350" s="9" t="s">
        <v>20</v>
      </c>
      <c r="P350" s="10" t="s">
        <v>174</v>
      </c>
      <c r="Q350" s="4">
        <v>3822500</v>
      </c>
      <c r="R350" s="10" t="s">
        <v>175</v>
      </c>
    </row>
    <row r="351" spans="1:41" ht="31.5" customHeight="1" x14ac:dyDescent="0.25">
      <c r="B351" s="27">
        <v>77102000</v>
      </c>
      <c r="C351" s="23" t="s">
        <v>421</v>
      </c>
      <c r="D351" s="4">
        <v>3</v>
      </c>
      <c r="E351" s="4">
        <v>3</v>
      </c>
      <c r="F351" s="4">
        <v>2</v>
      </c>
      <c r="G351" s="4">
        <v>1</v>
      </c>
      <c r="H351" s="5" t="s">
        <v>18</v>
      </c>
      <c r="I351" s="4">
        <v>0</v>
      </c>
      <c r="J351" s="21">
        <v>20400000</v>
      </c>
      <c r="K351" s="14">
        <f t="shared" si="5"/>
        <v>20400000</v>
      </c>
      <c r="L351" s="4">
        <v>0</v>
      </c>
      <c r="M351" s="4">
        <v>0</v>
      </c>
      <c r="N351" s="10" t="s">
        <v>19</v>
      </c>
      <c r="O351" s="9" t="s">
        <v>20</v>
      </c>
      <c r="P351" s="10" t="s">
        <v>174</v>
      </c>
      <c r="Q351" s="4">
        <v>3822500</v>
      </c>
      <c r="R351" s="10" t="s">
        <v>175</v>
      </c>
    </row>
    <row r="352" spans="1:41" ht="31.5" customHeight="1" x14ac:dyDescent="0.25">
      <c r="B352" s="27">
        <v>77121700</v>
      </c>
      <c r="C352" s="23" t="s">
        <v>422</v>
      </c>
      <c r="D352" s="4">
        <v>7</v>
      </c>
      <c r="E352" s="4">
        <v>7</v>
      </c>
      <c r="F352" s="4">
        <v>6</v>
      </c>
      <c r="G352" s="4">
        <v>1</v>
      </c>
      <c r="H352" s="5" t="s">
        <v>18</v>
      </c>
      <c r="I352" s="4">
        <v>0</v>
      </c>
      <c r="J352" s="21">
        <v>17000000</v>
      </c>
      <c r="K352" s="14">
        <f t="shared" si="5"/>
        <v>17000000</v>
      </c>
      <c r="L352" s="4">
        <v>0</v>
      </c>
      <c r="M352" s="4">
        <v>0</v>
      </c>
      <c r="N352" s="10" t="s">
        <v>19</v>
      </c>
      <c r="O352" s="9" t="s">
        <v>20</v>
      </c>
      <c r="P352" s="10" t="s">
        <v>174</v>
      </c>
      <c r="Q352" s="4">
        <v>3822500</v>
      </c>
      <c r="R352" s="10" t="s">
        <v>175</v>
      </c>
    </row>
    <row r="353" spans="2:18" ht="31.5" customHeight="1" x14ac:dyDescent="0.25">
      <c r="B353" s="27">
        <v>77121700</v>
      </c>
      <c r="C353" s="23" t="s">
        <v>423</v>
      </c>
      <c r="D353" s="4">
        <v>3</v>
      </c>
      <c r="E353" s="4">
        <v>3</v>
      </c>
      <c r="F353" s="4">
        <v>2</v>
      </c>
      <c r="G353" s="4">
        <v>1</v>
      </c>
      <c r="H353" s="5" t="s">
        <v>18</v>
      </c>
      <c r="I353" s="4">
        <v>0</v>
      </c>
      <c r="J353" s="21">
        <v>34000000</v>
      </c>
      <c r="K353" s="14">
        <f t="shared" si="5"/>
        <v>34000000</v>
      </c>
      <c r="L353" s="4">
        <v>0</v>
      </c>
      <c r="M353" s="4">
        <v>0</v>
      </c>
      <c r="N353" s="10" t="s">
        <v>19</v>
      </c>
      <c r="O353" s="9" t="s">
        <v>20</v>
      </c>
      <c r="P353" s="10" t="s">
        <v>174</v>
      </c>
      <c r="Q353" s="4">
        <v>3822500</v>
      </c>
      <c r="R353" s="10" t="s">
        <v>175</v>
      </c>
    </row>
    <row r="354" spans="2:18" ht="31.5" customHeight="1" x14ac:dyDescent="0.25">
      <c r="B354" s="16">
        <v>44110000</v>
      </c>
      <c r="C354" s="23" t="s">
        <v>424</v>
      </c>
      <c r="D354" s="4">
        <v>3</v>
      </c>
      <c r="E354" s="4">
        <v>3</v>
      </c>
      <c r="F354" s="4">
        <v>1</v>
      </c>
      <c r="G354" s="4">
        <v>1</v>
      </c>
      <c r="H354" s="5" t="s">
        <v>18</v>
      </c>
      <c r="I354" s="4">
        <v>0</v>
      </c>
      <c r="J354" s="21">
        <v>4500000</v>
      </c>
      <c r="K354" s="14">
        <f t="shared" si="5"/>
        <v>4500000</v>
      </c>
      <c r="L354" s="4">
        <v>0</v>
      </c>
      <c r="M354" s="4">
        <v>0</v>
      </c>
      <c r="N354" s="10" t="s">
        <v>19</v>
      </c>
      <c r="O354" s="9" t="s">
        <v>20</v>
      </c>
      <c r="P354" s="10" t="s">
        <v>21</v>
      </c>
      <c r="Q354" s="4">
        <v>3822500</v>
      </c>
      <c r="R354" s="10" t="s">
        <v>22</v>
      </c>
    </row>
    <row r="355" spans="2:18" ht="35.25" customHeight="1" x14ac:dyDescent="0.25">
      <c r="B355" s="5">
        <v>80111600</v>
      </c>
      <c r="C355" s="23" t="s">
        <v>425</v>
      </c>
      <c r="D355" s="4">
        <v>1</v>
      </c>
      <c r="E355" s="4">
        <v>1</v>
      </c>
      <c r="F355" s="4">
        <v>12</v>
      </c>
      <c r="G355" s="4">
        <v>1</v>
      </c>
      <c r="H355" s="5" t="s">
        <v>25</v>
      </c>
      <c r="I355" s="4">
        <v>0</v>
      </c>
      <c r="J355" s="21">
        <f>(5350000+160500)*F355</f>
        <v>66126000</v>
      </c>
      <c r="K355" s="14">
        <f t="shared" si="5"/>
        <v>66126000</v>
      </c>
      <c r="L355" s="4">
        <v>0</v>
      </c>
      <c r="M355" s="4">
        <v>0</v>
      </c>
      <c r="N355" s="10" t="s">
        <v>19</v>
      </c>
      <c r="O355" s="9" t="s">
        <v>20</v>
      </c>
      <c r="P355" s="10" t="s">
        <v>189</v>
      </c>
      <c r="Q355" s="4">
        <v>3822500</v>
      </c>
      <c r="R355" s="10" t="s">
        <v>190</v>
      </c>
    </row>
    <row r="356" spans="2:18" ht="35.25" customHeight="1" x14ac:dyDescent="0.25">
      <c r="B356" s="5">
        <v>80111600</v>
      </c>
      <c r="C356" s="23" t="s">
        <v>426</v>
      </c>
      <c r="D356" s="4">
        <v>1</v>
      </c>
      <c r="E356" s="4">
        <v>1</v>
      </c>
      <c r="F356" s="4">
        <v>12</v>
      </c>
      <c r="G356" s="4">
        <v>1</v>
      </c>
      <c r="H356" s="5" t="s">
        <v>25</v>
      </c>
      <c r="I356" s="4">
        <v>0</v>
      </c>
      <c r="J356" s="21">
        <v>36401400</v>
      </c>
      <c r="K356" s="14">
        <f t="shared" si="5"/>
        <v>36401400</v>
      </c>
      <c r="L356" s="4">
        <v>0</v>
      </c>
      <c r="M356" s="4">
        <v>0</v>
      </c>
      <c r="N356" s="10" t="s">
        <v>19</v>
      </c>
      <c r="O356" s="9" t="s">
        <v>20</v>
      </c>
      <c r="P356" s="10" t="s">
        <v>189</v>
      </c>
      <c r="Q356" s="4">
        <v>3822500</v>
      </c>
      <c r="R356" s="10" t="s">
        <v>190</v>
      </c>
    </row>
    <row r="357" spans="2:18" ht="35.25" customHeight="1" x14ac:dyDescent="0.25">
      <c r="B357" s="5">
        <v>80111600</v>
      </c>
      <c r="C357" s="23" t="s">
        <v>427</v>
      </c>
      <c r="D357" s="4">
        <v>1</v>
      </c>
      <c r="E357" s="4">
        <v>1</v>
      </c>
      <c r="F357" s="4">
        <v>11</v>
      </c>
      <c r="G357" s="4">
        <v>1</v>
      </c>
      <c r="H357" s="5" t="s">
        <v>25</v>
      </c>
      <c r="I357" s="4">
        <v>0</v>
      </c>
      <c r="J357" s="21">
        <f>7500000*F357</f>
        <v>82500000</v>
      </c>
      <c r="K357" s="14">
        <f t="shared" si="5"/>
        <v>82500000</v>
      </c>
      <c r="L357" s="4">
        <v>0</v>
      </c>
      <c r="M357" s="4">
        <v>0</v>
      </c>
      <c r="N357" s="10" t="s">
        <v>19</v>
      </c>
      <c r="O357" s="9" t="s">
        <v>20</v>
      </c>
      <c r="P357" s="10" t="s">
        <v>189</v>
      </c>
      <c r="Q357" s="4">
        <v>3822500</v>
      </c>
      <c r="R357" s="10" t="s">
        <v>190</v>
      </c>
    </row>
    <row r="358" spans="2:18" ht="35.25" customHeight="1" x14ac:dyDescent="0.25">
      <c r="B358" s="5">
        <v>80111600</v>
      </c>
      <c r="C358" s="28" t="s">
        <v>428</v>
      </c>
      <c r="D358" s="4">
        <v>1</v>
      </c>
      <c r="E358" s="4">
        <v>1</v>
      </c>
      <c r="F358" s="4">
        <v>12</v>
      </c>
      <c r="G358" s="4">
        <v>1</v>
      </c>
      <c r="H358" s="5" t="s">
        <v>25</v>
      </c>
      <c r="I358" s="4">
        <v>0</v>
      </c>
      <c r="J358" s="21">
        <f>10000000*F358</f>
        <v>120000000</v>
      </c>
      <c r="K358" s="14">
        <f t="shared" si="5"/>
        <v>120000000</v>
      </c>
      <c r="L358" s="4">
        <v>0</v>
      </c>
      <c r="M358" s="4">
        <v>0</v>
      </c>
      <c r="N358" s="10" t="s">
        <v>19</v>
      </c>
      <c r="O358" s="9" t="s">
        <v>20</v>
      </c>
      <c r="P358" s="10" t="s">
        <v>189</v>
      </c>
      <c r="Q358" s="4">
        <v>3822500</v>
      </c>
      <c r="R358" s="10" t="s">
        <v>190</v>
      </c>
    </row>
    <row r="359" spans="2:18" ht="35.25" customHeight="1" x14ac:dyDescent="0.25">
      <c r="B359" s="5">
        <v>80111600</v>
      </c>
      <c r="C359" s="23" t="s">
        <v>429</v>
      </c>
      <c r="D359" s="4">
        <v>1</v>
      </c>
      <c r="E359" s="4">
        <v>1</v>
      </c>
      <c r="F359" s="4">
        <v>11</v>
      </c>
      <c r="G359" s="4">
        <v>1</v>
      </c>
      <c r="H359" s="5" t="s">
        <v>25</v>
      </c>
      <c r="I359" s="4">
        <v>0</v>
      </c>
      <c r="J359" s="21">
        <f>2800000*F359</f>
        <v>30800000</v>
      </c>
      <c r="K359" s="14">
        <f t="shared" si="5"/>
        <v>30800000</v>
      </c>
      <c r="L359" s="4">
        <v>0</v>
      </c>
      <c r="M359" s="4">
        <v>0</v>
      </c>
      <c r="N359" s="10" t="s">
        <v>19</v>
      </c>
      <c r="O359" s="9" t="s">
        <v>20</v>
      </c>
      <c r="P359" s="10" t="s">
        <v>430</v>
      </c>
      <c r="Q359" s="4">
        <v>3822500</v>
      </c>
      <c r="R359" s="10" t="s">
        <v>431</v>
      </c>
    </row>
    <row r="360" spans="2:18" ht="35.25" customHeight="1" x14ac:dyDescent="0.25">
      <c r="B360" s="5">
        <v>80111600</v>
      </c>
      <c r="C360" s="23" t="s">
        <v>432</v>
      </c>
      <c r="D360" s="4">
        <v>1</v>
      </c>
      <c r="E360" s="4">
        <v>1</v>
      </c>
      <c r="F360" s="4">
        <v>11</v>
      </c>
      <c r="G360" s="4">
        <v>1</v>
      </c>
      <c r="H360" s="5" t="s">
        <v>25</v>
      </c>
      <c r="I360" s="4">
        <v>0</v>
      </c>
      <c r="J360" s="21">
        <f>5500000*F360</f>
        <v>60500000</v>
      </c>
      <c r="K360" s="14">
        <f t="shared" si="5"/>
        <v>60500000</v>
      </c>
      <c r="L360" s="4">
        <v>0</v>
      </c>
      <c r="M360" s="4">
        <v>0</v>
      </c>
      <c r="N360" s="10" t="s">
        <v>19</v>
      </c>
      <c r="O360" s="9" t="s">
        <v>20</v>
      </c>
      <c r="P360" s="10" t="s">
        <v>430</v>
      </c>
      <c r="Q360" s="4">
        <v>3822500</v>
      </c>
      <c r="R360" s="10" t="s">
        <v>431</v>
      </c>
    </row>
    <row r="361" spans="2:18" ht="35.25" customHeight="1" x14ac:dyDescent="0.25">
      <c r="B361" s="5">
        <v>80111600</v>
      </c>
      <c r="C361" s="23" t="s">
        <v>433</v>
      </c>
      <c r="D361" s="4">
        <v>1</v>
      </c>
      <c r="E361" s="4">
        <v>1</v>
      </c>
      <c r="F361" s="4">
        <v>11</v>
      </c>
      <c r="G361" s="4">
        <v>1</v>
      </c>
      <c r="H361" s="5" t="s">
        <v>25</v>
      </c>
      <c r="I361" s="4">
        <v>0</v>
      </c>
      <c r="J361" s="21">
        <f>5500000*F361</f>
        <v>60500000</v>
      </c>
      <c r="K361" s="14">
        <f t="shared" si="5"/>
        <v>60500000</v>
      </c>
      <c r="L361" s="4">
        <v>0</v>
      </c>
      <c r="M361" s="4">
        <v>0</v>
      </c>
      <c r="N361" s="10" t="s">
        <v>19</v>
      </c>
      <c r="O361" s="9" t="s">
        <v>20</v>
      </c>
      <c r="P361" s="10" t="s">
        <v>430</v>
      </c>
      <c r="Q361" s="4">
        <v>3822500</v>
      </c>
      <c r="R361" s="10" t="s">
        <v>431</v>
      </c>
    </row>
    <row r="362" spans="2:18" ht="35.25" customHeight="1" x14ac:dyDescent="0.25">
      <c r="B362" s="5">
        <v>80111600</v>
      </c>
      <c r="C362" s="23" t="s">
        <v>434</v>
      </c>
      <c r="D362" s="4">
        <v>1</v>
      </c>
      <c r="E362" s="4">
        <v>1</v>
      </c>
      <c r="F362" s="4">
        <v>11</v>
      </c>
      <c r="G362" s="4">
        <v>1</v>
      </c>
      <c r="H362" s="5" t="s">
        <v>25</v>
      </c>
      <c r="I362" s="4">
        <v>0</v>
      </c>
      <c r="J362" s="21">
        <f>5500000*F362</f>
        <v>60500000</v>
      </c>
      <c r="K362" s="14">
        <f t="shared" si="5"/>
        <v>60500000</v>
      </c>
      <c r="L362" s="4">
        <v>0</v>
      </c>
      <c r="M362" s="4">
        <v>0</v>
      </c>
      <c r="N362" s="10" t="s">
        <v>19</v>
      </c>
      <c r="O362" s="9" t="s">
        <v>20</v>
      </c>
      <c r="P362" s="10" t="s">
        <v>430</v>
      </c>
      <c r="Q362" s="4">
        <v>3822500</v>
      </c>
      <c r="R362" s="10" t="s">
        <v>431</v>
      </c>
    </row>
    <row r="363" spans="2:18" ht="35.25" customHeight="1" x14ac:dyDescent="0.25">
      <c r="B363" s="5">
        <v>80111600</v>
      </c>
      <c r="C363" s="23" t="s">
        <v>435</v>
      </c>
      <c r="D363" s="4">
        <v>1</v>
      </c>
      <c r="E363" s="4">
        <v>1</v>
      </c>
      <c r="F363" s="4">
        <v>11</v>
      </c>
      <c r="G363" s="4">
        <v>1</v>
      </c>
      <c r="H363" s="5" t="s">
        <v>25</v>
      </c>
      <c r="I363" s="4">
        <v>0</v>
      </c>
      <c r="J363" s="21">
        <f>2950000*F363</f>
        <v>32450000</v>
      </c>
      <c r="K363" s="14">
        <f t="shared" si="5"/>
        <v>32450000</v>
      </c>
      <c r="L363" s="4">
        <v>0</v>
      </c>
      <c r="M363" s="4">
        <v>0</v>
      </c>
      <c r="N363" s="10" t="s">
        <v>19</v>
      </c>
      <c r="O363" s="9" t="s">
        <v>20</v>
      </c>
      <c r="P363" s="10" t="s">
        <v>430</v>
      </c>
      <c r="Q363" s="4">
        <v>3822500</v>
      </c>
      <c r="R363" s="10" t="s">
        <v>431</v>
      </c>
    </row>
    <row r="364" spans="2:18" ht="35.25" customHeight="1" x14ac:dyDescent="0.25">
      <c r="B364" s="5">
        <v>80111600</v>
      </c>
      <c r="C364" s="23" t="s">
        <v>436</v>
      </c>
      <c r="D364" s="4">
        <v>1</v>
      </c>
      <c r="E364" s="4">
        <v>1</v>
      </c>
      <c r="F364" s="4">
        <v>11</v>
      </c>
      <c r="G364" s="4">
        <v>1</v>
      </c>
      <c r="H364" s="5" t="s">
        <v>25</v>
      </c>
      <c r="I364" s="4">
        <v>0</v>
      </c>
      <c r="J364" s="21">
        <v>66000000</v>
      </c>
      <c r="K364" s="14">
        <f t="shared" si="5"/>
        <v>66000000</v>
      </c>
      <c r="L364" s="4">
        <v>0</v>
      </c>
      <c r="M364" s="4">
        <v>0</v>
      </c>
      <c r="N364" s="10" t="s">
        <v>19</v>
      </c>
      <c r="O364" s="9" t="s">
        <v>20</v>
      </c>
      <c r="P364" s="10" t="s">
        <v>189</v>
      </c>
      <c r="Q364" s="4">
        <v>3822500</v>
      </c>
      <c r="R364" s="10" t="s">
        <v>190</v>
      </c>
    </row>
    <row r="365" spans="2:18" ht="35.25" customHeight="1" x14ac:dyDescent="0.25">
      <c r="B365" s="5">
        <v>80111600</v>
      </c>
      <c r="C365" s="23" t="s">
        <v>437</v>
      </c>
      <c r="D365" s="4">
        <v>1</v>
      </c>
      <c r="E365" s="4">
        <v>1</v>
      </c>
      <c r="F365" s="4">
        <v>11</v>
      </c>
      <c r="G365" s="4">
        <v>1</v>
      </c>
      <c r="H365" s="5" t="s">
        <v>25</v>
      </c>
      <c r="I365" s="4">
        <v>0</v>
      </c>
      <c r="J365" s="21">
        <f>(3033000+90990)*F365</f>
        <v>34363890</v>
      </c>
      <c r="K365" s="14">
        <f t="shared" si="5"/>
        <v>34363890</v>
      </c>
      <c r="L365" s="4">
        <v>0</v>
      </c>
      <c r="M365" s="4">
        <v>0</v>
      </c>
      <c r="N365" s="10" t="s">
        <v>19</v>
      </c>
      <c r="O365" s="9" t="s">
        <v>20</v>
      </c>
      <c r="P365" s="10" t="s">
        <v>189</v>
      </c>
      <c r="Q365" s="4">
        <v>3822500</v>
      </c>
      <c r="R365" s="10" t="s">
        <v>190</v>
      </c>
    </row>
    <row r="366" spans="2:18" ht="35.25" customHeight="1" x14ac:dyDescent="0.25">
      <c r="B366" s="5">
        <v>80111600</v>
      </c>
      <c r="C366" s="23" t="s">
        <v>438</v>
      </c>
      <c r="D366" s="4">
        <v>1</v>
      </c>
      <c r="E366" s="4">
        <v>1</v>
      </c>
      <c r="F366" s="4">
        <v>11</v>
      </c>
      <c r="G366" s="4">
        <v>1</v>
      </c>
      <c r="H366" s="5" t="s">
        <v>25</v>
      </c>
      <c r="I366" s="4">
        <v>0</v>
      </c>
      <c r="J366" s="21">
        <f>(3370000+101100)*F366</f>
        <v>38182100</v>
      </c>
      <c r="K366" s="14">
        <f t="shared" si="5"/>
        <v>38182100</v>
      </c>
      <c r="L366" s="4">
        <v>0</v>
      </c>
      <c r="M366" s="4">
        <v>0</v>
      </c>
      <c r="N366" s="10" t="s">
        <v>19</v>
      </c>
      <c r="O366" s="9" t="s">
        <v>20</v>
      </c>
      <c r="P366" s="10" t="s">
        <v>189</v>
      </c>
      <c r="Q366" s="4">
        <v>3822500</v>
      </c>
      <c r="R366" s="10" t="s">
        <v>190</v>
      </c>
    </row>
    <row r="367" spans="2:18" ht="35.25" customHeight="1" x14ac:dyDescent="0.25">
      <c r="B367" s="5">
        <v>80111600</v>
      </c>
      <c r="C367" s="23" t="s">
        <v>439</v>
      </c>
      <c r="D367" s="4">
        <v>1</v>
      </c>
      <c r="E367" s="4">
        <v>1</v>
      </c>
      <c r="F367" s="4">
        <v>11</v>
      </c>
      <c r="G367" s="4">
        <v>1</v>
      </c>
      <c r="H367" s="5" t="s">
        <v>25</v>
      </c>
      <c r="I367" s="4">
        <v>0</v>
      </c>
      <c r="J367" s="21">
        <f>(3033450+91004)*F367</f>
        <v>34368994</v>
      </c>
      <c r="K367" s="14">
        <f t="shared" si="5"/>
        <v>34368994</v>
      </c>
      <c r="L367" s="4">
        <v>0</v>
      </c>
      <c r="M367" s="4">
        <v>0</v>
      </c>
      <c r="N367" s="10" t="s">
        <v>19</v>
      </c>
      <c r="O367" s="9" t="s">
        <v>20</v>
      </c>
      <c r="P367" s="10" t="s">
        <v>189</v>
      </c>
      <c r="Q367" s="4">
        <v>3822500</v>
      </c>
      <c r="R367" s="10" t="s">
        <v>190</v>
      </c>
    </row>
    <row r="368" spans="2:18" ht="35.25" customHeight="1" x14ac:dyDescent="0.25">
      <c r="B368" s="5">
        <v>80111600</v>
      </c>
      <c r="C368" s="23" t="s">
        <v>440</v>
      </c>
      <c r="D368" s="4">
        <v>1</v>
      </c>
      <c r="E368" s="4">
        <v>1</v>
      </c>
      <c r="F368" s="4">
        <v>11</v>
      </c>
      <c r="G368" s="4">
        <v>1</v>
      </c>
      <c r="H368" s="5" t="s">
        <v>25</v>
      </c>
      <c r="I368" s="4">
        <v>0</v>
      </c>
      <c r="J368" s="21">
        <f>(3033500+91005)*F368</f>
        <v>34369555</v>
      </c>
      <c r="K368" s="14">
        <f t="shared" si="5"/>
        <v>34369555</v>
      </c>
      <c r="L368" s="4">
        <v>0</v>
      </c>
      <c r="M368" s="4">
        <v>0</v>
      </c>
      <c r="N368" s="10" t="s">
        <v>19</v>
      </c>
      <c r="O368" s="9" t="s">
        <v>20</v>
      </c>
      <c r="P368" s="10" t="s">
        <v>189</v>
      </c>
      <c r="Q368" s="4">
        <v>3822500</v>
      </c>
      <c r="R368" s="10" t="s">
        <v>190</v>
      </c>
    </row>
    <row r="369" spans="2:18" ht="35.25" customHeight="1" x14ac:dyDescent="0.25">
      <c r="B369" s="5">
        <v>80111600</v>
      </c>
      <c r="C369" s="23" t="s">
        <v>441</v>
      </c>
      <c r="D369" s="4">
        <v>1</v>
      </c>
      <c r="E369" s="4">
        <v>1</v>
      </c>
      <c r="F369" s="4">
        <v>11</v>
      </c>
      <c r="G369" s="4">
        <v>1</v>
      </c>
      <c r="H369" s="5" t="s">
        <v>25</v>
      </c>
      <c r="I369" s="4">
        <v>0</v>
      </c>
      <c r="J369" s="21">
        <f>6000000*F369</f>
        <v>66000000</v>
      </c>
      <c r="K369" s="14">
        <f t="shared" si="5"/>
        <v>66000000</v>
      </c>
      <c r="L369" s="4">
        <v>0</v>
      </c>
      <c r="M369" s="4">
        <v>0</v>
      </c>
      <c r="N369" s="10" t="s">
        <v>19</v>
      </c>
      <c r="O369" s="9" t="s">
        <v>20</v>
      </c>
      <c r="P369" s="10" t="s">
        <v>189</v>
      </c>
      <c r="Q369" s="4">
        <v>3822500</v>
      </c>
      <c r="R369" s="10" t="s">
        <v>190</v>
      </c>
    </row>
    <row r="370" spans="2:18" ht="35.25" customHeight="1" x14ac:dyDescent="0.25">
      <c r="B370" s="5">
        <v>80111600</v>
      </c>
      <c r="C370" s="23" t="s">
        <v>442</v>
      </c>
      <c r="D370" s="4">
        <v>1</v>
      </c>
      <c r="E370" s="4">
        <v>1</v>
      </c>
      <c r="F370" s="4">
        <v>11</v>
      </c>
      <c r="G370" s="4">
        <v>1</v>
      </c>
      <c r="H370" s="5" t="s">
        <v>25</v>
      </c>
      <c r="I370" s="4">
        <v>0</v>
      </c>
      <c r="J370" s="21">
        <v>39655000</v>
      </c>
      <c r="K370" s="14">
        <f t="shared" si="5"/>
        <v>39655000</v>
      </c>
      <c r="L370" s="4">
        <v>0</v>
      </c>
      <c r="M370" s="4">
        <v>0</v>
      </c>
      <c r="N370" s="10" t="s">
        <v>19</v>
      </c>
      <c r="O370" s="9" t="s">
        <v>20</v>
      </c>
      <c r="P370" s="10" t="s">
        <v>189</v>
      </c>
      <c r="Q370" s="4">
        <v>3822500</v>
      </c>
      <c r="R370" s="10" t="s">
        <v>190</v>
      </c>
    </row>
    <row r="371" spans="2:18" ht="35.25" customHeight="1" x14ac:dyDescent="0.25">
      <c r="B371" s="5">
        <v>80111600</v>
      </c>
      <c r="C371" s="23" t="s">
        <v>443</v>
      </c>
      <c r="D371" s="4">
        <v>1</v>
      </c>
      <c r="E371" s="4">
        <v>1</v>
      </c>
      <c r="F371" s="4">
        <v>11</v>
      </c>
      <c r="G371" s="4">
        <v>1</v>
      </c>
      <c r="H371" s="5" t="s">
        <v>25</v>
      </c>
      <c r="I371" s="4">
        <v>0</v>
      </c>
      <c r="J371" s="21">
        <f>2800000*F371</f>
        <v>30800000</v>
      </c>
      <c r="K371" s="14">
        <f t="shared" si="5"/>
        <v>30800000</v>
      </c>
      <c r="L371" s="4">
        <v>0</v>
      </c>
      <c r="M371" s="4">
        <v>0</v>
      </c>
      <c r="N371" s="10" t="s">
        <v>19</v>
      </c>
      <c r="O371" s="9" t="s">
        <v>20</v>
      </c>
      <c r="P371" s="10" t="s">
        <v>189</v>
      </c>
      <c r="Q371" s="4">
        <v>3822500</v>
      </c>
      <c r="R371" s="10" t="s">
        <v>190</v>
      </c>
    </row>
    <row r="372" spans="2:18" ht="35.25" customHeight="1" x14ac:dyDescent="0.25">
      <c r="B372" s="5">
        <v>80111600</v>
      </c>
      <c r="C372" s="57" t="s">
        <v>444</v>
      </c>
      <c r="D372" s="4">
        <v>1</v>
      </c>
      <c r="E372" s="4">
        <v>1</v>
      </c>
      <c r="F372" s="4">
        <v>11</v>
      </c>
      <c r="G372" s="4">
        <v>1</v>
      </c>
      <c r="H372" s="5" t="s">
        <v>25</v>
      </c>
      <c r="I372" s="4">
        <v>0</v>
      </c>
      <c r="J372" s="21">
        <f>3034000*F372</f>
        <v>33374000</v>
      </c>
      <c r="K372" s="14">
        <f t="shared" si="5"/>
        <v>33374000</v>
      </c>
      <c r="L372" s="4">
        <v>0</v>
      </c>
      <c r="M372" s="4">
        <v>0</v>
      </c>
      <c r="N372" s="10" t="s">
        <v>19</v>
      </c>
      <c r="O372" s="9" t="s">
        <v>20</v>
      </c>
      <c r="P372" s="10" t="s">
        <v>189</v>
      </c>
      <c r="Q372" s="4">
        <v>3822500</v>
      </c>
      <c r="R372" s="10" t="s">
        <v>190</v>
      </c>
    </row>
    <row r="373" spans="2:18" ht="35.25" customHeight="1" x14ac:dyDescent="0.25">
      <c r="B373" s="5">
        <v>80111600</v>
      </c>
      <c r="C373" s="23" t="s">
        <v>445</v>
      </c>
      <c r="D373" s="4">
        <v>1</v>
      </c>
      <c r="E373" s="4">
        <v>1</v>
      </c>
      <c r="F373" s="4">
        <v>11</v>
      </c>
      <c r="G373" s="4">
        <v>1</v>
      </c>
      <c r="H373" s="5" t="s">
        <v>25</v>
      </c>
      <c r="I373" s="4">
        <v>0</v>
      </c>
      <c r="J373" s="21">
        <f>2800000*F373</f>
        <v>30800000</v>
      </c>
      <c r="K373" s="14">
        <f t="shared" si="5"/>
        <v>30800000</v>
      </c>
      <c r="L373" s="4">
        <v>0</v>
      </c>
      <c r="M373" s="4">
        <v>0</v>
      </c>
      <c r="N373" s="10" t="s">
        <v>19</v>
      </c>
      <c r="O373" s="9" t="s">
        <v>20</v>
      </c>
      <c r="P373" s="10" t="s">
        <v>189</v>
      </c>
      <c r="Q373" s="4">
        <v>3822500</v>
      </c>
      <c r="R373" s="10" t="s">
        <v>190</v>
      </c>
    </row>
    <row r="374" spans="2:18" ht="35.25" customHeight="1" x14ac:dyDescent="0.25">
      <c r="B374" s="5">
        <v>80111600</v>
      </c>
      <c r="C374" s="23" t="s">
        <v>440</v>
      </c>
      <c r="D374" s="4">
        <v>1</v>
      </c>
      <c r="E374" s="4">
        <v>1</v>
      </c>
      <c r="F374" s="4">
        <v>11</v>
      </c>
      <c r="G374" s="4">
        <v>1</v>
      </c>
      <c r="H374" s="5" t="s">
        <v>25</v>
      </c>
      <c r="I374" s="4">
        <v>0</v>
      </c>
      <c r="J374" s="21">
        <f>3033500*F374</f>
        <v>33368500</v>
      </c>
      <c r="K374" s="14">
        <f t="shared" si="5"/>
        <v>33368500</v>
      </c>
      <c r="L374" s="4">
        <v>0</v>
      </c>
      <c r="M374" s="4">
        <v>0</v>
      </c>
      <c r="N374" s="10" t="s">
        <v>19</v>
      </c>
      <c r="O374" s="9" t="s">
        <v>20</v>
      </c>
      <c r="P374" s="10" t="s">
        <v>189</v>
      </c>
      <c r="Q374" s="4">
        <v>3822500</v>
      </c>
      <c r="R374" s="10" t="s">
        <v>190</v>
      </c>
    </row>
    <row r="375" spans="2:18" ht="35.25" customHeight="1" x14ac:dyDescent="0.25">
      <c r="B375" s="5">
        <v>80111600</v>
      </c>
      <c r="C375" s="23" t="s">
        <v>446</v>
      </c>
      <c r="D375" s="4">
        <v>1</v>
      </c>
      <c r="E375" s="4">
        <v>1</v>
      </c>
      <c r="F375" s="4">
        <v>12</v>
      </c>
      <c r="G375" s="4">
        <v>1</v>
      </c>
      <c r="H375" s="5" t="s">
        <v>25</v>
      </c>
      <c r="I375" s="4">
        <v>0</v>
      </c>
      <c r="J375" s="21">
        <f>2205000*F375</f>
        <v>26460000</v>
      </c>
      <c r="K375" s="14">
        <f t="shared" si="5"/>
        <v>26460000</v>
      </c>
      <c r="L375" s="4">
        <v>0</v>
      </c>
      <c r="M375" s="4">
        <v>0</v>
      </c>
      <c r="N375" s="10" t="s">
        <v>19</v>
      </c>
      <c r="O375" s="9" t="s">
        <v>20</v>
      </c>
      <c r="P375" s="10" t="s">
        <v>447</v>
      </c>
      <c r="Q375" s="4">
        <v>3822500</v>
      </c>
      <c r="R375" s="10" t="s">
        <v>448</v>
      </c>
    </row>
    <row r="376" spans="2:18" ht="35.25" customHeight="1" x14ac:dyDescent="0.25">
      <c r="B376" s="5">
        <v>80111600</v>
      </c>
      <c r="C376" s="23" t="s">
        <v>446</v>
      </c>
      <c r="D376" s="4">
        <v>1</v>
      </c>
      <c r="E376" s="4">
        <v>1</v>
      </c>
      <c r="F376" s="4">
        <v>12</v>
      </c>
      <c r="G376" s="4">
        <v>1</v>
      </c>
      <c r="H376" s="5" t="s">
        <v>25</v>
      </c>
      <c r="I376" s="4">
        <v>0</v>
      </c>
      <c r="J376" s="21">
        <f>2205000*F376</f>
        <v>26460000</v>
      </c>
      <c r="K376" s="14">
        <f t="shared" si="5"/>
        <v>26460000</v>
      </c>
      <c r="L376" s="4">
        <v>0</v>
      </c>
      <c r="M376" s="4">
        <v>0</v>
      </c>
      <c r="N376" s="10" t="s">
        <v>19</v>
      </c>
      <c r="O376" s="9" t="s">
        <v>20</v>
      </c>
      <c r="P376" s="10" t="s">
        <v>447</v>
      </c>
      <c r="Q376" s="4">
        <v>3822500</v>
      </c>
      <c r="R376" s="10" t="s">
        <v>448</v>
      </c>
    </row>
    <row r="377" spans="2:18" ht="35.25" customHeight="1" x14ac:dyDescent="0.25">
      <c r="B377" s="5">
        <v>80111600</v>
      </c>
      <c r="C377" s="23" t="s">
        <v>449</v>
      </c>
      <c r="D377" s="4">
        <v>1</v>
      </c>
      <c r="E377" s="4">
        <v>1</v>
      </c>
      <c r="F377" s="4">
        <v>12</v>
      </c>
      <c r="G377" s="4">
        <v>1</v>
      </c>
      <c r="H377" s="5" t="s">
        <v>25</v>
      </c>
      <c r="I377" s="4">
        <v>0</v>
      </c>
      <c r="J377" s="21">
        <f>7300000*F377</f>
        <v>87600000</v>
      </c>
      <c r="K377" s="14">
        <f t="shared" si="5"/>
        <v>87600000</v>
      </c>
      <c r="L377" s="4">
        <v>0</v>
      </c>
      <c r="M377" s="4">
        <v>0</v>
      </c>
      <c r="N377" s="10" t="s">
        <v>19</v>
      </c>
      <c r="O377" s="9" t="s">
        <v>20</v>
      </c>
      <c r="P377" s="10" t="s">
        <v>447</v>
      </c>
      <c r="Q377" s="4">
        <v>3822500</v>
      </c>
      <c r="R377" s="10" t="s">
        <v>448</v>
      </c>
    </row>
    <row r="378" spans="2:18" ht="35.25" customHeight="1" x14ac:dyDescent="0.25">
      <c r="B378" s="5">
        <v>80111600</v>
      </c>
      <c r="C378" s="23" t="s">
        <v>450</v>
      </c>
      <c r="D378" s="4">
        <v>1</v>
      </c>
      <c r="E378" s="4">
        <v>1</v>
      </c>
      <c r="F378" s="4">
        <v>12</v>
      </c>
      <c r="G378" s="4">
        <v>1</v>
      </c>
      <c r="H378" s="5" t="s">
        <v>25</v>
      </c>
      <c r="I378" s="4">
        <v>0</v>
      </c>
      <c r="J378" s="21">
        <f>5500000*F378</f>
        <v>66000000</v>
      </c>
      <c r="K378" s="14">
        <f t="shared" si="5"/>
        <v>66000000</v>
      </c>
      <c r="L378" s="4">
        <v>0</v>
      </c>
      <c r="M378" s="4">
        <v>0</v>
      </c>
      <c r="N378" s="10" t="s">
        <v>19</v>
      </c>
      <c r="O378" s="9" t="s">
        <v>20</v>
      </c>
      <c r="P378" s="10" t="s">
        <v>447</v>
      </c>
      <c r="Q378" s="4">
        <v>3822500</v>
      </c>
      <c r="R378" s="10" t="s">
        <v>448</v>
      </c>
    </row>
    <row r="379" spans="2:18" ht="35.25" customHeight="1" x14ac:dyDescent="0.25">
      <c r="B379" s="5">
        <v>80111600</v>
      </c>
      <c r="C379" s="23" t="s">
        <v>451</v>
      </c>
      <c r="D379" s="4">
        <v>1</v>
      </c>
      <c r="E379" s="4">
        <v>1</v>
      </c>
      <c r="F379" s="4">
        <v>12</v>
      </c>
      <c r="G379" s="4">
        <v>1</v>
      </c>
      <c r="H379" s="5" t="s">
        <v>25</v>
      </c>
      <c r="I379" s="4">
        <v>0</v>
      </c>
      <c r="J379" s="21">
        <f>3000000*F379</f>
        <v>36000000</v>
      </c>
      <c r="K379" s="14">
        <f t="shared" si="5"/>
        <v>36000000</v>
      </c>
      <c r="L379" s="4">
        <v>0</v>
      </c>
      <c r="M379" s="4">
        <v>0</v>
      </c>
      <c r="N379" s="10" t="s">
        <v>19</v>
      </c>
      <c r="O379" s="9" t="s">
        <v>20</v>
      </c>
      <c r="P379" s="10" t="s">
        <v>447</v>
      </c>
      <c r="Q379" s="4">
        <v>3822500</v>
      </c>
      <c r="R379" s="10" t="s">
        <v>448</v>
      </c>
    </row>
    <row r="380" spans="2:18" ht="35.25" customHeight="1" x14ac:dyDescent="0.25">
      <c r="B380" s="5">
        <v>80111600</v>
      </c>
      <c r="C380" s="23" t="s">
        <v>452</v>
      </c>
      <c r="D380" s="4">
        <v>1</v>
      </c>
      <c r="E380" s="4">
        <v>1</v>
      </c>
      <c r="F380" s="4">
        <v>12</v>
      </c>
      <c r="G380" s="4">
        <v>1</v>
      </c>
      <c r="H380" s="5" t="s">
        <v>25</v>
      </c>
      <c r="I380" s="4">
        <v>0</v>
      </c>
      <c r="J380" s="21">
        <f>2780000*F380</f>
        <v>33360000</v>
      </c>
      <c r="K380" s="14">
        <f t="shared" si="5"/>
        <v>33360000</v>
      </c>
      <c r="L380" s="4">
        <v>0</v>
      </c>
      <c r="M380" s="4">
        <v>0</v>
      </c>
      <c r="N380" s="10" t="s">
        <v>19</v>
      </c>
      <c r="O380" s="9" t="s">
        <v>20</v>
      </c>
      <c r="P380" s="10" t="s">
        <v>447</v>
      </c>
      <c r="Q380" s="4">
        <v>3822500</v>
      </c>
      <c r="R380" s="10" t="s">
        <v>448</v>
      </c>
    </row>
    <row r="381" spans="2:18" ht="35.25" customHeight="1" x14ac:dyDescent="0.25">
      <c r="B381" s="5">
        <v>80111600</v>
      </c>
      <c r="C381" s="23" t="s">
        <v>453</v>
      </c>
      <c r="D381" s="4">
        <v>1</v>
      </c>
      <c r="E381" s="4">
        <v>1</v>
      </c>
      <c r="F381" s="4">
        <v>12</v>
      </c>
      <c r="G381" s="4">
        <v>1</v>
      </c>
      <c r="H381" s="5" t="s">
        <v>25</v>
      </c>
      <c r="I381" s="4">
        <v>0</v>
      </c>
      <c r="J381" s="21">
        <f>7800000*F381</f>
        <v>93600000</v>
      </c>
      <c r="K381" s="14">
        <f t="shared" si="5"/>
        <v>93600000</v>
      </c>
      <c r="L381" s="4">
        <v>0</v>
      </c>
      <c r="M381" s="4">
        <v>0</v>
      </c>
      <c r="N381" s="10" t="s">
        <v>19</v>
      </c>
      <c r="O381" s="9" t="s">
        <v>20</v>
      </c>
      <c r="P381" s="10" t="s">
        <v>447</v>
      </c>
      <c r="Q381" s="4">
        <v>3822500</v>
      </c>
      <c r="R381" s="10" t="s">
        <v>448</v>
      </c>
    </row>
    <row r="382" spans="2:18" ht="35.25" customHeight="1" x14ac:dyDescent="0.25">
      <c r="B382" s="5">
        <v>80111600</v>
      </c>
      <c r="C382" s="23" t="s">
        <v>449</v>
      </c>
      <c r="D382" s="4">
        <v>1</v>
      </c>
      <c r="E382" s="4">
        <v>1</v>
      </c>
      <c r="F382" s="4">
        <v>12</v>
      </c>
      <c r="G382" s="4">
        <v>1</v>
      </c>
      <c r="H382" s="5" t="s">
        <v>25</v>
      </c>
      <c r="I382" s="4">
        <v>0</v>
      </c>
      <c r="J382" s="21">
        <f>(7300000+225000)*F382</f>
        <v>90300000</v>
      </c>
      <c r="K382" s="14">
        <f t="shared" si="5"/>
        <v>90300000</v>
      </c>
      <c r="L382" s="4">
        <v>0</v>
      </c>
      <c r="M382" s="4">
        <v>0</v>
      </c>
      <c r="N382" s="10" t="s">
        <v>19</v>
      </c>
      <c r="O382" s="9" t="s">
        <v>20</v>
      </c>
      <c r="P382" s="10" t="s">
        <v>447</v>
      </c>
      <c r="Q382" s="4">
        <v>3822500</v>
      </c>
      <c r="R382" s="10" t="s">
        <v>448</v>
      </c>
    </row>
    <row r="383" spans="2:18" ht="35.25" customHeight="1" x14ac:dyDescent="0.25">
      <c r="B383" s="5">
        <v>80111600</v>
      </c>
      <c r="C383" s="23" t="s">
        <v>449</v>
      </c>
      <c r="D383" s="4">
        <v>1</v>
      </c>
      <c r="E383" s="4">
        <v>1</v>
      </c>
      <c r="F383" s="4">
        <v>12</v>
      </c>
      <c r="G383" s="4">
        <v>1</v>
      </c>
      <c r="H383" s="5" t="s">
        <v>25</v>
      </c>
      <c r="I383" s="4">
        <v>0</v>
      </c>
      <c r="J383" s="21">
        <f>7300000*F383</f>
        <v>87600000</v>
      </c>
      <c r="K383" s="14">
        <f t="shared" si="5"/>
        <v>87600000</v>
      </c>
      <c r="L383" s="4">
        <v>0</v>
      </c>
      <c r="M383" s="4">
        <v>0</v>
      </c>
      <c r="N383" s="10" t="s">
        <v>19</v>
      </c>
      <c r="O383" s="9" t="s">
        <v>20</v>
      </c>
      <c r="P383" s="10" t="s">
        <v>447</v>
      </c>
      <c r="Q383" s="4">
        <v>3822500</v>
      </c>
      <c r="R383" s="10" t="s">
        <v>448</v>
      </c>
    </row>
    <row r="384" spans="2:18" ht="35.25" customHeight="1" x14ac:dyDescent="0.25">
      <c r="B384" s="5">
        <v>80111600</v>
      </c>
      <c r="C384" s="23" t="s">
        <v>454</v>
      </c>
      <c r="D384" s="4">
        <v>1</v>
      </c>
      <c r="E384" s="4">
        <v>1</v>
      </c>
      <c r="F384" s="4">
        <v>12</v>
      </c>
      <c r="G384" s="4">
        <v>1</v>
      </c>
      <c r="H384" s="5" t="s">
        <v>25</v>
      </c>
      <c r="I384" s="4">
        <v>0</v>
      </c>
      <c r="J384" s="21">
        <f>7300000*F384</f>
        <v>87600000</v>
      </c>
      <c r="K384" s="14">
        <f t="shared" si="5"/>
        <v>87600000</v>
      </c>
      <c r="L384" s="4">
        <v>0</v>
      </c>
      <c r="M384" s="4">
        <v>0</v>
      </c>
      <c r="N384" s="10" t="s">
        <v>19</v>
      </c>
      <c r="O384" s="9" t="s">
        <v>20</v>
      </c>
      <c r="P384" s="10" t="s">
        <v>447</v>
      </c>
      <c r="Q384" s="4">
        <v>3822500</v>
      </c>
      <c r="R384" s="10" t="s">
        <v>448</v>
      </c>
    </row>
    <row r="385" spans="2:18" ht="35.25" customHeight="1" x14ac:dyDescent="0.25">
      <c r="B385" s="5">
        <v>80111600</v>
      </c>
      <c r="C385" s="28" t="s">
        <v>455</v>
      </c>
      <c r="D385" s="4">
        <v>1</v>
      </c>
      <c r="E385" s="4">
        <v>1</v>
      </c>
      <c r="F385" s="4">
        <v>11</v>
      </c>
      <c r="G385" s="4">
        <v>1</v>
      </c>
      <c r="H385" s="5" t="s">
        <v>25</v>
      </c>
      <c r="I385" s="4">
        <v>0</v>
      </c>
      <c r="J385" s="21">
        <f>30000000*11</f>
        <v>330000000</v>
      </c>
      <c r="K385" s="14">
        <f t="shared" si="5"/>
        <v>330000000</v>
      </c>
      <c r="L385" s="4">
        <v>0</v>
      </c>
      <c r="M385" s="4">
        <v>0</v>
      </c>
      <c r="N385" s="10" t="s">
        <v>19</v>
      </c>
      <c r="O385" s="9" t="s">
        <v>20</v>
      </c>
      <c r="P385" s="10" t="s">
        <v>447</v>
      </c>
      <c r="Q385" s="4">
        <v>3822500</v>
      </c>
      <c r="R385" s="10" t="s">
        <v>448</v>
      </c>
    </row>
    <row r="386" spans="2:18" ht="35.25" customHeight="1" x14ac:dyDescent="0.25">
      <c r="B386" s="5">
        <v>80111600</v>
      </c>
      <c r="C386" s="23" t="s">
        <v>456</v>
      </c>
      <c r="D386" s="4">
        <v>1</v>
      </c>
      <c r="E386" s="4">
        <v>1</v>
      </c>
      <c r="F386" s="4">
        <v>11</v>
      </c>
      <c r="G386" s="4">
        <v>1</v>
      </c>
      <c r="H386" s="5" t="s">
        <v>25</v>
      </c>
      <c r="I386" s="4">
        <v>0</v>
      </c>
      <c r="J386" s="21">
        <v>63800000</v>
      </c>
      <c r="K386" s="14">
        <v>63800000</v>
      </c>
      <c r="L386" s="4">
        <v>0</v>
      </c>
      <c r="M386" s="4">
        <v>0</v>
      </c>
      <c r="N386" s="10" t="s">
        <v>19</v>
      </c>
      <c r="O386" s="9" t="s">
        <v>20</v>
      </c>
      <c r="P386" s="10" t="s">
        <v>447</v>
      </c>
      <c r="Q386" s="4">
        <v>3822500</v>
      </c>
      <c r="R386" s="10" t="s">
        <v>448</v>
      </c>
    </row>
    <row r="387" spans="2:18" ht="35.25" customHeight="1" x14ac:dyDescent="0.25">
      <c r="B387" s="5">
        <v>80111600</v>
      </c>
      <c r="C387" s="57" t="s">
        <v>457</v>
      </c>
      <c r="D387" s="4">
        <v>1</v>
      </c>
      <c r="E387" s="4">
        <v>1</v>
      </c>
      <c r="F387" s="4">
        <v>11</v>
      </c>
      <c r="G387" s="4">
        <v>1</v>
      </c>
      <c r="H387" s="5" t="s">
        <v>25</v>
      </c>
      <c r="I387" s="4">
        <v>0</v>
      </c>
      <c r="J387" s="21">
        <v>18900000</v>
      </c>
      <c r="K387" s="14">
        <f t="shared" si="5"/>
        <v>18900000</v>
      </c>
      <c r="L387" s="4">
        <v>0</v>
      </c>
      <c r="M387" s="4">
        <v>0</v>
      </c>
      <c r="N387" s="10" t="s">
        <v>19</v>
      </c>
      <c r="O387" s="9" t="s">
        <v>20</v>
      </c>
      <c r="P387" s="10" t="s">
        <v>21</v>
      </c>
      <c r="Q387" s="4">
        <v>3822500</v>
      </c>
      <c r="R387" s="10" t="s">
        <v>22</v>
      </c>
    </row>
    <row r="388" spans="2:18" ht="35.25" customHeight="1" x14ac:dyDescent="0.25">
      <c r="B388" s="5">
        <v>80111600</v>
      </c>
      <c r="C388" s="57" t="s">
        <v>458</v>
      </c>
      <c r="D388" s="4">
        <v>1</v>
      </c>
      <c r="E388" s="4">
        <v>1</v>
      </c>
      <c r="F388" s="4">
        <v>11</v>
      </c>
      <c r="G388" s="4">
        <v>1</v>
      </c>
      <c r="H388" s="5" t="s">
        <v>25</v>
      </c>
      <c r="I388" s="4">
        <v>0</v>
      </c>
      <c r="J388" s="21">
        <f>3900000*F388</f>
        <v>42900000</v>
      </c>
      <c r="K388" s="14">
        <f t="shared" si="5"/>
        <v>42900000</v>
      </c>
      <c r="L388" s="4">
        <v>0</v>
      </c>
      <c r="M388" s="4">
        <v>0</v>
      </c>
      <c r="N388" s="10" t="s">
        <v>19</v>
      </c>
      <c r="O388" s="9" t="s">
        <v>20</v>
      </c>
      <c r="P388" s="10" t="s">
        <v>21</v>
      </c>
      <c r="Q388" s="4">
        <v>3822500</v>
      </c>
      <c r="R388" s="10" t="s">
        <v>22</v>
      </c>
    </row>
    <row r="389" spans="2:18" ht="35.25" customHeight="1" x14ac:dyDescent="0.25">
      <c r="B389" s="5">
        <v>80111600</v>
      </c>
      <c r="C389" s="57" t="s">
        <v>459</v>
      </c>
      <c r="D389" s="4">
        <v>1</v>
      </c>
      <c r="E389" s="4">
        <v>1</v>
      </c>
      <c r="F389" s="4">
        <v>11</v>
      </c>
      <c r="G389" s="4">
        <v>1</v>
      </c>
      <c r="H389" s="5" t="s">
        <v>25</v>
      </c>
      <c r="I389" s="4">
        <v>0</v>
      </c>
      <c r="J389" s="21">
        <v>14400000</v>
      </c>
      <c r="K389" s="14">
        <f t="shared" si="5"/>
        <v>14400000</v>
      </c>
      <c r="L389" s="4">
        <v>0</v>
      </c>
      <c r="M389" s="4">
        <v>0</v>
      </c>
      <c r="N389" s="10" t="s">
        <v>19</v>
      </c>
      <c r="O389" s="9" t="s">
        <v>20</v>
      </c>
      <c r="P389" s="10" t="s">
        <v>21</v>
      </c>
      <c r="Q389" s="4">
        <v>3822500</v>
      </c>
      <c r="R389" s="10" t="s">
        <v>22</v>
      </c>
    </row>
    <row r="390" spans="2:18" ht="35.25" customHeight="1" x14ac:dyDescent="0.25">
      <c r="B390" s="5">
        <v>80111600</v>
      </c>
      <c r="C390" s="23" t="s">
        <v>460</v>
      </c>
      <c r="D390" s="4">
        <v>1</v>
      </c>
      <c r="E390" s="4">
        <v>1</v>
      </c>
      <c r="F390" s="4">
        <v>11</v>
      </c>
      <c r="G390" s="4">
        <v>1</v>
      </c>
      <c r="H390" s="5" t="s">
        <v>25</v>
      </c>
      <c r="I390" s="4">
        <v>0</v>
      </c>
      <c r="J390" s="21">
        <v>33600000</v>
      </c>
      <c r="K390" s="14">
        <f t="shared" si="5"/>
        <v>33600000</v>
      </c>
      <c r="L390" s="4">
        <v>0</v>
      </c>
      <c r="M390" s="4">
        <v>0</v>
      </c>
      <c r="N390" s="10" t="s">
        <v>19</v>
      </c>
      <c r="O390" s="9" t="s">
        <v>20</v>
      </c>
      <c r="P390" s="10" t="s">
        <v>21</v>
      </c>
      <c r="Q390" s="4">
        <v>3822500</v>
      </c>
      <c r="R390" s="10" t="s">
        <v>22</v>
      </c>
    </row>
    <row r="391" spans="2:18" ht="35.25" customHeight="1" x14ac:dyDescent="0.25">
      <c r="B391" s="5">
        <v>80111600</v>
      </c>
      <c r="C391" s="23" t="s">
        <v>461</v>
      </c>
      <c r="D391" s="4">
        <v>1</v>
      </c>
      <c r="E391" s="4">
        <v>1</v>
      </c>
      <c r="F391" s="4">
        <v>11</v>
      </c>
      <c r="G391" s="4">
        <v>1</v>
      </c>
      <c r="H391" s="5" t="s">
        <v>25</v>
      </c>
      <c r="I391" s="4">
        <v>0</v>
      </c>
      <c r="J391" s="21">
        <f>6000000*F391</f>
        <v>66000000</v>
      </c>
      <c r="K391" s="14">
        <f t="shared" si="5"/>
        <v>66000000</v>
      </c>
      <c r="L391" s="4">
        <v>0</v>
      </c>
      <c r="M391" s="4">
        <v>0</v>
      </c>
      <c r="N391" s="10" t="s">
        <v>19</v>
      </c>
      <c r="O391" s="9" t="s">
        <v>20</v>
      </c>
      <c r="P391" s="10" t="s">
        <v>21</v>
      </c>
      <c r="Q391" s="4">
        <v>3822500</v>
      </c>
      <c r="R391" s="10" t="s">
        <v>22</v>
      </c>
    </row>
    <row r="392" spans="2:18" ht="35.25" customHeight="1" x14ac:dyDescent="0.25">
      <c r="B392" s="5">
        <v>80111600</v>
      </c>
      <c r="C392" s="23" t="s">
        <v>462</v>
      </c>
      <c r="D392" s="4">
        <v>1</v>
      </c>
      <c r="E392" s="4">
        <v>1</v>
      </c>
      <c r="F392" s="4">
        <v>11</v>
      </c>
      <c r="G392" s="4">
        <v>1</v>
      </c>
      <c r="H392" s="5" t="s">
        <v>25</v>
      </c>
      <c r="I392" s="4">
        <v>0</v>
      </c>
      <c r="J392" s="21">
        <v>21000000</v>
      </c>
      <c r="K392" s="14">
        <f t="shared" si="5"/>
        <v>21000000</v>
      </c>
      <c r="L392" s="4">
        <v>0</v>
      </c>
      <c r="M392" s="4">
        <v>0</v>
      </c>
      <c r="N392" s="10" t="s">
        <v>19</v>
      </c>
      <c r="O392" s="9" t="s">
        <v>20</v>
      </c>
      <c r="P392" s="10" t="s">
        <v>21</v>
      </c>
      <c r="Q392" s="4">
        <v>3822500</v>
      </c>
      <c r="R392" s="10" t="s">
        <v>22</v>
      </c>
    </row>
    <row r="393" spans="2:18" ht="35.25" customHeight="1" x14ac:dyDescent="0.25">
      <c r="B393" s="5">
        <v>80111600</v>
      </c>
      <c r="C393" s="23" t="s">
        <v>463</v>
      </c>
      <c r="D393" s="4">
        <v>1</v>
      </c>
      <c r="E393" s="4">
        <v>1</v>
      </c>
      <c r="F393" s="4">
        <v>12</v>
      </c>
      <c r="G393" s="4">
        <v>1</v>
      </c>
      <c r="H393" s="5" t="s">
        <v>25</v>
      </c>
      <c r="I393" s="4">
        <v>0</v>
      </c>
      <c r="J393" s="21">
        <f>(4500000+500000)*F393</f>
        <v>60000000</v>
      </c>
      <c r="K393" s="14">
        <f t="shared" si="5"/>
        <v>60000000</v>
      </c>
      <c r="L393" s="4">
        <v>0</v>
      </c>
      <c r="M393" s="4">
        <v>0</v>
      </c>
      <c r="N393" s="10" t="s">
        <v>19</v>
      </c>
      <c r="O393" s="9" t="s">
        <v>20</v>
      </c>
      <c r="P393" s="10" t="s">
        <v>21</v>
      </c>
      <c r="Q393" s="4">
        <v>3822500</v>
      </c>
      <c r="R393" s="10" t="s">
        <v>22</v>
      </c>
    </row>
    <row r="394" spans="2:18" ht="36" customHeight="1" x14ac:dyDescent="0.25">
      <c r="B394" s="5">
        <v>80111600</v>
      </c>
      <c r="C394" s="23" t="s">
        <v>464</v>
      </c>
      <c r="D394" s="4">
        <v>1</v>
      </c>
      <c r="E394" s="4">
        <v>1</v>
      </c>
      <c r="F394" s="4">
        <v>11</v>
      </c>
      <c r="G394" s="4">
        <v>1</v>
      </c>
      <c r="H394" s="5" t="s">
        <v>25</v>
      </c>
      <c r="I394" s="4">
        <v>0</v>
      </c>
      <c r="J394" s="21">
        <v>33000000</v>
      </c>
      <c r="K394" s="14">
        <f t="shared" si="5"/>
        <v>33000000</v>
      </c>
      <c r="L394" s="4">
        <v>0</v>
      </c>
      <c r="M394" s="4">
        <v>0</v>
      </c>
      <c r="N394" s="10" t="s">
        <v>19</v>
      </c>
      <c r="O394" s="9" t="s">
        <v>20</v>
      </c>
      <c r="P394" s="10" t="s">
        <v>21</v>
      </c>
      <c r="Q394" s="4">
        <v>3822500</v>
      </c>
      <c r="R394" s="10" t="s">
        <v>22</v>
      </c>
    </row>
    <row r="395" spans="2:18" ht="36" customHeight="1" x14ac:dyDescent="0.25">
      <c r="B395" s="5">
        <v>80111600</v>
      </c>
      <c r="C395" s="23" t="s">
        <v>465</v>
      </c>
      <c r="D395" s="4">
        <v>1</v>
      </c>
      <c r="E395" s="4">
        <v>1</v>
      </c>
      <c r="F395" s="4">
        <v>5</v>
      </c>
      <c r="G395" s="4">
        <v>1</v>
      </c>
      <c r="H395" s="20" t="s">
        <v>57</v>
      </c>
      <c r="I395" s="4">
        <v>0</v>
      </c>
      <c r="J395" s="21">
        <v>15165000</v>
      </c>
      <c r="K395" s="14">
        <f t="shared" si="5"/>
        <v>15165000</v>
      </c>
      <c r="L395" s="4">
        <v>0</v>
      </c>
      <c r="M395" s="4">
        <v>0</v>
      </c>
      <c r="N395" s="10" t="s">
        <v>19</v>
      </c>
      <c r="O395" s="9" t="s">
        <v>20</v>
      </c>
      <c r="P395" s="10" t="s">
        <v>21</v>
      </c>
      <c r="Q395" s="4">
        <v>3822500</v>
      </c>
      <c r="R395" s="10" t="s">
        <v>22</v>
      </c>
    </row>
    <row r="396" spans="2:18" ht="36" customHeight="1" x14ac:dyDescent="0.25">
      <c r="B396" s="5">
        <v>80111600</v>
      </c>
      <c r="C396" s="23" t="s">
        <v>466</v>
      </c>
      <c r="D396" s="4">
        <v>6</v>
      </c>
      <c r="E396" s="4">
        <v>6</v>
      </c>
      <c r="F396" s="4">
        <v>6</v>
      </c>
      <c r="G396" s="4">
        <v>1</v>
      </c>
      <c r="H396" s="5" t="s">
        <v>25</v>
      </c>
      <c r="I396" s="4">
        <v>0</v>
      </c>
      <c r="J396" s="21">
        <f>3370000*F396</f>
        <v>20220000</v>
      </c>
      <c r="K396" s="14">
        <f t="shared" si="5"/>
        <v>20220000</v>
      </c>
      <c r="L396" s="4">
        <v>0</v>
      </c>
      <c r="M396" s="4">
        <v>0</v>
      </c>
      <c r="N396" s="10" t="s">
        <v>19</v>
      </c>
      <c r="O396" s="9" t="s">
        <v>20</v>
      </c>
      <c r="P396" s="10" t="s">
        <v>21</v>
      </c>
      <c r="Q396" s="4">
        <v>3822500</v>
      </c>
      <c r="R396" s="10" t="s">
        <v>22</v>
      </c>
    </row>
    <row r="397" spans="2:18" ht="36" customHeight="1" x14ac:dyDescent="0.25">
      <c r="B397" s="5">
        <v>80111600</v>
      </c>
      <c r="C397" s="23" t="s">
        <v>467</v>
      </c>
      <c r="D397" s="4">
        <v>1</v>
      </c>
      <c r="E397" s="4">
        <v>1</v>
      </c>
      <c r="F397" s="4">
        <v>5</v>
      </c>
      <c r="G397" s="4">
        <v>1</v>
      </c>
      <c r="H397" s="20" t="s">
        <v>57</v>
      </c>
      <c r="I397" s="4">
        <v>0</v>
      </c>
      <c r="J397" s="21">
        <f>3600000*F397</f>
        <v>18000000</v>
      </c>
      <c r="K397" s="14">
        <f t="shared" si="5"/>
        <v>18000000</v>
      </c>
      <c r="L397" s="4">
        <v>0</v>
      </c>
      <c r="M397" s="4">
        <v>0</v>
      </c>
      <c r="N397" s="10" t="s">
        <v>19</v>
      </c>
      <c r="O397" s="9" t="s">
        <v>20</v>
      </c>
      <c r="P397" s="10" t="s">
        <v>21</v>
      </c>
      <c r="Q397" s="4">
        <v>3822500</v>
      </c>
      <c r="R397" s="10" t="s">
        <v>22</v>
      </c>
    </row>
    <row r="398" spans="2:18" ht="36" customHeight="1" x14ac:dyDescent="0.25">
      <c r="B398" s="5">
        <v>80111600</v>
      </c>
      <c r="C398" s="23" t="s">
        <v>468</v>
      </c>
      <c r="D398" s="4">
        <v>7</v>
      </c>
      <c r="E398" s="4">
        <v>7</v>
      </c>
      <c r="F398" s="4">
        <v>6</v>
      </c>
      <c r="G398" s="4">
        <v>1</v>
      </c>
      <c r="H398" s="5" t="s">
        <v>25</v>
      </c>
      <c r="I398" s="4">
        <v>0</v>
      </c>
      <c r="J398" s="21">
        <f>3600000*F398</f>
        <v>21600000</v>
      </c>
      <c r="K398" s="14">
        <f t="shared" si="5"/>
        <v>21600000</v>
      </c>
      <c r="L398" s="4">
        <v>0</v>
      </c>
      <c r="M398" s="4">
        <v>0</v>
      </c>
      <c r="N398" s="10" t="s">
        <v>19</v>
      </c>
      <c r="O398" s="9" t="s">
        <v>20</v>
      </c>
      <c r="P398" s="10" t="s">
        <v>21</v>
      </c>
      <c r="Q398" s="4">
        <v>3822500</v>
      </c>
      <c r="R398" s="10" t="s">
        <v>22</v>
      </c>
    </row>
    <row r="399" spans="2:18" ht="36" customHeight="1" x14ac:dyDescent="0.25">
      <c r="B399" s="5">
        <v>80111600</v>
      </c>
      <c r="C399" s="23" t="s">
        <v>469</v>
      </c>
      <c r="D399" s="4">
        <v>1</v>
      </c>
      <c r="E399" s="4">
        <v>1</v>
      </c>
      <c r="F399" s="4">
        <v>12</v>
      </c>
      <c r="G399" s="4">
        <v>1</v>
      </c>
      <c r="H399" s="5" t="s">
        <v>25</v>
      </c>
      <c r="I399" s="4">
        <v>0</v>
      </c>
      <c r="J399" s="21">
        <f>7500000*F399</f>
        <v>90000000</v>
      </c>
      <c r="K399" s="14">
        <f t="shared" si="5"/>
        <v>90000000</v>
      </c>
      <c r="L399" s="4">
        <v>0</v>
      </c>
      <c r="M399" s="4">
        <v>0</v>
      </c>
      <c r="N399" s="10" t="s">
        <v>19</v>
      </c>
      <c r="O399" s="9" t="s">
        <v>20</v>
      </c>
      <c r="P399" s="10" t="s">
        <v>21</v>
      </c>
      <c r="Q399" s="4">
        <v>3822500</v>
      </c>
      <c r="R399" s="10" t="s">
        <v>22</v>
      </c>
    </row>
    <row r="400" spans="2:18" ht="36" customHeight="1" x14ac:dyDescent="0.25">
      <c r="B400" s="5">
        <v>80111600</v>
      </c>
      <c r="C400" s="23" t="s">
        <v>470</v>
      </c>
      <c r="D400" s="4">
        <v>1</v>
      </c>
      <c r="E400" s="4">
        <v>1</v>
      </c>
      <c r="F400" s="4">
        <v>12</v>
      </c>
      <c r="G400" s="4">
        <v>1</v>
      </c>
      <c r="H400" s="5" t="s">
        <v>25</v>
      </c>
      <c r="I400" s="4">
        <v>0</v>
      </c>
      <c r="J400" s="21">
        <f>(6000000+2000000)*F400</f>
        <v>96000000</v>
      </c>
      <c r="K400" s="14">
        <f t="shared" si="5"/>
        <v>96000000</v>
      </c>
      <c r="L400" s="4">
        <v>0</v>
      </c>
      <c r="M400" s="4">
        <v>0</v>
      </c>
      <c r="N400" s="10" t="s">
        <v>19</v>
      </c>
      <c r="O400" s="9" t="s">
        <v>20</v>
      </c>
      <c r="P400" s="10" t="s">
        <v>21</v>
      </c>
      <c r="Q400" s="4">
        <v>3822500</v>
      </c>
      <c r="R400" s="10" t="s">
        <v>22</v>
      </c>
    </row>
    <row r="401" spans="1:15813" ht="36" customHeight="1" x14ac:dyDescent="0.25">
      <c r="B401" s="5">
        <v>80111600</v>
      </c>
      <c r="C401" s="23" t="s">
        <v>471</v>
      </c>
      <c r="D401" s="4">
        <v>1</v>
      </c>
      <c r="E401" s="4">
        <v>1</v>
      </c>
      <c r="F401" s="4">
        <v>12</v>
      </c>
      <c r="G401" s="4">
        <v>1</v>
      </c>
      <c r="H401" s="5" t="s">
        <v>25</v>
      </c>
      <c r="I401" s="4">
        <v>0</v>
      </c>
      <c r="J401" s="21">
        <f>(5056000+150000)*F401</f>
        <v>62472000</v>
      </c>
      <c r="K401" s="14">
        <f t="shared" si="5"/>
        <v>62472000</v>
      </c>
      <c r="L401" s="4">
        <v>0</v>
      </c>
      <c r="M401" s="4">
        <v>0</v>
      </c>
      <c r="N401" s="10" t="s">
        <v>19</v>
      </c>
      <c r="O401" s="9" t="s">
        <v>20</v>
      </c>
      <c r="P401" s="10" t="s">
        <v>21</v>
      </c>
      <c r="Q401" s="4">
        <v>3822500</v>
      </c>
      <c r="R401" s="10" t="s">
        <v>22</v>
      </c>
    </row>
    <row r="402" spans="1:15813" ht="36" customHeight="1" x14ac:dyDescent="0.25">
      <c r="B402" s="5">
        <v>80111600</v>
      </c>
      <c r="C402" s="23" t="s">
        <v>472</v>
      </c>
      <c r="D402" s="4">
        <v>3</v>
      </c>
      <c r="E402" s="4">
        <v>3</v>
      </c>
      <c r="F402" s="4">
        <v>3</v>
      </c>
      <c r="G402" s="4">
        <v>1</v>
      </c>
      <c r="H402" s="20" t="s">
        <v>57</v>
      </c>
      <c r="I402" s="4">
        <v>0</v>
      </c>
      <c r="J402" s="21">
        <f>3371000*F402</f>
        <v>10113000</v>
      </c>
      <c r="K402" s="14">
        <f t="shared" si="5"/>
        <v>10113000</v>
      </c>
      <c r="L402" s="4">
        <v>0</v>
      </c>
      <c r="M402" s="4">
        <v>0</v>
      </c>
      <c r="N402" s="10" t="s">
        <v>19</v>
      </c>
      <c r="O402" s="9" t="s">
        <v>20</v>
      </c>
      <c r="P402" s="10" t="s">
        <v>21</v>
      </c>
      <c r="Q402" s="4">
        <v>3822500</v>
      </c>
      <c r="R402" s="10" t="s">
        <v>22</v>
      </c>
    </row>
    <row r="403" spans="1:15813" ht="36" customHeight="1" x14ac:dyDescent="0.25">
      <c r="B403" s="5">
        <v>80111600</v>
      </c>
      <c r="C403" s="23" t="s">
        <v>473</v>
      </c>
      <c r="D403" s="4">
        <v>6</v>
      </c>
      <c r="E403" s="4">
        <v>6</v>
      </c>
      <c r="F403" s="4">
        <v>8</v>
      </c>
      <c r="G403" s="4">
        <v>1</v>
      </c>
      <c r="H403" s="5" t="s">
        <v>25</v>
      </c>
      <c r="I403" s="4">
        <v>0</v>
      </c>
      <c r="J403" s="21">
        <f>3371000*F403</f>
        <v>26968000</v>
      </c>
      <c r="K403" s="14">
        <f t="shared" si="5"/>
        <v>26968000</v>
      </c>
      <c r="L403" s="4">
        <v>0</v>
      </c>
      <c r="M403" s="4">
        <v>0</v>
      </c>
      <c r="N403" s="10" t="s">
        <v>19</v>
      </c>
      <c r="O403" s="9" t="s">
        <v>20</v>
      </c>
      <c r="P403" s="10" t="s">
        <v>21</v>
      </c>
      <c r="Q403" s="4">
        <v>3822500</v>
      </c>
      <c r="R403" s="10" t="s">
        <v>22</v>
      </c>
    </row>
    <row r="404" spans="1:15813" ht="36" customHeight="1" x14ac:dyDescent="0.15">
      <c r="B404" s="5">
        <v>80111600</v>
      </c>
      <c r="C404" s="23" t="s">
        <v>474</v>
      </c>
      <c r="D404" s="4">
        <v>1</v>
      </c>
      <c r="E404" s="4">
        <v>1</v>
      </c>
      <c r="F404" s="4">
        <v>11</v>
      </c>
      <c r="G404" s="4">
        <v>1</v>
      </c>
      <c r="H404" s="5" t="s">
        <v>25</v>
      </c>
      <c r="I404" s="4">
        <v>0</v>
      </c>
      <c r="J404" s="21">
        <f>3200000*F404</f>
        <v>35200000</v>
      </c>
      <c r="K404" s="14">
        <f t="shared" si="5"/>
        <v>35200000</v>
      </c>
      <c r="L404" s="4">
        <v>0</v>
      </c>
      <c r="M404" s="4">
        <v>0</v>
      </c>
      <c r="N404" s="10" t="s">
        <v>19</v>
      </c>
      <c r="O404" s="9" t="s">
        <v>20</v>
      </c>
      <c r="P404" s="10" t="s">
        <v>21</v>
      </c>
      <c r="Q404" s="4">
        <v>3822500</v>
      </c>
      <c r="R404" s="10" t="s">
        <v>22</v>
      </c>
      <c r="S404" s="66"/>
      <c r="T404" s="66"/>
      <c r="U404" s="66"/>
      <c r="V404" s="66"/>
      <c r="W404" s="66"/>
      <c r="X404" s="66"/>
      <c r="Y404" s="66"/>
      <c r="Z404" s="66"/>
      <c r="AA404" s="66"/>
      <c r="AB404" s="66"/>
      <c r="AC404" s="66"/>
      <c r="AD404" s="66"/>
      <c r="AE404" s="66"/>
      <c r="AF404" s="66"/>
      <c r="AG404" s="66"/>
      <c r="AH404" s="66"/>
      <c r="AI404" s="66"/>
      <c r="AJ404" s="66"/>
      <c r="AK404" s="66"/>
      <c r="AL404" s="66"/>
      <c r="AM404" s="66"/>
      <c r="AN404" s="66"/>
      <c r="AO404" s="66"/>
      <c r="AP404" s="58"/>
      <c r="AQ404" s="58"/>
      <c r="AR404" s="58"/>
      <c r="AS404" s="58"/>
      <c r="AT404" s="58"/>
      <c r="AU404" s="58"/>
      <c r="AV404" s="58"/>
      <c r="AW404" s="58"/>
      <c r="AX404" s="58"/>
      <c r="AY404" s="58"/>
      <c r="AZ404" s="58"/>
      <c r="BA404" s="58"/>
      <c r="BB404" s="58"/>
      <c r="BC404" s="58"/>
      <c r="BD404" s="58"/>
      <c r="BE404" s="58"/>
      <c r="BF404" s="58"/>
      <c r="BG404" s="58"/>
      <c r="BH404" s="58"/>
      <c r="BI404" s="58"/>
      <c r="BJ404" s="58"/>
      <c r="BK404" s="58"/>
      <c r="BL404" s="58"/>
      <c r="BM404" s="58"/>
      <c r="BN404" s="58"/>
      <c r="BO404" s="58"/>
      <c r="BP404" s="58"/>
      <c r="BQ404" s="58"/>
      <c r="BR404" s="58"/>
      <c r="BS404" s="58"/>
      <c r="BT404" s="58"/>
      <c r="BU404" s="58"/>
      <c r="BV404" s="58"/>
      <c r="BW404" s="58"/>
      <c r="BX404" s="58"/>
      <c r="BY404" s="58"/>
      <c r="BZ404" s="58"/>
      <c r="CA404" s="58"/>
      <c r="CB404" s="58"/>
      <c r="CC404" s="58"/>
      <c r="CD404" s="58"/>
      <c r="CE404" s="58"/>
      <c r="CF404" s="58"/>
      <c r="CG404" s="58"/>
      <c r="CH404" s="58"/>
      <c r="CI404" s="58"/>
      <c r="CJ404" s="58"/>
      <c r="CK404" s="58"/>
      <c r="CL404" s="58"/>
      <c r="CM404" s="58"/>
      <c r="CN404" s="58"/>
      <c r="CO404" s="58"/>
      <c r="CP404" s="58"/>
      <c r="CQ404" s="58"/>
      <c r="CR404" s="58"/>
      <c r="CS404" s="58"/>
      <c r="CT404" s="58"/>
      <c r="CU404" s="58"/>
      <c r="CV404" s="58"/>
      <c r="CW404" s="58"/>
      <c r="CX404" s="58"/>
      <c r="CY404" s="58"/>
      <c r="CZ404" s="58"/>
      <c r="DA404" s="58"/>
      <c r="DB404" s="58"/>
      <c r="DC404" s="58"/>
      <c r="DD404" s="58"/>
      <c r="DE404" s="58"/>
      <c r="DF404" s="58"/>
      <c r="DG404" s="58"/>
      <c r="DH404" s="58"/>
      <c r="DI404" s="58"/>
      <c r="DJ404" s="58"/>
      <c r="DK404" s="58"/>
      <c r="DL404" s="58"/>
      <c r="DM404" s="58"/>
      <c r="DN404" s="58"/>
      <c r="DO404" s="58"/>
      <c r="DP404" s="58"/>
      <c r="DQ404" s="58"/>
      <c r="DR404" s="58"/>
      <c r="DS404" s="58"/>
      <c r="DT404" s="58"/>
      <c r="DU404" s="58"/>
      <c r="DV404" s="58"/>
      <c r="DW404" s="58"/>
      <c r="DX404" s="58"/>
      <c r="DY404" s="58"/>
      <c r="DZ404" s="58"/>
      <c r="EA404" s="58"/>
      <c r="EB404" s="58"/>
      <c r="EC404" s="58"/>
      <c r="ED404" s="58"/>
      <c r="EE404" s="58"/>
      <c r="EF404" s="58"/>
      <c r="EG404" s="58"/>
      <c r="EH404" s="58"/>
      <c r="EI404" s="58"/>
      <c r="EJ404" s="58"/>
      <c r="EK404" s="58"/>
      <c r="EL404" s="58"/>
      <c r="EM404" s="58"/>
      <c r="EN404" s="58"/>
      <c r="EO404" s="58"/>
      <c r="EP404" s="58"/>
      <c r="EQ404" s="58"/>
      <c r="ER404" s="58"/>
      <c r="ES404" s="58"/>
      <c r="ET404" s="58"/>
      <c r="EU404" s="58"/>
      <c r="EV404" s="58"/>
      <c r="EW404" s="58"/>
      <c r="EX404" s="58"/>
      <c r="EY404" s="58"/>
      <c r="EZ404" s="58"/>
      <c r="FA404" s="58"/>
      <c r="FB404" s="58"/>
      <c r="FC404" s="58"/>
      <c r="FD404" s="58"/>
      <c r="FE404" s="58"/>
      <c r="FF404" s="58"/>
      <c r="FG404" s="58"/>
      <c r="FH404" s="58"/>
      <c r="FI404" s="58"/>
      <c r="FJ404" s="58"/>
      <c r="FK404" s="58"/>
      <c r="FL404" s="58"/>
      <c r="FM404" s="58"/>
      <c r="FN404" s="58"/>
      <c r="FO404" s="58"/>
      <c r="FP404" s="58"/>
      <c r="FQ404" s="58"/>
      <c r="FR404" s="58"/>
      <c r="FS404" s="58"/>
      <c r="FT404" s="58"/>
      <c r="FU404" s="58"/>
      <c r="FV404" s="58"/>
      <c r="FW404" s="58"/>
      <c r="FX404" s="58"/>
      <c r="FY404" s="58"/>
      <c r="FZ404" s="58"/>
      <c r="GA404" s="58"/>
      <c r="GB404" s="58"/>
      <c r="GC404" s="58"/>
      <c r="GD404" s="58"/>
      <c r="GE404" s="58"/>
      <c r="GF404" s="58"/>
      <c r="GG404" s="58"/>
      <c r="GH404" s="58"/>
      <c r="GI404" s="58"/>
      <c r="GJ404" s="58"/>
      <c r="GK404" s="58"/>
      <c r="GL404" s="58"/>
      <c r="GM404" s="58"/>
      <c r="GN404" s="58"/>
      <c r="GO404" s="58"/>
      <c r="GP404" s="58"/>
      <c r="GQ404" s="58"/>
      <c r="GR404" s="58"/>
      <c r="GS404" s="58"/>
      <c r="GT404" s="58"/>
      <c r="GU404" s="58"/>
      <c r="GV404" s="58"/>
      <c r="GW404" s="58"/>
      <c r="GX404" s="58"/>
      <c r="GY404" s="58"/>
      <c r="GZ404" s="58"/>
      <c r="HA404" s="58"/>
      <c r="HB404" s="58"/>
      <c r="HC404" s="58"/>
      <c r="HD404" s="58"/>
      <c r="HE404" s="58"/>
      <c r="HF404" s="58"/>
      <c r="HG404" s="58"/>
      <c r="HH404" s="58"/>
      <c r="HI404" s="58"/>
      <c r="HJ404" s="58"/>
      <c r="HK404" s="58"/>
      <c r="HL404" s="58"/>
      <c r="HM404" s="58"/>
      <c r="HN404" s="58"/>
      <c r="HO404" s="58"/>
      <c r="HP404" s="58"/>
      <c r="HQ404" s="58"/>
      <c r="HR404" s="58"/>
      <c r="HS404" s="58"/>
      <c r="HT404" s="58"/>
      <c r="HU404" s="58"/>
      <c r="HV404" s="58"/>
      <c r="HW404" s="58"/>
      <c r="HX404" s="58"/>
      <c r="HY404" s="58"/>
      <c r="HZ404" s="58"/>
      <c r="IA404" s="58"/>
      <c r="IB404" s="58"/>
      <c r="IC404" s="58"/>
      <c r="ID404" s="58"/>
      <c r="IE404" s="58"/>
      <c r="IF404" s="58"/>
      <c r="IG404" s="58"/>
      <c r="IH404" s="58"/>
      <c r="II404" s="58"/>
      <c r="IJ404" s="58"/>
      <c r="IK404" s="58"/>
      <c r="IL404" s="58"/>
      <c r="IM404" s="58"/>
      <c r="IN404" s="58"/>
      <c r="IO404" s="58"/>
      <c r="IP404" s="58"/>
      <c r="IQ404" s="58"/>
      <c r="IR404" s="58"/>
      <c r="IS404" s="58"/>
      <c r="IT404" s="58"/>
      <c r="IU404" s="58"/>
      <c r="IV404" s="58"/>
      <c r="IW404" s="58"/>
      <c r="IX404" s="58"/>
      <c r="IY404" s="58"/>
      <c r="IZ404" s="58"/>
      <c r="JA404" s="58"/>
      <c r="JB404" s="58"/>
      <c r="JC404" s="58"/>
      <c r="JD404" s="58"/>
      <c r="JE404" s="58"/>
      <c r="JF404" s="58"/>
      <c r="JG404" s="58"/>
      <c r="JH404" s="58"/>
      <c r="JI404" s="58"/>
      <c r="JJ404" s="58"/>
      <c r="JK404" s="58"/>
      <c r="JL404" s="58"/>
      <c r="JM404" s="58"/>
      <c r="JN404" s="58"/>
      <c r="JO404" s="58"/>
      <c r="JP404" s="58"/>
      <c r="JQ404" s="58"/>
      <c r="JR404" s="58"/>
      <c r="JS404" s="58"/>
      <c r="JT404" s="58"/>
      <c r="JU404" s="58"/>
      <c r="JV404" s="58"/>
      <c r="JW404" s="58"/>
      <c r="JX404" s="58"/>
      <c r="JY404" s="58"/>
      <c r="JZ404" s="58"/>
      <c r="KA404" s="58"/>
      <c r="KB404" s="58"/>
      <c r="KC404" s="58"/>
      <c r="KD404" s="58"/>
      <c r="KE404" s="58"/>
      <c r="KF404" s="58"/>
      <c r="KG404" s="58"/>
      <c r="KH404" s="58"/>
      <c r="KI404" s="58"/>
      <c r="KJ404" s="58"/>
      <c r="KK404" s="58"/>
      <c r="KL404" s="58"/>
      <c r="KM404" s="58"/>
      <c r="KN404" s="58"/>
      <c r="KO404" s="58"/>
      <c r="KP404" s="58"/>
      <c r="KQ404" s="58"/>
      <c r="KR404" s="58"/>
      <c r="KS404" s="58"/>
      <c r="KT404" s="58"/>
      <c r="KU404" s="58"/>
      <c r="KV404" s="58"/>
      <c r="KW404" s="58"/>
      <c r="KX404" s="58"/>
      <c r="KY404" s="58"/>
      <c r="KZ404" s="58"/>
      <c r="LA404" s="58"/>
      <c r="LB404" s="58"/>
      <c r="LC404" s="58"/>
      <c r="LD404" s="58"/>
      <c r="LE404" s="58"/>
      <c r="LF404" s="58"/>
      <c r="LG404" s="58"/>
      <c r="LH404" s="58"/>
      <c r="LI404" s="58"/>
      <c r="LJ404" s="58"/>
      <c r="LK404" s="58"/>
      <c r="LL404" s="58"/>
      <c r="LM404" s="58"/>
      <c r="LN404" s="58"/>
      <c r="LO404" s="58"/>
      <c r="LP404" s="58"/>
      <c r="LQ404" s="58"/>
      <c r="LR404" s="58"/>
      <c r="LS404" s="58"/>
      <c r="LT404" s="58"/>
      <c r="LU404" s="58"/>
      <c r="LV404" s="58"/>
      <c r="LW404" s="58"/>
      <c r="LX404" s="58"/>
      <c r="LY404" s="58"/>
      <c r="LZ404" s="58"/>
      <c r="MA404" s="58"/>
      <c r="MB404" s="58"/>
      <c r="MC404" s="58"/>
      <c r="MD404" s="58"/>
      <c r="ME404" s="58"/>
      <c r="MF404" s="58"/>
      <c r="MG404" s="58"/>
      <c r="MH404" s="58"/>
      <c r="MI404" s="58"/>
      <c r="MJ404" s="58"/>
      <c r="MK404" s="58"/>
      <c r="ML404" s="58"/>
      <c r="MM404" s="58"/>
      <c r="MN404" s="58"/>
      <c r="MO404" s="58"/>
      <c r="MP404" s="58"/>
      <c r="MQ404" s="58"/>
      <c r="MR404" s="58"/>
      <c r="MS404" s="58"/>
      <c r="MT404" s="58"/>
      <c r="MU404" s="58"/>
      <c r="MV404" s="58"/>
      <c r="MW404" s="58"/>
      <c r="MX404" s="58"/>
      <c r="MY404" s="58"/>
      <c r="MZ404" s="58"/>
      <c r="NA404" s="58"/>
      <c r="NB404" s="58"/>
      <c r="NC404" s="58"/>
      <c r="ND404" s="58"/>
      <c r="NE404" s="58"/>
      <c r="NF404" s="58"/>
      <c r="NG404" s="58"/>
      <c r="NH404" s="58"/>
      <c r="NI404" s="58"/>
      <c r="NJ404" s="58"/>
      <c r="NK404" s="58"/>
      <c r="NL404" s="58"/>
      <c r="NM404" s="58"/>
      <c r="NN404" s="58"/>
      <c r="NO404" s="58"/>
      <c r="NP404" s="58"/>
      <c r="NQ404" s="58"/>
      <c r="NR404" s="58"/>
      <c r="NS404" s="58"/>
      <c r="NT404" s="58"/>
      <c r="NU404" s="58"/>
      <c r="NV404" s="58"/>
      <c r="NW404" s="58"/>
      <c r="NX404" s="58"/>
      <c r="NY404" s="58"/>
      <c r="NZ404" s="58"/>
      <c r="OA404" s="58"/>
      <c r="OB404" s="58"/>
      <c r="OC404" s="58"/>
      <c r="OD404" s="58"/>
      <c r="OE404" s="58"/>
      <c r="OF404" s="58"/>
      <c r="OG404" s="58"/>
      <c r="OH404" s="58"/>
      <c r="OI404" s="58"/>
      <c r="OJ404" s="58"/>
      <c r="OK404" s="58"/>
      <c r="OL404" s="58"/>
      <c r="OM404" s="58"/>
      <c r="ON404" s="58"/>
      <c r="OO404" s="58"/>
      <c r="OP404" s="58"/>
      <c r="OQ404" s="58"/>
      <c r="OR404" s="58"/>
      <c r="OS404" s="58"/>
      <c r="OT404" s="58"/>
      <c r="OU404" s="58"/>
      <c r="OV404" s="58"/>
      <c r="OW404" s="58"/>
      <c r="OX404" s="58"/>
      <c r="OY404" s="58"/>
      <c r="OZ404" s="58"/>
      <c r="PA404" s="58"/>
      <c r="PB404" s="58"/>
      <c r="PC404" s="58"/>
      <c r="PD404" s="58"/>
      <c r="PE404" s="58"/>
      <c r="PF404" s="58"/>
      <c r="PG404" s="58"/>
      <c r="PH404" s="58"/>
      <c r="PI404" s="58"/>
      <c r="PJ404" s="58"/>
      <c r="PK404" s="58"/>
      <c r="PL404" s="58"/>
      <c r="PM404" s="58"/>
      <c r="PN404" s="58"/>
      <c r="PO404" s="58"/>
      <c r="PP404" s="58"/>
      <c r="PQ404" s="58"/>
      <c r="PR404" s="58"/>
      <c r="PS404" s="58"/>
      <c r="PT404" s="58"/>
      <c r="PU404" s="58"/>
      <c r="PV404" s="58"/>
      <c r="PW404" s="58"/>
      <c r="PX404" s="58"/>
      <c r="PY404" s="58"/>
      <c r="PZ404" s="58"/>
      <c r="QA404" s="58"/>
      <c r="QB404" s="58"/>
      <c r="QC404" s="58"/>
      <c r="QD404" s="58"/>
      <c r="QE404" s="58"/>
      <c r="QF404" s="58"/>
      <c r="QG404" s="58"/>
      <c r="QH404" s="58"/>
      <c r="QI404" s="58"/>
      <c r="QJ404" s="58"/>
      <c r="QK404" s="58"/>
      <c r="QL404" s="58"/>
      <c r="QM404" s="58"/>
      <c r="QN404" s="58"/>
      <c r="QO404" s="58"/>
      <c r="QP404" s="58"/>
      <c r="QQ404" s="58"/>
      <c r="QR404" s="58"/>
      <c r="QS404" s="58"/>
      <c r="QT404" s="58"/>
      <c r="QU404" s="58"/>
      <c r="QV404" s="58"/>
      <c r="QW404" s="58"/>
      <c r="QX404" s="58"/>
      <c r="QY404" s="58"/>
      <c r="QZ404" s="58"/>
      <c r="RA404" s="58"/>
      <c r="RB404" s="58"/>
      <c r="RC404" s="58"/>
      <c r="RD404" s="58"/>
      <c r="RE404" s="58"/>
      <c r="RF404" s="58"/>
      <c r="RG404" s="58"/>
      <c r="RH404" s="58"/>
      <c r="RI404" s="58"/>
      <c r="RJ404" s="58"/>
      <c r="RK404" s="58"/>
      <c r="RL404" s="58"/>
      <c r="RM404" s="58"/>
      <c r="RN404" s="58"/>
      <c r="RO404" s="58"/>
      <c r="RP404" s="58"/>
      <c r="RQ404" s="58"/>
      <c r="RR404" s="58"/>
      <c r="RS404" s="58"/>
      <c r="RT404" s="58"/>
      <c r="RU404" s="58"/>
      <c r="RV404" s="58"/>
      <c r="RW404" s="58"/>
      <c r="RX404" s="58"/>
      <c r="RY404" s="58"/>
      <c r="RZ404" s="58"/>
      <c r="SA404" s="58"/>
      <c r="SB404" s="58"/>
      <c r="SC404" s="58"/>
      <c r="SD404" s="58"/>
      <c r="SE404" s="58"/>
      <c r="SF404" s="58"/>
      <c r="SG404" s="58"/>
      <c r="SH404" s="58"/>
      <c r="SI404" s="58"/>
      <c r="SJ404" s="58"/>
      <c r="SK404" s="58"/>
      <c r="SL404" s="58"/>
      <c r="SM404" s="58"/>
      <c r="SN404" s="58"/>
      <c r="SO404" s="58"/>
      <c r="SP404" s="58"/>
      <c r="SQ404" s="58"/>
      <c r="SR404" s="58"/>
      <c r="SS404" s="58"/>
      <c r="ST404" s="58"/>
      <c r="SU404" s="58"/>
      <c r="SV404" s="58"/>
      <c r="SW404" s="58"/>
      <c r="SX404" s="58"/>
      <c r="SY404" s="58"/>
      <c r="SZ404" s="58"/>
      <c r="TA404" s="58"/>
      <c r="TB404" s="58"/>
      <c r="TC404" s="58"/>
      <c r="TD404" s="58"/>
      <c r="TE404" s="58"/>
      <c r="TF404" s="58"/>
      <c r="TG404" s="58"/>
      <c r="TH404" s="58"/>
      <c r="TI404" s="58"/>
      <c r="TJ404" s="58"/>
      <c r="TK404" s="58"/>
      <c r="TL404" s="58"/>
      <c r="TM404" s="58"/>
      <c r="TN404" s="58"/>
      <c r="TO404" s="58"/>
      <c r="TP404" s="58"/>
      <c r="TQ404" s="58"/>
      <c r="TR404" s="58"/>
      <c r="TS404" s="58"/>
      <c r="TT404" s="58"/>
      <c r="TU404" s="58"/>
      <c r="TV404" s="58"/>
      <c r="TW404" s="58"/>
      <c r="TX404" s="58"/>
      <c r="TY404" s="58"/>
      <c r="TZ404" s="58"/>
      <c r="UA404" s="58"/>
      <c r="UB404" s="58"/>
      <c r="UC404" s="58"/>
      <c r="UD404" s="58"/>
      <c r="UE404" s="58"/>
      <c r="UF404" s="58"/>
      <c r="UG404" s="58"/>
      <c r="UH404" s="58"/>
      <c r="UI404" s="58"/>
      <c r="UJ404" s="58"/>
      <c r="UK404" s="58"/>
      <c r="UL404" s="58"/>
      <c r="UM404" s="58"/>
      <c r="UN404" s="58"/>
      <c r="UO404" s="58"/>
      <c r="UP404" s="58"/>
      <c r="UQ404" s="58"/>
      <c r="UR404" s="58"/>
      <c r="US404" s="58"/>
      <c r="UT404" s="58"/>
      <c r="UU404" s="58"/>
      <c r="UV404" s="58"/>
      <c r="UW404" s="58"/>
      <c r="UX404" s="58"/>
      <c r="UY404" s="58"/>
      <c r="UZ404" s="58"/>
      <c r="VA404" s="58"/>
      <c r="VB404" s="58"/>
      <c r="VC404" s="58"/>
      <c r="VD404" s="58"/>
      <c r="VE404" s="58"/>
      <c r="VF404" s="58"/>
      <c r="VG404" s="58"/>
      <c r="VH404" s="58"/>
      <c r="VI404" s="58"/>
      <c r="VJ404" s="58"/>
      <c r="VK404" s="58"/>
      <c r="VL404" s="58"/>
      <c r="VM404" s="58"/>
      <c r="VN404" s="58"/>
      <c r="VO404" s="58"/>
      <c r="VP404" s="58"/>
      <c r="VQ404" s="58"/>
      <c r="VR404" s="58"/>
      <c r="VS404" s="58"/>
      <c r="VT404" s="58"/>
      <c r="VU404" s="58"/>
      <c r="VV404" s="58"/>
      <c r="VW404" s="58"/>
      <c r="VX404" s="58"/>
      <c r="VY404" s="58"/>
      <c r="VZ404" s="58"/>
      <c r="WA404" s="58"/>
      <c r="WB404" s="58"/>
      <c r="WC404" s="58"/>
      <c r="WD404" s="58"/>
      <c r="WE404" s="58"/>
      <c r="WF404" s="58"/>
      <c r="WG404" s="58"/>
      <c r="WH404" s="58"/>
      <c r="WI404" s="58"/>
      <c r="WJ404" s="58"/>
      <c r="WK404" s="58"/>
      <c r="WL404" s="58"/>
      <c r="WM404" s="58"/>
      <c r="WN404" s="58"/>
      <c r="WO404" s="58"/>
      <c r="WP404" s="58"/>
      <c r="WQ404" s="58"/>
      <c r="WR404" s="58"/>
      <c r="WS404" s="58"/>
      <c r="WT404" s="58"/>
      <c r="WU404" s="58"/>
      <c r="WV404" s="58"/>
      <c r="WW404" s="58"/>
      <c r="WX404" s="58"/>
      <c r="WY404" s="58"/>
      <c r="WZ404" s="58"/>
      <c r="XA404" s="58"/>
      <c r="XB404" s="58"/>
      <c r="XC404" s="58"/>
      <c r="XD404" s="58"/>
      <c r="XE404" s="58"/>
      <c r="XF404" s="58"/>
      <c r="XG404" s="58"/>
      <c r="XH404" s="58"/>
      <c r="XI404" s="58"/>
      <c r="XJ404" s="58"/>
      <c r="XK404" s="58"/>
      <c r="XL404" s="58"/>
      <c r="XM404" s="58"/>
      <c r="XN404" s="58"/>
      <c r="XO404" s="58"/>
      <c r="XP404" s="58"/>
      <c r="XQ404" s="58"/>
      <c r="XR404" s="58"/>
      <c r="XS404" s="58"/>
      <c r="XT404" s="58"/>
      <c r="XU404" s="58"/>
      <c r="XV404" s="58"/>
      <c r="XW404" s="58"/>
      <c r="XX404" s="58"/>
      <c r="XY404" s="58"/>
      <c r="XZ404" s="58"/>
      <c r="YA404" s="58"/>
      <c r="YB404" s="58"/>
      <c r="YC404" s="58"/>
      <c r="YD404" s="58"/>
      <c r="YE404" s="58"/>
      <c r="YF404" s="58"/>
      <c r="YG404" s="58"/>
      <c r="YH404" s="58"/>
      <c r="YI404" s="58"/>
      <c r="YJ404" s="58"/>
      <c r="YK404" s="58"/>
      <c r="YL404" s="58"/>
      <c r="YM404" s="58"/>
      <c r="YN404" s="58"/>
      <c r="YO404" s="58"/>
      <c r="YP404" s="58"/>
      <c r="YQ404" s="58"/>
      <c r="YR404" s="58"/>
      <c r="YS404" s="58"/>
      <c r="YT404" s="58"/>
      <c r="YU404" s="58"/>
      <c r="YV404" s="58"/>
      <c r="YW404" s="58"/>
      <c r="YX404" s="58"/>
      <c r="YY404" s="58"/>
      <c r="YZ404" s="58"/>
      <c r="ZA404" s="58"/>
      <c r="ZB404" s="58"/>
      <c r="ZC404" s="58"/>
      <c r="ZD404" s="58"/>
      <c r="ZE404" s="58"/>
      <c r="ZF404" s="58"/>
      <c r="ZG404" s="58"/>
      <c r="ZH404" s="58"/>
      <c r="ZI404" s="58"/>
      <c r="ZJ404" s="58"/>
      <c r="ZK404" s="58"/>
      <c r="ZL404" s="58"/>
      <c r="ZM404" s="58"/>
      <c r="ZN404" s="58"/>
      <c r="ZO404" s="58"/>
      <c r="ZP404" s="58"/>
      <c r="ZQ404" s="58"/>
      <c r="ZR404" s="58"/>
      <c r="ZS404" s="58"/>
      <c r="ZT404" s="58"/>
      <c r="ZU404" s="58"/>
      <c r="ZV404" s="58"/>
      <c r="ZW404" s="58"/>
      <c r="ZX404" s="58"/>
      <c r="ZY404" s="58"/>
      <c r="ZZ404" s="58"/>
      <c r="AAA404" s="58"/>
      <c r="AAB404" s="58"/>
      <c r="AAC404" s="58"/>
      <c r="AAD404" s="58"/>
      <c r="AAE404" s="58"/>
      <c r="AAF404" s="58"/>
      <c r="AAG404" s="58"/>
      <c r="AAH404" s="58"/>
      <c r="AAI404" s="58"/>
      <c r="AAJ404" s="58"/>
      <c r="AAK404" s="58"/>
      <c r="AAL404" s="58"/>
      <c r="AAM404" s="58"/>
      <c r="AAN404" s="58"/>
      <c r="AAO404" s="58"/>
      <c r="AAP404" s="58"/>
      <c r="AAQ404" s="58"/>
      <c r="AAR404" s="58"/>
      <c r="AAS404" s="58"/>
      <c r="AAT404" s="58"/>
      <c r="AAU404" s="58"/>
      <c r="AAV404" s="58"/>
      <c r="AAW404" s="58"/>
      <c r="AAX404" s="58"/>
      <c r="AAY404" s="58"/>
      <c r="AAZ404" s="58"/>
      <c r="ABA404" s="58"/>
      <c r="ABB404" s="58"/>
      <c r="ABC404" s="58"/>
      <c r="ABD404" s="58"/>
      <c r="ABE404" s="58"/>
      <c r="ABF404" s="58"/>
      <c r="ABG404" s="58"/>
      <c r="ABH404" s="58"/>
      <c r="ABI404" s="58"/>
      <c r="ABJ404" s="58"/>
      <c r="ABK404" s="58"/>
      <c r="ABL404" s="58"/>
      <c r="ABM404" s="58"/>
      <c r="ABN404" s="58"/>
      <c r="ABO404" s="58"/>
      <c r="ABP404" s="58"/>
      <c r="ABQ404" s="58"/>
      <c r="ABR404" s="58"/>
      <c r="ABS404" s="58"/>
      <c r="ABT404" s="58"/>
      <c r="ABU404" s="58"/>
      <c r="ABV404" s="58"/>
      <c r="ABW404" s="58"/>
      <c r="ABX404" s="58"/>
      <c r="ABY404" s="58"/>
      <c r="ABZ404" s="58"/>
      <c r="ACA404" s="58"/>
      <c r="ACB404" s="58"/>
      <c r="ACC404" s="58"/>
      <c r="ACD404" s="58"/>
      <c r="ACE404" s="58"/>
      <c r="ACF404" s="58"/>
      <c r="ACG404" s="58"/>
      <c r="ACH404" s="58"/>
      <c r="ACI404" s="58"/>
      <c r="ACJ404" s="58"/>
      <c r="ACK404" s="58"/>
      <c r="ACL404" s="58"/>
      <c r="ACM404" s="58"/>
      <c r="ACN404" s="58"/>
      <c r="ACO404" s="58"/>
      <c r="ACP404" s="58"/>
      <c r="ACQ404" s="58"/>
      <c r="ACR404" s="58"/>
      <c r="ACS404" s="58"/>
      <c r="ACT404" s="58"/>
      <c r="ACU404" s="58"/>
      <c r="ACV404" s="58"/>
      <c r="ACW404" s="58"/>
      <c r="ACX404" s="58"/>
      <c r="ACY404" s="58"/>
      <c r="ACZ404" s="58"/>
      <c r="ADA404" s="58"/>
      <c r="ADB404" s="58"/>
      <c r="ADC404" s="58"/>
      <c r="ADD404" s="58"/>
      <c r="ADE404" s="58"/>
      <c r="ADF404" s="58"/>
      <c r="ADG404" s="58"/>
      <c r="ADH404" s="58"/>
      <c r="ADI404" s="58"/>
      <c r="ADJ404" s="58"/>
      <c r="ADK404" s="58"/>
      <c r="ADL404" s="58"/>
      <c r="ADM404" s="58"/>
      <c r="ADN404" s="58"/>
      <c r="ADO404" s="58"/>
      <c r="ADP404" s="58"/>
      <c r="ADQ404" s="58"/>
      <c r="ADR404" s="58"/>
      <c r="ADS404" s="58"/>
      <c r="ADT404" s="58"/>
      <c r="ADU404" s="58"/>
      <c r="ADV404" s="58"/>
      <c r="ADW404" s="58"/>
      <c r="ADX404" s="58"/>
      <c r="ADY404" s="58"/>
      <c r="ADZ404" s="58"/>
      <c r="AEA404" s="58"/>
      <c r="AEB404" s="58"/>
      <c r="AEC404" s="58"/>
      <c r="AED404" s="58"/>
      <c r="AEE404" s="58"/>
      <c r="AEF404" s="58"/>
      <c r="AEG404" s="58"/>
      <c r="AEH404" s="58"/>
      <c r="AEI404" s="58"/>
      <c r="AEJ404" s="58"/>
      <c r="AEK404" s="58"/>
      <c r="AEL404" s="58"/>
      <c r="AEM404" s="58"/>
      <c r="AEN404" s="58"/>
      <c r="AEO404" s="58"/>
      <c r="AEP404" s="58"/>
      <c r="AEQ404" s="58"/>
      <c r="AER404" s="58"/>
      <c r="AES404" s="58"/>
      <c r="AET404" s="58"/>
      <c r="AEU404" s="58"/>
      <c r="AEV404" s="58"/>
      <c r="AEW404" s="58"/>
      <c r="AEX404" s="58"/>
      <c r="AEY404" s="58"/>
      <c r="AEZ404" s="58"/>
      <c r="AFA404" s="58"/>
      <c r="AFB404" s="58"/>
      <c r="AFC404" s="58"/>
      <c r="AFD404" s="58"/>
      <c r="AFE404" s="58"/>
      <c r="AFF404" s="58"/>
      <c r="AFG404" s="58"/>
      <c r="AFH404" s="58"/>
      <c r="AFI404" s="58"/>
      <c r="AFJ404" s="58"/>
      <c r="AFK404" s="58"/>
      <c r="AFL404" s="58"/>
      <c r="AFM404" s="58"/>
      <c r="AFN404" s="58"/>
      <c r="AFO404" s="58"/>
      <c r="AFP404" s="58"/>
      <c r="AFQ404" s="58"/>
      <c r="AFR404" s="58"/>
      <c r="AFS404" s="58"/>
      <c r="AFT404" s="58"/>
      <c r="AFU404" s="58"/>
      <c r="AFV404" s="58"/>
      <c r="AFW404" s="58"/>
      <c r="AFX404" s="58"/>
      <c r="AFY404" s="58"/>
      <c r="AFZ404" s="58"/>
      <c r="AGA404" s="58"/>
      <c r="AGB404" s="58"/>
      <c r="AGC404" s="58"/>
      <c r="AGD404" s="58"/>
      <c r="AGE404" s="58"/>
      <c r="AGF404" s="58"/>
      <c r="AGG404" s="58"/>
      <c r="AGH404" s="58"/>
      <c r="AGI404" s="58"/>
      <c r="AGJ404" s="58"/>
      <c r="AGK404" s="58"/>
      <c r="AGL404" s="58"/>
      <c r="AGM404" s="58"/>
      <c r="AGN404" s="58"/>
      <c r="AGO404" s="58"/>
      <c r="AGP404" s="58"/>
      <c r="AGQ404" s="58"/>
      <c r="AGR404" s="58"/>
      <c r="AGS404" s="58"/>
      <c r="AGT404" s="58"/>
      <c r="AGU404" s="58"/>
      <c r="AGV404" s="58"/>
      <c r="AGW404" s="58"/>
      <c r="AGX404" s="58"/>
      <c r="AGY404" s="58"/>
      <c r="AGZ404" s="58"/>
      <c r="AHA404" s="58"/>
      <c r="AHB404" s="58"/>
      <c r="AHC404" s="58"/>
      <c r="AHD404" s="58"/>
      <c r="AHE404" s="58"/>
      <c r="AHF404" s="58"/>
      <c r="AHG404" s="58"/>
      <c r="AHH404" s="58"/>
      <c r="AHI404" s="58"/>
      <c r="AHJ404" s="58"/>
      <c r="AHK404" s="58"/>
      <c r="AHL404" s="58"/>
      <c r="AHM404" s="58"/>
      <c r="AHN404" s="58"/>
      <c r="AHO404" s="58"/>
      <c r="AHP404" s="58"/>
      <c r="AHQ404" s="58"/>
      <c r="AHR404" s="58"/>
      <c r="AHS404" s="58"/>
      <c r="AHT404" s="58"/>
      <c r="AHU404" s="58"/>
      <c r="AHV404" s="58"/>
      <c r="AHW404" s="58"/>
      <c r="AHX404" s="58"/>
      <c r="AHY404" s="58"/>
      <c r="AHZ404" s="58"/>
      <c r="AIA404" s="58"/>
      <c r="AIB404" s="58"/>
      <c r="AIC404" s="58"/>
      <c r="AID404" s="58"/>
      <c r="AIE404" s="58"/>
      <c r="AIF404" s="58"/>
      <c r="AIG404" s="58"/>
      <c r="AIH404" s="58"/>
      <c r="AII404" s="58"/>
      <c r="AIJ404" s="58"/>
      <c r="AIK404" s="58"/>
      <c r="AIL404" s="58"/>
      <c r="AIM404" s="58"/>
      <c r="AIN404" s="58"/>
      <c r="AIO404" s="58"/>
      <c r="AIP404" s="58"/>
      <c r="AIQ404" s="58"/>
      <c r="AIR404" s="58"/>
      <c r="AIS404" s="58"/>
      <c r="AIT404" s="58"/>
      <c r="AIU404" s="58"/>
      <c r="AIV404" s="58"/>
      <c r="AIW404" s="58"/>
      <c r="AIX404" s="58"/>
      <c r="AIY404" s="58"/>
      <c r="AIZ404" s="58"/>
      <c r="AJA404" s="58"/>
      <c r="AJB404" s="58"/>
      <c r="AJC404" s="58"/>
      <c r="AJD404" s="58"/>
      <c r="AJE404" s="58"/>
      <c r="AJF404" s="58"/>
      <c r="AJG404" s="58"/>
      <c r="AJH404" s="58"/>
      <c r="AJI404" s="58"/>
      <c r="AJJ404" s="58"/>
      <c r="AJK404" s="58"/>
      <c r="AJL404" s="58"/>
      <c r="AJM404" s="58"/>
      <c r="AJN404" s="58"/>
      <c r="AJO404" s="58"/>
      <c r="AJP404" s="58"/>
      <c r="AJQ404" s="58"/>
      <c r="AJR404" s="58"/>
      <c r="AJS404" s="58"/>
      <c r="AJT404" s="58"/>
      <c r="AJU404" s="58"/>
      <c r="AJV404" s="58"/>
      <c r="AJW404" s="58"/>
      <c r="AJX404" s="58"/>
      <c r="AJY404" s="58"/>
      <c r="AJZ404" s="58"/>
      <c r="AKA404" s="58"/>
      <c r="AKB404" s="58"/>
      <c r="AKC404" s="58"/>
      <c r="AKD404" s="58"/>
      <c r="AKE404" s="58"/>
      <c r="AKF404" s="58"/>
      <c r="AKG404" s="58"/>
      <c r="AKH404" s="58"/>
      <c r="AKI404" s="58"/>
      <c r="AKJ404" s="58"/>
      <c r="AKK404" s="58"/>
      <c r="AKL404" s="58"/>
      <c r="AKM404" s="58"/>
      <c r="AKN404" s="58"/>
      <c r="AKO404" s="58"/>
      <c r="AKP404" s="58"/>
      <c r="AKQ404" s="58"/>
      <c r="AKR404" s="58"/>
      <c r="AKS404" s="58"/>
      <c r="AKT404" s="58"/>
      <c r="AKU404" s="58"/>
      <c r="AKV404" s="58"/>
      <c r="AKW404" s="58"/>
      <c r="AKX404" s="58"/>
      <c r="AKY404" s="58"/>
      <c r="AKZ404" s="58"/>
      <c r="ALA404" s="58"/>
      <c r="ALB404" s="58"/>
      <c r="ALC404" s="58"/>
      <c r="ALD404" s="58"/>
      <c r="ALE404" s="58"/>
      <c r="ALF404" s="58"/>
      <c r="ALG404" s="58"/>
      <c r="ALH404" s="58"/>
      <c r="ALI404" s="58"/>
      <c r="ALJ404" s="58"/>
      <c r="ALK404" s="58"/>
      <c r="ALL404" s="58"/>
      <c r="ALM404" s="58"/>
      <c r="ALN404" s="58"/>
      <c r="ALO404" s="58"/>
      <c r="ALP404" s="58"/>
      <c r="ALQ404" s="58"/>
      <c r="ALR404" s="58"/>
      <c r="ALS404" s="58"/>
      <c r="ALT404" s="58"/>
      <c r="ALU404" s="58"/>
      <c r="ALV404" s="58"/>
      <c r="ALW404" s="58"/>
      <c r="ALX404" s="58"/>
      <c r="ALY404" s="58"/>
      <c r="ALZ404" s="58"/>
      <c r="AMA404" s="58"/>
      <c r="AMB404" s="58"/>
      <c r="AMC404" s="58"/>
      <c r="AMD404" s="58"/>
      <c r="AME404" s="58"/>
      <c r="AMF404" s="58"/>
      <c r="AMG404" s="58"/>
      <c r="AMH404" s="58"/>
      <c r="AMI404" s="58"/>
      <c r="AMJ404" s="58"/>
      <c r="AMK404" s="58"/>
      <c r="AML404" s="58"/>
      <c r="AMM404" s="58"/>
      <c r="AMN404" s="58"/>
      <c r="AMO404" s="58"/>
      <c r="AMP404" s="58"/>
      <c r="AMQ404" s="58"/>
      <c r="AMR404" s="58"/>
      <c r="AMS404" s="58"/>
      <c r="AMT404" s="58"/>
      <c r="AMU404" s="58"/>
      <c r="AMV404" s="58"/>
      <c r="AMW404" s="58"/>
      <c r="AMX404" s="58"/>
      <c r="AMY404" s="58"/>
      <c r="AMZ404" s="58"/>
      <c r="ANA404" s="58"/>
      <c r="ANB404" s="58"/>
      <c r="ANC404" s="58"/>
      <c r="AND404" s="58"/>
      <c r="ANE404" s="58"/>
      <c r="ANF404" s="58"/>
      <c r="ANG404" s="58"/>
      <c r="ANH404" s="58"/>
      <c r="ANI404" s="58"/>
      <c r="ANJ404" s="58"/>
      <c r="ANK404" s="58"/>
      <c r="ANL404" s="58"/>
      <c r="ANM404" s="58"/>
      <c r="ANN404" s="58"/>
      <c r="ANO404" s="58"/>
      <c r="ANP404" s="58"/>
      <c r="ANQ404" s="58"/>
      <c r="ANR404" s="58"/>
      <c r="ANS404" s="58"/>
      <c r="ANT404" s="58"/>
      <c r="ANU404" s="58"/>
      <c r="ANV404" s="58"/>
      <c r="ANW404" s="58"/>
      <c r="ANX404" s="58"/>
      <c r="ANY404" s="58"/>
      <c r="ANZ404" s="58"/>
      <c r="AOA404" s="58"/>
      <c r="AOB404" s="58"/>
      <c r="AOC404" s="58"/>
      <c r="AOD404" s="58"/>
      <c r="AOE404" s="58"/>
      <c r="AOF404" s="58"/>
      <c r="AOG404" s="58"/>
      <c r="AOH404" s="58"/>
      <c r="AOI404" s="58"/>
      <c r="AOJ404" s="58"/>
      <c r="AOK404" s="58"/>
      <c r="AOL404" s="58"/>
      <c r="AOM404" s="58"/>
      <c r="AON404" s="58"/>
      <c r="AOO404" s="58"/>
      <c r="AOP404" s="58"/>
      <c r="AOQ404" s="58"/>
      <c r="AOR404" s="58"/>
      <c r="AOS404" s="58"/>
      <c r="AOT404" s="58"/>
      <c r="AOU404" s="58"/>
      <c r="AOV404" s="58"/>
      <c r="AOW404" s="58"/>
      <c r="AOX404" s="58"/>
      <c r="AOY404" s="58"/>
      <c r="AOZ404" s="58"/>
      <c r="APA404" s="58"/>
      <c r="APB404" s="58"/>
      <c r="APC404" s="58"/>
      <c r="APD404" s="58"/>
      <c r="APE404" s="58"/>
      <c r="APF404" s="58"/>
      <c r="APG404" s="58"/>
      <c r="APH404" s="58"/>
      <c r="API404" s="58"/>
      <c r="APJ404" s="58"/>
      <c r="APK404" s="58"/>
      <c r="APL404" s="58"/>
      <c r="APM404" s="58"/>
      <c r="APN404" s="58"/>
      <c r="APO404" s="58"/>
      <c r="APP404" s="58"/>
      <c r="APQ404" s="58"/>
      <c r="APR404" s="58"/>
      <c r="APS404" s="58"/>
      <c r="APT404" s="58"/>
      <c r="APU404" s="58"/>
      <c r="APV404" s="58"/>
      <c r="APW404" s="58"/>
      <c r="APX404" s="58"/>
      <c r="APY404" s="58"/>
      <c r="APZ404" s="58"/>
      <c r="AQA404" s="58"/>
      <c r="AQB404" s="58"/>
      <c r="AQC404" s="58"/>
      <c r="AQD404" s="58"/>
      <c r="AQE404" s="58"/>
      <c r="AQF404" s="58"/>
      <c r="AQG404" s="58"/>
      <c r="AQH404" s="58"/>
      <c r="AQI404" s="58"/>
      <c r="AQJ404" s="58"/>
      <c r="AQK404" s="58"/>
      <c r="AQL404" s="58"/>
      <c r="AQM404" s="58"/>
      <c r="AQN404" s="58"/>
      <c r="AQO404" s="58"/>
      <c r="AQP404" s="58"/>
      <c r="AQQ404" s="58"/>
      <c r="AQR404" s="58"/>
      <c r="AQS404" s="58"/>
      <c r="AQT404" s="58"/>
      <c r="AQU404" s="58"/>
      <c r="AQV404" s="58"/>
      <c r="AQW404" s="58"/>
      <c r="AQX404" s="58"/>
      <c r="AQY404" s="58"/>
      <c r="AQZ404" s="58"/>
      <c r="ARA404" s="58"/>
      <c r="ARB404" s="58"/>
      <c r="ARC404" s="58"/>
      <c r="ARD404" s="58"/>
      <c r="ARE404" s="58"/>
      <c r="ARF404" s="58"/>
      <c r="ARG404" s="58"/>
      <c r="ARH404" s="58"/>
      <c r="ARI404" s="58"/>
      <c r="ARJ404" s="58"/>
      <c r="ARK404" s="58"/>
      <c r="ARL404" s="58"/>
      <c r="ARM404" s="58"/>
      <c r="ARN404" s="58"/>
      <c r="ARO404" s="58"/>
      <c r="ARP404" s="58"/>
      <c r="ARQ404" s="58"/>
      <c r="ARR404" s="58"/>
      <c r="ARS404" s="58"/>
      <c r="ART404" s="58"/>
      <c r="ARU404" s="58"/>
      <c r="ARV404" s="58"/>
      <c r="ARW404" s="58"/>
      <c r="ARX404" s="58"/>
      <c r="ARY404" s="58"/>
      <c r="ARZ404" s="58"/>
      <c r="ASA404" s="58"/>
      <c r="ASB404" s="58"/>
      <c r="ASC404" s="58"/>
      <c r="ASD404" s="58"/>
      <c r="ASE404" s="58"/>
      <c r="ASF404" s="58"/>
      <c r="ASG404" s="58"/>
      <c r="ASH404" s="58"/>
      <c r="ASI404" s="58"/>
      <c r="ASJ404" s="58"/>
      <c r="ASK404" s="58"/>
      <c r="ASL404" s="58"/>
      <c r="ASM404" s="58"/>
      <c r="ASN404" s="58"/>
      <c r="ASO404" s="58"/>
      <c r="ASP404" s="58"/>
      <c r="ASQ404" s="58"/>
      <c r="ASR404" s="58"/>
      <c r="ASS404" s="58"/>
      <c r="AST404" s="58"/>
      <c r="ASU404" s="58"/>
      <c r="ASV404" s="58"/>
      <c r="ASW404" s="58"/>
      <c r="ASX404" s="58"/>
      <c r="ASY404" s="58"/>
      <c r="ASZ404" s="58"/>
      <c r="ATA404" s="58"/>
      <c r="ATB404" s="58"/>
      <c r="ATC404" s="58"/>
      <c r="ATD404" s="58"/>
      <c r="ATE404" s="58"/>
      <c r="ATF404" s="58"/>
      <c r="ATG404" s="58"/>
      <c r="ATH404" s="58"/>
      <c r="ATI404" s="58"/>
      <c r="ATJ404" s="58"/>
      <c r="ATK404" s="58"/>
      <c r="ATL404" s="58"/>
      <c r="ATM404" s="58"/>
      <c r="ATN404" s="58"/>
      <c r="ATO404" s="58"/>
      <c r="ATP404" s="58"/>
      <c r="ATQ404" s="58"/>
      <c r="ATR404" s="58"/>
      <c r="ATS404" s="58"/>
      <c r="ATT404" s="58"/>
      <c r="ATU404" s="58"/>
      <c r="ATV404" s="58"/>
      <c r="ATW404" s="58"/>
      <c r="ATX404" s="58"/>
      <c r="ATY404" s="58"/>
      <c r="ATZ404" s="58"/>
      <c r="AUA404" s="58"/>
      <c r="AUB404" s="58"/>
      <c r="AUC404" s="58"/>
      <c r="AUD404" s="58"/>
      <c r="AUE404" s="58"/>
      <c r="AUF404" s="58"/>
      <c r="AUG404" s="58"/>
      <c r="AUH404" s="58"/>
      <c r="AUI404" s="58"/>
      <c r="AUJ404" s="58"/>
      <c r="AUK404" s="58"/>
      <c r="AUL404" s="58"/>
      <c r="AUM404" s="58"/>
      <c r="AUN404" s="58"/>
      <c r="AUO404" s="58"/>
      <c r="AUP404" s="58"/>
      <c r="AUQ404" s="58"/>
      <c r="AUR404" s="58"/>
      <c r="AUS404" s="58"/>
      <c r="AUT404" s="58"/>
      <c r="AUU404" s="58"/>
      <c r="AUV404" s="58"/>
      <c r="AUW404" s="58"/>
      <c r="AUX404" s="58"/>
      <c r="AUY404" s="58"/>
      <c r="AUZ404" s="58"/>
      <c r="AVA404" s="58"/>
      <c r="AVB404" s="58"/>
      <c r="AVC404" s="58"/>
      <c r="AVD404" s="58"/>
      <c r="AVE404" s="58"/>
      <c r="AVF404" s="58"/>
      <c r="AVG404" s="58"/>
      <c r="AVH404" s="58"/>
      <c r="AVI404" s="58"/>
      <c r="AVJ404" s="58"/>
      <c r="AVK404" s="58"/>
      <c r="AVL404" s="58"/>
      <c r="AVM404" s="58"/>
      <c r="AVN404" s="58"/>
      <c r="AVO404" s="58"/>
      <c r="AVP404" s="58"/>
      <c r="AVQ404" s="58"/>
      <c r="AVR404" s="58"/>
      <c r="AVS404" s="58"/>
      <c r="AVT404" s="58"/>
      <c r="AVU404" s="58"/>
      <c r="AVV404" s="58"/>
      <c r="AVW404" s="58"/>
      <c r="AVX404" s="58"/>
      <c r="AVY404" s="58"/>
      <c r="AVZ404" s="58"/>
      <c r="AWA404" s="58"/>
      <c r="AWB404" s="58"/>
      <c r="AWC404" s="58"/>
      <c r="AWD404" s="58"/>
      <c r="AWE404" s="58"/>
      <c r="AWF404" s="58"/>
      <c r="AWG404" s="58"/>
      <c r="AWH404" s="58"/>
      <c r="AWI404" s="58"/>
      <c r="AWJ404" s="58"/>
      <c r="AWK404" s="58"/>
      <c r="AWL404" s="58"/>
      <c r="AWM404" s="58"/>
      <c r="AWN404" s="58"/>
      <c r="AWO404" s="58"/>
      <c r="AWP404" s="58"/>
      <c r="AWQ404" s="58"/>
      <c r="AWR404" s="58"/>
      <c r="AWS404" s="58"/>
      <c r="AWT404" s="58"/>
      <c r="AWU404" s="58"/>
      <c r="AWV404" s="58"/>
      <c r="AWW404" s="58"/>
      <c r="AWX404" s="58"/>
      <c r="AWY404" s="58"/>
      <c r="AWZ404" s="58"/>
      <c r="AXA404" s="58"/>
      <c r="AXB404" s="58"/>
      <c r="AXC404" s="58"/>
      <c r="AXD404" s="58"/>
      <c r="AXE404" s="58"/>
      <c r="AXF404" s="58"/>
      <c r="AXG404" s="58"/>
      <c r="AXH404" s="58"/>
      <c r="AXI404" s="58"/>
      <c r="AXJ404" s="58"/>
      <c r="AXK404" s="58"/>
      <c r="AXL404" s="58"/>
      <c r="AXM404" s="58"/>
      <c r="AXN404" s="58"/>
      <c r="AXO404" s="58"/>
      <c r="AXP404" s="58"/>
      <c r="AXQ404" s="58"/>
      <c r="AXR404" s="58"/>
      <c r="AXS404" s="58"/>
      <c r="AXT404" s="58"/>
      <c r="AXU404" s="58"/>
      <c r="AXV404" s="58"/>
      <c r="AXW404" s="58"/>
      <c r="AXX404" s="58"/>
      <c r="AXY404" s="58"/>
      <c r="AXZ404" s="58"/>
      <c r="AYA404" s="58"/>
      <c r="AYB404" s="58"/>
      <c r="AYC404" s="58"/>
      <c r="AYD404" s="58"/>
      <c r="AYE404" s="58"/>
      <c r="AYF404" s="58"/>
      <c r="AYG404" s="58"/>
      <c r="AYH404" s="58"/>
      <c r="AYI404" s="58"/>
      <c r="AYJ404" s="58"/>
      <c r="AYK404" s="58"/>
      <c r="AYL404" s="58"/>
      <c r="AYM404" s="58"/>
      <c r="AYN404" s="58"/>
      <c r="AYO404" s="58"/>
      <c r="AYP404" s="58"/>
      <c r="AYQ404" s="58"/>
      <c r="AYR404" s="58"/>
      <c r="AYS404" s="58"/>
      <c r="AYT404" s="58"/>
      <c r="AYU404" s="58"/>
      <c r="AYV404" s="58"/>
      <c r="AYW404" s="58"/>
      <c r="AYX404" s="58"/>
      <c r="AYY404" s="58"/>
      <c r="AYZ404" s="58"/>
      <c r="AZA404" s="58"/>
      <c r="AZB404" s="58"/>
      <c r="AZC404" s="58"/>
      <c r="AZD404" s="58"/>
      <c r="AZE404" s="58"/>
      <c r="AZF404" s="58"/>
      <c r="AZG404" s="58"/>
      <c r="AZH404" s="58"/>
      <c r="AZI404" s="58"/>
      <c r="AZJ404" s="58"/>
      <c r="AZK404" s="58"/>
      <c r="AZL404" s="58"/>
      <c r="AZM404" s="58"/>
      <c r="AZN404" s="58"/>
      <c r="AZO404" s="58"/>
      <c r="AZP404" s="58"/>
      <c r="AZQ404" s="58"/>
      <c r="AZR404" s="58"/>
      <c r="AZS404" s="58"/>
      <c r="AZT404" s="58"/>
      <c r="AZU404" s="58"/>
      <c r="AZV404" s="58"/>
      <c r="AZW404" s="58"/>
      <c r="AZX404" s="58"/>
      <c r="AZY404" s="58"/>
      <c r="AZZ404" s="58"/>
      <c r="BAA404" s="58"/>
      <c r="BAB404" s="58"/>
      <c r="BAC404" s="58"/>
      <c r="BAD404" s="58"/>
      <c r="BAE404" s="58"/>
      <c r="BAF404" s="58"/>
      <c r="BAG404" s="58"/>
      <c r="BAH404" s="58"/>
      <c r="BAI404" s="58"/>
      <c r="BAJ404" s="58"/>
      <c r="BAK404" s="58"/>
      <c r="BAL404" s="58"/>
      <c r="BAM404" s="58"/>
      <c r="BAN404" s="58"/>
      <c r="BAO404" s="58"/>
      <c r="BAP404" s="58"/>
      <c r="BAQ404" s="58"/>
      <c r="BAR404" s="58"/>
      <c r="BAS404" s="58"/>
      <c r="BAT404" s="58"/>
      <c r="BAU404" s="58"/>
      <c r="BAV404" s="58"/>
      <c r="BAW404" s="58"/>
      <c r="BAX404" s="58"/>
      <c r="BAY404" s="58"/>
      <c r="BAZ404" s="58"/>
      <c r="BBA404" s="58"/>
      <c r="BBB404" s="58"/>
      <c r="BBC404" s="58"/>
      <c r="BBD404" s="58"/>
      <c r="BBE404" s="58"/>
      <c r="BBF404" s="58"/>
      <c r="BBG404" s="58"/>
      <c r="BBH404" s="58"/>
      <c r="BBI404" s="58"/>
      <c r="BBJ404" s="58"/>
      <c r="BBK404" s="58"/>
      <c r="BBL404" s="58"/>
      <c r="BBM404" s="58"/>
      <c r="BBN404" s="58"/>
      <c r="BBO404" s="58"/>
      <c r="BBP404" s="58"/>
      <c r="BBQ404" s="58"/>
      <c r="BBR404" s="58"/>
      <c r="BBS404" s="58"/>
      <c r="BBT404" s="58"/>
      <c r="BBU404" s="58"/>
      <c r="BBV404" s="58"/>
      <c r="BBW404" s="58"/>
      <c r="BBX404" s="58"/>
      <c r="BBY404" s="58"/>
      <c r="BBZ404" s="58"/>
      <c r="BCA404" s="58"/>
      <c r="BCB404" s="58"/>
      <c r="BCC404" s="58"/>
      <c r="BCD404" s="58"/>
      <c r="BCE404" s="58"/>
      <c r="BCF404" s="58"/>
      <c r="BCG404" s="58"/>
      <c r="BCH404" s="58"/>
      <c r="BCI404" s="58"/>
      <c r="BCJ404" s="58"/>
      <c r="BCK404" s="58"/>
      <c r="BCL404" s="58"/>
      <c r="BCM404" s="58"/>
      <c r="BCN404" s="58"/>
      <c r="BCO404" s="58"/>
      <c r="BCP404" s="58"/>
      <c r="BCQ404" s="58"/>
      <c r="BCR404" s="58"/>
      <c r="BCS404" s="58"/>
      <c r="BCT404" s="58"/>
      <c r="BCU404" s="58"/>
      <c r="BCV404" s="58"/>
      <c r="BCW404" s="58"/>
      <c r="BCX404" s="58"/>
      <c r="BCY404" s="58"/>
      <c r="BCZ404" s="58"/>
      <c r="BDA404" s="58"/>
      <c r="BDB404" s="58"/>
      <c r="BDC404" s="58"/>
      <c r="BDD404" s="58"/>
      <c r="BDE404" s="58"/>
      <c r="BDF404" s="58"/>
      <c r="BDG404" s="58"/>
      <c r="BDH404" s="58"/>
      <c r="BDI404" s="58"/>
      <c r="BDJ404" s="58"/>
      <c r="BDK404" s="58"/>
      <c r="BDL404" s="58"/>
      <c r="BDM404" s="58"/>
      <c r="BDN404" s="58"/>
      <c r="BDO404" s="58"/>
      <c r="BDP404" s="58"/>
      <c r="BDQ404" s="58"/>
      <c r="BDR404" s="58"/>
      <c r="BDS404" s="58"/>
      <c r="BDT404" s="58"/>
      <c r="BDU404" s="58"/>
      <c r="BDV404" s="58"/>
      <c r="BDW404" s="58"/>
      <c r="BDX404" s="58"/>
      <c r="BDY404" s="58"/>
      <c r="BDZ404" s="58"/>
      <c r="BEA404" s="58"/>
      <c r="BEB404" s="58"/>
      <c r="BEC404" s="58"/>
      <c r="BED404" s="58"/>
      <c r="BEE404" s="58"/>
      <c r="BEF404" s="58"/>
      <c r="BEG404" s="58"/>
      <c r="BEH404" s="58"/>
      <c r="BEI404" s="58"/>
      <c r="BEJ404" s="58"/>
      <c r="BEK404" s="58"/>
      <c r="BEL404" s="58"/>
      <c r="BEM404" s="58"/>
      <c r="BEN404" s="58"/>
      <c r="BEO404" s="58"/>
      <c r="BEP404" s="58"/>
      <c r="BEQ404" s="58"/>
      <c r="BER404" s="58"/>
      <c r="BES404" s="58"/>
      <c r="BET404" s="58"/>
      <c r="BEU404" s="58"/>
      <c r="BEV404" s="58"/>
      <c r="BEW404" s="58"/>
      <c r="BEX404" s="58"/>
      <c r="BEY404" s="58"/>
      <c r="BEZ404" s="58"/>
      <c r="BFA404" s="58"/>
      <c r="BFB404" s="58"/>
      <c r="BFC404" s="58"/>
      <c r="BFD404" s="58"/>
      <c r="BFE404" s="58"/>
      <c r="BFF404" s="58"/>
      <c r="BFG404" s="58"/>
      <c r="BFH404" s="58"/>
      <c r="BFI404" s="58"/>
      <c r="BFJ404" s="58"/>
      <c r="BFK404" s="58"/>
      <c r="BFL404" s="58"/>
      <c r="BFM404" s="58"/>
      <c r="BFN404" s="58"/>
      <c r="BFO404" s="58"/>
      <c r="BFP404" s="58"/>
      <c r="BFQ404" s="58"/>
      <c r="BFR404" s="58"/>
      <c r="BFS404" s="58"/>
      <c r="BFT404" s="58"/>
      <c r="BFU404" s="58"/>
      <c r="BFV404" s="58"/>
      <c r="BFW404" s="58"/>
      <c r="BFX404" s="58"/>
      <c r="BFY404" s="58"/>
      <c r="BFZ404" s="58"/>
      <c r="BGA404" s="58"/>
      <c r="BGB404" s="58"/>
      <c r="BGC404" s="58"/>
      <c r="BGD404" s="58"/>
      <c r="BGE404" s="58"/>
      <c r="BGF404" s="58"/>
      <c r="BGG404" s="58"/>
      <c r="BGH404" s="58"/>
      <c r="BGI404" s="58"/>
      <c r="BGJ404" s="58"/>
      <c r="BGK404" s="58"/>
      <c r="BGL404" s="58"/>
      <c r="BGM404" s="58"/>
      <c r="BGN404" s="58"/>
      <c r="BGO404" s="58"/>
      <c r="BGP404" s="58"/>
      <c r="BGQ404" s="58"/>
      <c r="BGR404" s="58"/>
      <c r="BGS404" s="58"/>
      <c r="BGT404" s="58"/>
      <c r="BGU404" s="58"/>
      <c r="BGV404" s="58"/>
      <c r="BGW404" s="58"/>
      <c r="BGX404" s="58"/>
      <c r="BGY404" s="58"/>
      <c r="BGZ404" s="58"/>
      <c r="BHA404" s="58"/>
      <c r="BHB404" s="58"/>
      <c r="BHC404" s="58"/>
      <c r="BHD404" s="58"/>
      <c r="BHE404" s="58"/>
      <c r="BHF404" s="58"/>
      <c r="BHG404" s="58"/>
      <c r="BHH404" s="58"/>
      <c r="BHI404" s="58"/>
      <c r="BHJ404" s="58"/>
      <c r="BHK404" s="58"/>
      <c r="BHL404" s="58"/>
      <c r="BHM404" s="58"/>
      <c r="BHN404" s="58"/>
      <c r="BHO404" s="58"/>
      <c r="BHP404" s="58"/>
      <c r="BHQ404" s="58"/>
      <c r="BHR404" s="58"/>
      <c r="BHS404" s="58"/>
      <c r="BHT404" s="58"/>
      <c r="BHU404" s="58"/>
      <c r="BHV404" s="58"/>
      <c r="BHW404" s="58"/>
      <c r="BHX404" s="58"/>
      <c r="BHY404" s="58"/>
      <c r="BHZ404" s="58"/>
      <c r="BIA404" s="58"/>
      <c r="BIB404" s="58"/>
      <c r="BIC404" s="58"/>
      <c r="BID404" s="58"/>
      <c r="BIE404" s="58"/>
      <c r="BIF404" s="58"/>
      <c r="BIG404" s="58"/>
      <c r="BIH404" s="58"/>
      <c r="BII404" s="58"/>
      <c r="BIJ404" s="58"/>
      <c r="BIK404" s="58"/>
      <c r="BIL404" s="58"/>
      <c r="BIM404" s="58"/>
      <c r="BIN404" s="58"/>
      <c r="BIO404" s="58"/>
      <c r="BIP404" s="58"/>
      <c r="BIQ404" s="58"/>
      <c r="BIR404" s="58"/>
      <c r="BIS404" s="58"/>
      <c r="BIT404" s="58"/>
      <c r="BIU404" s="58"/>
      <c r="BIV404" s="58"/>
      <c r="BIW404" s="58"/>
      <c r="BIX404" s="58"/>
      <c r="BIY404" s="58"/>
      <c r="BIZ404" s="58"/>
      <c r="BJA404" s="58"/>
      <c r="BJB404" s="58"/>
      <c r="BJC404" s="58"/>
      <c r="BJD404" s="58"/>
      <c r="BJE404" s="58"/>
      <c r="BJF404" s="58"/>
      <c r="BJG404" s="58"/>
      <c r="BJH404" s="58"/>
      <c r="BJI404" s="58"/>
      <c r="BJJ404" s="58"/>
      <c r="BJK404" s="58"/>
      <c r="BJL404" s="58"/>
      <c r="BJM404" s="58"/>
      <c r="BJN404" s="58"/>
      <c r="BJO404" s="58"/>
      <c r="BJP404" s="58"/>
      <c r="BJQ404" s="58"/>
      <c r="BJR404" s="58"/>
      <c r="BJS404" s="58"/>
      <c r="BJT404" s="58"/>
      <c r="BJU404" s="58"/>
      <c r="BJV404" s="58"/>
      <c r="BJW404" s="58"/>
      <c r="BJX404" s="58"/>
      <c r="BJY404" s="58"/>
      <c r="BJZ404" s="58"/>
      <c r="BKA404" s="58"/>
      <c r="BKB404" s="58"/>
      <c r="BKC404" s="58"/>
      <c r="BKD404" s="58"/>
      <c r="BKE404" s="58"/>
      <c r="BKF404" s="58"/>
      <c r="BKG404" s="58"/>
      <c r="BKH404" s="58"/>
      <c r="BKI404" s="58"/>
      <c r="BKJ404" s="58"/>
      <c r="BKK404" s="58"/>
      <c r="BKL404" s="58"/>
      <c r="BKM404" s="58"/>
      <c r="BKN404" s="58"/>
      <c r="BKO404" s="58"/>
      <c r="BKP404" s="58"/>
      <c r="BKQ404" s="58"/>
      <c r="BKR404" s="58"/>
      <c r="BKS404" s="58"/>
      <c r="BKT404" s="58"/>
      <c r="BKU404" s="58"/>
      <c r="BKV404" s="58"/>
      <c r="BKW404" s="58"/>
      <c r="BKX404" s="58"/>
      <c r="BKY404" s="58"/>
      <c r="BKZ404" s="58"/>
      <c r="BLA404" s="58"/>
      <c r="BLB404" s="58"/>
      <c r="BLC404" s="58"/>
      <c r="BLD404" s="58"/>
      <c r="BLE404" s="58"/>
      <c r="BLF404" s="58"/>
      <c r="BLG404" s="58"/>
      <c r="BLH404" s="58"/>
      <c r="BLI404" s="58"/>
      <c r="BLJ404" s="58"/>
      <c r="BLK404" s="58"/>
      <c r="BLL404" s="58"/>
      <c r="BLM404" s="58"/>
      <c r="BLN404" s="58"/>
      <c r="BLO404" s="58"/>
      <c r="BLP404" s="58"/>
      <c r="BLQ404" s="58"/>
      <c r="BLR404" s="58"/>
      <c r="BLS404" s="58"/>
      <c r="BLT404" s="58"/>
      <c r="BLU404" s="58"/>
      <c r="BLV404" s="58"/>
      <c r="BLW404" s="58"/>
      <c r="BLX404" s="58"/>
      <c r="BLY404" s="58"/>
      <c r="BLZ404" s="58"/>
      <c r="BMA404" s="58"/>
      <c r="BMB404" s="58"/>
      <c r="BMC404" s="58"/>
      <c r="BMD404" s="58"/>
      <c r="BME404" s="58"/>
      <c r="BMF404" s="58"/>
      <c r="BMG404" s="58"/>
      <c r="BMH404" s="58"/>
      <c r="BMI404" s="58"/>
      <c r="BMJ404" s="58"/>
      <c r="BMK404" s="58"/>
      <c r="BML404" s="58"/>
      <c r="BMM404" s="58"/>
      <c r="BMN404" s="58"/>
      <c r="BMO404" s="58"/>
      <c r="BMP404" s="58"/>
      <c r="BMQ404" s="58"/>
      <c r="BMR404" s="58"/>
      <c r="BMS404" s="58"/>
      <c r="BMT404" s="58"/>
      <c r="BMU404" s="58"/>
      <c r="BMV404" s="58"/>
      <c r="BMW404" s="58"/>
      <c r="BMX404" s="58"/>
      <c r="BMY404" s="58"/>
      <c r="BMZ404" s="58"/>
      <c r="BNA404" s="58"/>
      <c r="BNB404" s="58"/>
      <c r="BNC404" s="58"/>
      <c r="BND404" s="58"/>
      <c r="BNE404" s="58"/>
      <c r="BNF404" s="58"/>
      <c r="BNG404" s="58"/>
      <c r="BNH404" s="58"/>
      <c r="BNI404" s="58"/>
      <c r="BNJ404" s="58"/>
      <c r="BNK404" s="58"/>
      <c r="BNL404" s="58"/>
      <c r="BNM404" s="58"/>
      <c r="BNN404" s="58"/>
      <c r="BNO404" s="58"/>
      <c r="BNP404" s="58"/>
      <c r="BNQ404" s="58"/>
      <c r="BNR404" s="58"/>
      <c r="BNS404" s="58"/>
      <c r="BNT404" s="58"/>
      <c r="BNU404" s="58"/>
      <c r="BNV404" s="58"/>
      <c r="BNW404" s="58"/>
      <c r="BNX404" s="58"/>
      <c r="BNY404" s="58"/>
      <c r="BNZ404" s="58"/>
      <c r="BOA404" s="58"/>
      <c r="BOB404" s="58"/>
      <c r="BOC404" s="58"/>
      <c r="BOD404" s="58"/>
      <c r="BOE404" s="58"/>
      <c r="BOF404" s="58"/>
      <c r="BOG404" s="58"/>
      <c r="BOH404" s="58"/>
      <c r="BOI404" s="58"/>
      <c r="BOJ404" s="58"/>
      <c r="BOK404" s="58"/>
      <c r="BOL404" s="58"/>
      <c r="BOM404" s="58"/>
      <c r="BON404" s="58"/>
      <c r="BOO404" s="58"/>
      <c r="BOP404" s="58"/>
      <c r="BOQ404" s="58"/>
      <c r="BOR404" s="58"/>
      <c r="BOS404" s="58"/>
      <c r="BOT404" s="58"/>
      <c r="BOU404" s="58"/>
      <c r="BOV404" s="58"/>
      <c r="BOW404" s="58"/>
      <c r="BOX404" s="58"/>
      <c r="BOY404" s="58"/>
      <c r="BOZ404" s="58"/>
      <c r="BPA404" s="58"/>
      <c r="BPB404" s="58"/>
      <c r="BPC404" s="58"/>
      <c r="BPD404" s="58"/>
      <c r="BPE404" s="58"/>
      <c r="BPF404" s="58"/>
      <c r="BPG404" s="58"/>
      <c r="BPH404" s="58"/>
      <c r="BPI404" s="58"/>
      <c r="BPJ404" s="58"/>
      <c r="BPK404" s="58"/>
      <c r="BPL404" s="58"/>
      <c r="BPM404" s="58"/>
      <c r="BPN404" s="58"/>
      <c r="BPO404" s="58"/>
      <c r="BPP404" s="58"/>
      <c r="BPQ404" s="58"/>
      <c r="BPR404" s="58"/>
      <c r="BPS404" s="58"/>
      <c r="BPT404" s="58"/>
      <c r="BPU404" s="58"/>
      <c r="BPV404" s="58"/>
      <c r="BPW404" s="58"/>
      <c r="BPX404" s="58"/>
      <c r="BPY404" s="58"/>
      <c r="BPZ404" s="58"/>
      <c r="BQA404" s="58"/>
      <c r="BQB404" s="58"/>
      <c r="BQC404" s="58"/>
      <c r="BQD404" s="58"/>
      <c r="BQE404" s="58"/>
      <c r="BQF404" s="58"/>
      <c r="BQG404" s="58"/>
      <c r="BQH404" s="58"/>
      <c r="BQI404" s="58"/>
      <c r="BQJ404" s="58"/>
      <c r="BQK404" s="58"/>
      <c r="BQL404" s="58"/>
      <c r="BQM404" s="58"/>
      <c r="BQN404" s="58"/>
      <c r="BQO404" s="58"/>
      <c r="BQP404" s="58"/>
      <c r="BQQ404" s="58"/>
      <c r="BQR404" s="58"/>
      <c r="BQS404" s="58"/>
      <c r="BQT404" s="58"/>
      <c r="BQU404" s="58"/>
      <c r="BQV404" s="58"/>
      <c r="BQW404" s="58"/>
      <c r="BQX404" s="58"/>
      <c r="BQY404" s="58"/>
      <c r="BQZ404" s="58"/>
      <c r="BRA404" s="58"/>
      <c r="BRB404" s="58"/>
      <c r="BRC404" s="58"/>
      <c r="BRD404" s="58"/>
      <c r="BRE404" s="58"/>
      <c r="BRF404" s="58"/>
      <c r="BRG404" s="58"/>
      <c r="BRH404" s="58"/>
      <c r="BRI404" s="58"/>
      <c r="BRJ404" s="58"/>
      <c r="BRK404" s="58"/>
      <c r="BRL404" s="58"/>
      <c r="BRM404" s="58"/>
      <c r="BRN404" s="58"/>
      <c r="BRO404" s="58"/>
      <c r="BRP404" s="58"/>
      <c r="BRQ404" s="58"/>
      <c r="BRR404" s="58"/>
      <c r="BRS404" s="58"/>
      <c r="BRT404" s="58"/>
      <c r="BRU404" s="58"/>
      <c r="BRV404" s="58"/>
      <c r="BRW404" s="58"/>
      <c r="BRX404" s="58"/>
      <c r="BRY404" s="58"/>
      <c r="BRZ404" s="58"/>
      <c r="BSA404" s="58"/>
      <c r="BSB404" s="58"/>
      <c r="BSC404" s="58"/>
      <c r="BSD404" s="58"/>
      <c r="BSE404" s="58"/>
      <c r="BSF404" s="58"/>
      <c r="BSG404" s="58"/>
      <c r="BSH404" s="58"/>
      <c r="BSI404" s="58"/>
      <c r="BSJ404" s="58"/>
      <c r="BSK404" s="58"/>
      <c r="BSL404" s="58"/>
      <c r="BSM404" s="58"/>
      <c r="BSN404" s="58"/>
      <c r="BSO404" s="58"/>
      <c r="BSP404" s="58"/>
      <c r="BSQ404" s="58"/>
      <c r="BSR404" s="58"/>
      <c r="BSS404" s="58"/>
      <c r="BST404" s="58"/>
      <c r="BSU404" s="58"/>
      <c r="BSV404" s="58"/>
      <c r="BSW404" s="58"/>
      <c r="BSX404" s="58"/>
      <c r="BSY404" s="58"/>
      <c r="BSZ404" s="58"/>
      <c r="BTA404" s="58"/>
      <c r="BTB404" s="58"/>
      <c r="BTC404" s="58"/>
      <c r="BTD404" s="58"/>
      <c r="BTE404" s="58"/>
      <c r="BTF404" s="58"/>
      <c r="BTG404" s="58"/>
      <c r="BTH404" s="58"/>
      <c r="BTI404" s="58"/>
      <c r="BTJ404" s="58"/>
      <c r="BTK404" s="58"/>
      <c r="BTL404" s="58"/>
      <c r="BTM404" s="58"/>
      <c r="BTN404" s="58"/>
      <c r="BTO404" s="58"/>
      <c r="BTP404" s="58"/>
      <c r="BTQ404" s="58"/>
      <c r="BTR404" s="58"/>
      <c r="BTS404" s="58"/>
      <c r="BTT404" s="58"/>
      <c r="BTU404" s="58"/>
      <c r="BTV404" s="58"/>
      <c r="BTW404" s="58"/>
      <c r="BTX404" s="58"/>
      <c r="BTY404" s="58"/>
      <c r="BTZ404" s="58"/>
      <c r="BUA404" s="58"/>
      <c r="BUB404" s="58"/>
      <c r="BUC404" s="58"/>
      <c r="BUD404" s="58"/>
      <c r="BUE404" s="58"/>
      <c r="BUF404" s="58"/>
      <c r="BUG404" s="58"/>
      <c r="BUH404" s="58"/>
      <c r="BUI404" s="58"/>
      <c r="BUJ404" s="58"/>
      <c r="BUK404" s="58"/>
      <c r="BUL404" s="58"/>
      <c r="BUM404" s="58"/>
      <c r="BUN404" s="58"/>
      <c r="BUO404" s="58"/>
      <c r="BUP404" s="58"/>
      <c r="BUQ404" s="58"/>
      <c r="BUR404" s="58"/>
      <c r="BUS404" s="58"/>
      <c r="BUT404" s="58"/>
      <c r="BUU404" s="58"/>
      <c r="BUV404" s="58"/>
      <c r="BUW404" s="58"/>
      <c r="BUX404" s="58"/>
      <c r="BUY404" s="58"/>
      <c r="BUZ404" s="58"/>
      <c r="BVA404" s="58"/>
      <c r="BVB404" s="58"/>
      <c r="BVC404" s="58"/>
      <c r="BVD404" s="58"/>
      <c r="BVE404" s="58"/>
      <c r="BVF404" s="58"/>
      <c r="BVG404" s="58"/>
      <c r="BVH404" s="58"/>
      <c r="BVI404" s="58"/>
      <c r="BVJ404" s="58"/>
      <c r="BVK404" s="58"/>
      <c r="BVL404" s="58"/>
      <c r="BVM404" s="58"/>
      <c r="BVN404" s="58"/>
      <c r="BVO404" s="58"/>
      <c r="BVP404" s="58"/>
      <c r="BVQ404" s="58"/>
      <c r="BVR404" s="58"/>
      <c r="BVS404" s="58"/>
      <c r="BVT404" s="58"/>
      <c r="BVU404" s="58"/>
      <c r="BVV404" s="58"/>
      <c r="BVW404" s="58"/>
      <c r="BVX404" s="58"/>
      <c r="BVY404" s="58"/>
      <c r="BVZ404" s="58"/>
      <c r="BWA404" s="58"/>
      <c r="BWB404" s="58"/>
      <c r="BWC404" s="58"/>
      <c r="BWD404" s="58"/>
      <c r="BWE404" s="58"/>
      <c r="BWF404" s="58"/>
      <c r="BWG404" s="58"/>
      <c r="BWH404" s="58"/>
      <c r="BWI404" s="58"/>
      <c r="BWJ404" s="58"/>
      <c r="BWK404" s="58"/>
      <c r="BWL404" s="58"/>
      <c r="BWM404" s="58"/>
      <c r="BWN404" s="58"/>
      <c r="BWO404" s="58"/>
      <c r="BWP404" s="58"/>
      <c r="BWQ404" s="58"/>
      <c r="BWR404" s="58"/>
      <c r="BWS404" s="58"/>
      <c r="BWT404" s="58"/>
      <c r="BWU404" s="58"/>
      <c r="BWV404" s="58"/>
      <c r="BWW404" s="58"/>
      <c r="BWX404" s="58"/>
      <c r="BWY404" s="58"/>
      <c r="BWZ404" s="58"/>
      <c r="BXA404" s="58"/>
      <c r="BXB404" s="58"/>
      <c r="BXC404" s="58"/>
      <c r="BXD404" s="58"/>
      <c r="BXE404" s="58"/>
      <c r="BXF404" s="58"/>
      <c r="BXG404" s="58"/>
      <c r="BXH404" s="58"/>
      <c r="BXI404" s="58"/>
      <c r="BXJ404" s="58"/>
      <c r="BXK404" s="58"/>
      <c r="BXL404" s="58"/>
      <c r="BXM404" s="58"/>
      <c r="BXN404" s="58"/>
      <c r="BXO404" s="58"/>
      <c r="BXP404" s="58"/>
      <c r="BXQ404" s="58"/>
      <c r="BXR404" s="58"/>
      <c r="BXS404" s="58"/>
      <c r="BXT404" s="58"/>
      <c r="BXU404" s="58"/>
      <c r="BXV404" s="58"/>
      <c r="BXW404" s="58"/>
      <c r="BXX404" s="58"/>
      <c r="BXY404" s="58"/>
      <c r="BXZ404" s="58"/>
      <c r="BYA404" s="58"/>
      <c r="BYB404" s="58"/>
      <c r="BYC404" s="58"/>
      <c r="BYD404" s="58"/>
      <c r="BYE404" s="58"/>
      <c r="BYF404" s="58"/>
      <c r="BYG404" s="58"/>
      <c r="BYH404" s="58"/>
      <c r="BYI404" s="58"/>
      <c r="BYJ404" s="58"/>
      <c r="BYK404" s="58"/>
      <c r="BYL404" s="58"/>
      <c r="BYM404" s="58"/>
      <c r="BYN404" s="58"/>
      <c r="BYO404" s="58"/>
      <c r="BYP404" s="58"/>
      <c r="BYQ404" s="58"/>
      <c r="BYR404" s="58"/>
      <c r="BYS404" s="58"/>
      <c r="BYT404" s="58"/>
      <c r="BYU404" s="58"/>
      <c r="BYV404" s="58"/>
      <c r="BYW404" s="58"/>
      <c r="BYX404" s="58"/>
      <c r="BYY404" s="58"/>
      <c r="BYZ404" s="58"/>
      <c r="BZA404" s="58"/>
      <c r="BZB404" s="58"/>
      <c r="BZC404" s="58"/>
      <c r="BZD404" s="58"/>
      <c r="BZE404" s="58"/>
      <c r="BZF404" s="58"/>
      <c r="BZG404" s="58"/>
      <c r="BZH404" s="58"/>
      <c r="BZI404" s="58"/>
      <c r="BZJ404" s="58"/>
      <c r="BZK404" s="58"/>
      <c r="BZL404" s="58"/>
      <c r="BZM404" s="58"/>
      <c r="BZN404" s="58"/>
      <c r="BZO404" s="58"/>
      <c r="BZP404" s="58"/>
      <c r="BZQ404" s="58"/>
      <c r="BZR404" s="58"/>
      <c r="BZS404" s="58"/>
      <c r="BZT404" s="58"/>
      <c r="BZU404" s="58"/>
      <c r="BZV404" s="58"/>
      <c r="BZW404" s="58"/>
      <c r="BZX404" s="58"/>
      <c r="BZY404" s="58"/>
      <c r="BZZ404" s="58"/>
      <c r="CAA404" s="58"/>
      <c r="CAB404" s="58"/>
      <c r="CAC404" s="58"/>
      <c r="CAD404" s="58"/>
      <c r="CAE404" s="58"/>
      <c r="CAF404" s="58"/>
      <c r="CAG404" s="58"/>
      <c r="CAH404" s="58"/>
      <c r="CAI404" s="58"/>
      <c r="CAJ404" s="58"/>
      <c r="CAK404" s="58"/>
      <c r="CAL404" s="58"/>
      <c r="CAM404" s="58"/>
      <c r="CAN404" s="58"/>
      <c r="CAO404" s="58"/>
      <c r="CAP404" s="58"/>
      <c r="CAQ404" s="58"/>
      <c r="CAR404" s="58"/>
      <c r="CAS404" s="58"/>
      <c r="CAT404" s="58"/>
      <c r="CAU404" s="58"/>
      <c r="CAV404" s="58"/>
      <c r="CAW404" s="58"/>
      <c r="CAX404" s="58"/>
      <c r="CAY404" s="58"/>
      <c r="CAZ404" s="58"/>
      <c r="CBA404" s="58"/>
      <c r="CBB404" s="58"/>
      <c r="CBC404" s="58"/>
      <c r="CBD404" s="58"/>
      <c r="CBE404" s="58"/>
      <c r="CBF404" s="58"/>
      <c r="CBG404" s="58"/>
      <c r="CBH404" s="58"/>
      <c r="CBI404" s="58"/>
      <c r="CBJ404" s="58"/>
      <c r="CBK404" s="58"/>
      <c r="CBL404" s="58"/>
      <c r="CBM404" s="58"/>
      <c r="CBN404" s="58"/>
      <c r="CBO404" s="58"/>
      <c r="CBP404" s="58"/>
      <c r="CBQ404" s="58"/>
      <c r="CBR404" s="58"/>
      <c r="CBS404" s="58"/>
      <c r="CBT404" s="58"/>
      <c r="CBU404" s="58"/>
      <c r="CBV404" s="58"/>
      <c r="CBW404" s="58"/>
      <c r="CBX404" s="58"/>
      <c r="CBY404" s="58"/>
      <c r="CBZ404" s="58"/>
      <c r="CCA404" s="58"/>
      <c r="CCB404" s="58"/>
      <c r="CCC404" s="58"/>
      <c r="CCD404" s="58"/>
      <c r="CCE404" s="58"/>
      <c r="CCF404" s="58"/>
      <c r="CCG404" s="58"/>
      <c r="CCH404" s="58"/>
      <c r="CCI404" s="58"/>
      <c r="CCJ404" s="58"/>
      <c r="CCK404" s="58"/>
      <c r="CCL404" s="58"/>
      <c r="CCM404" s="58"/>
      <c r="CCN404" s="58"/>
      <c r="CCO404" s="58"/>
      <c r="CCP404" s="58"/>
      <c r="CCQ404" s="58"/>
      <c r="CCR404" s="58"/>
      <c r="CCS404" s="58"/>
      <c r="CCT404" s="58"/>
      <c r="CCU404" s="58"/>
      <c r="CCV404" s="58"/>
      <c r="CCW404" s="58"/>
      <c r="CCX404" s="58"/>
      <c r="CCY404" s="58"/>
      <c r="CCZ404" s="58"/>
      <c r="CDA404" s="58"/>
      <c r="CDB404" s="58"/>
      <c r="CDC404" s="58"/>
      <c r="CDD404" s="58"/>
      <c r="CDE404" s="58"/>
      <c r="CDF404" s="58"/>
      <c r="CDG404" s="58"/>
      <c r="CDH404" s="58"/>
      <c r="CDI404" s="58"/>
      <c r="CDJ404" s="58"/>
      <c r="CDK404" s="58"/>
      <c r="CDL404" s="58"/>
      <c r="CDM404" s="58"/>
      <c r="CDN404" s="58"/>
      <c r="CDO404" s="58"/>
      <c r="CDP404" s="58"/>
      <c r="CDQ404" s="58"/>
      <c r="CDR404" s="58"/>
      <c r="CDS404" s="58"/>
      <c r="CDT404" s="58"/>
      <c r="CDU404" s="58"/>
      <c r="CDV404" s="58"/>
      <c r="CDW404" s="58"/>
      <c r="CDX404" s="58"/>
      <c r="CDY404" s="58"/>
      <c r="CDZ404" s="58"/>
      <c r="CEA404" s="58"/>
      <c r="CEB404" s="58"/>
      <c r="CEC404" s="58"/>
      <c r="CED404" s="58"/>
      <c r="CEE404" s="58"/>
      <c r="CEF404" s="58"/>
      <c r="CEG404" s="58"/>
      <c r="CEH404" s="58"/>
      <c r="CEI404" s="58"/>
      <c r="CEJ404" s="58"/>
      <c r="CEK404" s="58"/>
      <c r="CEL404" s="58"/>
      <c r="CEM404" s="58"/>
      <c r="CEN404" s="58"/>
      <c r="CEO404" s="58"/>
      <c r="CEP404" s="58"/>
      <c r="CEQ404" s="58"/>
      <c r="CER404" s="58"/>
      <c r="CES404" s="58"/>
      <c r="CET404" s="58"/>
      <c r="CEU404" s="58"/>
      <c r="CEV404" s="58"/>
      <c r="CEW404" s="58"/>
      <c r="CEX404" s="58"/>
      <c r="CEY404" s="58"/>
      <c r="CEZ404" s="58"/>
      <c r="CFA404" s="58"/>
      <c r="CFB404" s="58"/>
      <c r="CFC404" s="58"/>
      <c r="CFD404" s="58"/>
      <c r="CFE404" s="58"/>
      <c r="CFF404" s="58"/>
      <c r="CFG404" s="58"/>
      <c r="CFH404" s="58"/>
      <c r="CFI404" s="58"/>
      <c r="CFJ404" s="58"/>
      <c r="CFK404" s="58"/>
      <c r="CFL404" s="58"/>
      <c r="CFM404" s="58"/>
      <c r="CFN404" s="58"/>
      <c r="CFO404" s="58"/>
      <c r="CFP404" s="58"/>
      <c r="CFQ404" s="58"/>
      <c r="CFR404" s="58"/>
      <c r="CFS404" s="58"/>
      <c r="CFT404" s="58"/>
      <c r="CFU404" s="58"/>
      <c r="CFV404" s="58"/>
      <c r="CFW404" s="58"/>
      <c r="CFX404" s="58"/>
      <c r="CFY404" s="58"/>
      <c r="CFZ404" s="58"/>
      <c r="CGA404" s="58"/>
      <c r="CGB404" s="58"/>
      <c r="CGC404" s="58"/>
      <c r="CGD404" s="58"/>
      <c r="CGE404" s="58"/>
      <c r="CGF404" s="58"/>
      <c r="CGG404" s="58"/>
      <c r="CGH404" s="58"/>
      <c r="CGI404" s="58"/>
      <c r="CGJ404" s="58"/>
      <c r="CGK404" s="58"/>
      <c r="CGL404" s="58"/>
      <c r="CGM404" s="58"/>
      <c r="CGN404" s="58"/>
      <c r="CGO404" s="58"/>
      <c r="CGP404" s="58"/>
      <c r="CGQ404" s="58"/>
      <c r="CGR404" s="58"/>
      <c r="CGS404" s="58"/>
      <c r="CGT404" s="58"/>
      <c r="CGU404" s="58"/>
      <c r="CGV404" s="58"/>
      <c r="CGW404" s="58"/>
      <c r="CGX404" s="58"/>
      <c r="CGY404" s="58"/>
      <c r="CGZ404" s="58"/>
      <c r="CHA404" s="58"/>
      <c r="CHB404" s="58"/>
      <c r="CHC404" s="58"/>
      <c r="CHD404" s="58"/>
      <c r="CHE404" s="58"/>
      <c r="CHF404" s="58"/>
      <c r="CHG404" s="58"/>
      <c r="CHH404" s="58"/>
      <c r="CHI404" s="58"/>
      <c r="CHJ404" s="58"/>
      <c r="CHK404" s="58"/>
      <c r="CHL404" s="58"/>
      <c r="CHM404" s="58"/>
      <c r="CHN404" s="58"/>
      <c r="CHO404" s="58"/>
      <c r="CHP404" s="58"/>
      <c r="CHQ404" s="58"/>
      <c r="CHR404" s="58"/>
      <c r="CHS404" s="58"/>
      <c r="CHT404" s="58"/>
      <c r="CHU404" s="58"/>
      <c r="CHV404" s="58"/>
      <c r="CHW404" s="58"/>
      <c r="CHX404" s="58"/>
      <c r="CHY404" s="58"/>
      <c r="CHZ404" s="58"/>
      <c r="CIA404" s="58"/>
      <c r="CIB404" s="58"/>
      <c r="CIC404" s="58"/>
      <c r="CID404" s="58"/>
      <c r="CIE404" s="58"/>
      <c r="CIF404" s="58"/>
      <c r="CIG404" s="58"/>
      <c r="CIH404" s="58"/>
      <c r="CII404" s="58"/>
      <c r="CIJ404" s="58"/>
      <c r="CIK404" s="58"/>
      <c r="CIL404" s="58"/>
      <c r="CIM404" s="58"/>
      <c r="CIN404" s="58"/>
      <c r="CIO404" s="58"/>
      <c r="CIP404" s="58"/>
      <c r="CIQ404" s="58"/>
      <c r="CIR404" s="58"/>
      <c r="CIS404" s="58"/>
      <c r="CIT404" s="58"/>
      <c r="CIU404" s="58"/>
      <c r="CIV404" s="58"/>
      <c r="CIW404" s="58"/>
      <c r="CIX404" s="58"/>
      <c r="CIY404" s="58"/>
      <c r="CIZ404" s="58"/>
      <c r="CJA404" s="58"/>
      <c r="CJB404" s="58"/>
      <c r="CJC404" s="58"/>
      <c r="CJD404" s="58"/>
      <c r="CJE404" s="58"/>
      <c r="CJF404" s="58"/>
      <c r="CJG404" s="58"/>
      <c r="CJH404" s="58"/>
      <c r="CJI404" s="58"/>
      <c r="CJJ404" s="58"/>
      <c r="CJK404" s="58"/>
      <c r="CJL404" s="58"/>
      <c r="CJM404" s="58"/>
      <c r="CJN404" s="58"/>
      <c r="CJO404" s="58"/>
      <c r="CJP404" s="58"/>
      <c r="CJQ404" s="58"/>
      <c r="CJR404" s="58"/>
      <c r="CJS404" s="58"/>
      <c r="CJT404" s="58"/>
      <c r="CJU404" s="58"/>
      <c r="CJV404" s="58"/>
      <c r="CJW404" s="58"/>
      <c r="CJX404" s="58"/>
      <c r="CJY404" s="58"/>
      <c r="CJZ404" s="58"/>
      <c r="CKA404" s="58"/>
      <c r="CKB404" s="58"/>
      <c r="CKC404" s="58"/>
      <c r="CKD404" s="58"/>
      <c r="CKE404" s="58"/>
      <c r="CKF404" s="58"/>
      <c r="CKG404" s="58"/>
      <c r="CKH404" s="58"/>
      <c r="CKI404" s="58"/>
      <c r="CKJ404" s="58"/>
      <c r="CKK404" s="58"/>
      <c r="CKL404" s="58"/>
      <c r="CKM404" s="58"/>
      <c r="CKN404" s="58"/>
      <c r="CKO404" s="58"/>
      <c r="CKP404" s="58"/>
      <c r="CKQ404" s="58"/>
      <c r="CKR404" s="58"/>
      <c r="CKS404" s="58"/>
      <c r="CKT404" s="58"/>
      <c r="CKU404" s="58"/>
      <c r="CKV404" s="58"/>
      <c r="CKW404" s="58"/>
      <c r="CKX404" s="58"/>
      <c r="CKY404" s="58"/>
      <c r="CKZ404" s="58"/>
      <c r="CLA404" s="58"/>
      <c r="CLB404" s="58"/>
      <c r="CLC404" s="58"/>
      <c r="CLD404" s="58"/>
      <c r="CLE404" s="58"/>
      <c r="CLF404" s="58"/>
      <c r="CLG404" s="58"/>
      <c r="CLH404" s="58"/>
      <c r="CLI404" s="58"/>
      <c r="CLJ404" s="58"/>
      <c r="CLK404" s="58"/>
      <c r="CLL404" s="58"/>
      <c r="CLM404" s="58"/>
      <c r="CLN404" s="58"/>
      <c r="CLO404" s="58"/>
      <c r="CLP404" s="58"/>
      <c r="CLQ404" s="58"/>
      <c r="CLR404" s="58"/>
      <c r="CLS404" s="58"/>
      <c r="CLT404" s="58"/>
      <c r="CLU404" s="58"/>
      <c r="CLV404" s="58"/>
      <c r="CLW404" s="58"/>
      <c r="CLX404" s="58"/>
      <c r="CLY404" s="58"/>
      <c r="CLZ404" s="58"/>
      <c r="CMA404" s="58"/>
      <c r="CMB404" s="58"/>
      <c r="CMC404" s="58"/>
      <c r="CMD404" s="58"/>
      <c r="CME404" s="58"/>
      <c r="CMF404" s="58"/>
      <c r="CMG404" s="58"/>
      <c r="CMH404" s="58"/>
      <c r="CMI404" s="58"/>
      <c r="CMJ404" s="58"/>
      <c r="CMK404" s="58"/>
      <c r="CML404" s="58"/>
      <c r="CMM404" s="58"/>
      <c r="CMN404" s="58"/>
      <c r="CMO404" s="58"/>
      <c r="CMP404" s="58"/>
      <c r="CMQ404" s="58"/>
      <c r="CMR404" s="58"/>
      <c r="CMS404" s="58"/>
      <c r="CMT404" s="58"/>
      <c r="CMU404" s="58"/>
      <c r="CMV404" s="58"/>
      <c r="CMW404" s="58"/>
      <c r="CMX404" s="58"/>
      <c r="CMY404" s="58"/>
      <c r="CMZ404" s="58"/>
      <c r="CNA404" s="58"/>
      <c r="CNB404" s="58"/>
      <c r="CNC404" s="58"/>
      <c r="CND404" s="58"/>
      <c r="CNE404" s="58"/>
      <c r="CNF404" s="58"/>
      <c r="CNG404" s="58"/>
      <c r="CNH404" s="58"/>
      <c r="CNI404" s="58"/>
      <c r="CNJ404" s="58"/>
      <c r="CNK404" s="58"/>
      <c r="CNL404" s="58"/>
      <c r="CNM404" s="58"/>
      <c r="CNN404" s="58"/>
      <c r="CNO404" s="58"/>
      <c r="CNP404" s="58"/>
      <c r="CNQ404" s="58"/>
      <c r="CNR404" s="58"/>
      <c r="CNS404" s="58"/>
      <c r="CNT404" s="58"/>
      <c r="CNU404" s="58"/>
      <c r="CNV404" s="58"/>
      <c r="CNW404" s="58"/>
      <c r="CNX404" s="58"/>
      <c r="CNY404" s="58"/>
      <c r="CNZ404" s="58"/>
      <c r="COA404" s="58"/>
      <c r="COB404" s="58"/>
      <c r="COC404" s="58"/>
      <c r="COD404" s="58"/>
      <c r="COE404" s="58"/>
      <c r="COF404" s="58"/>
      <c r="COG404" s="58"/>
      <c r="COH404" s="58"/>
      <c r="COI404" s="58"/>
      <c r="COJ404" s="58"/>
      <c r="COK404" s="58"/>
      <c r="COL404" s="58"/>
      <c r="COM404" s="58"/>
      <c r="CON404" s="58"/>
      <c r="COO404" s="58"/>
      <c r="COP404" s="58"/>
      <c r="COQ404" s="58"/>
      <c r="COR404" s="58"/>
      <c r="COS404" s="58"/>
      <c r="COT404" s="58"/>
      <c r="COU404" s="58"/>
      <c r="COV404" s="58"/>
      <c r="COW404" s="58"/>
      <c r="COX404" s="58"/>
      <c r="COY404" s="58"/>
      <c r="COZ404" s="58"/>
      <c r="CPA404" s="58"/>
      <c r="CPB404" s="58"/>
      <c r="CPC404" s="58"/>
      <c r="CPD404" s="58"/>
      <c r="CPE404" s="58"/>
      <c r="CPF404" s="58"/>
      <c r="CPG404" s="58"/>
      <c r="CPH404" s="58"/>
      <c r="CPI404" s="58"/>
      <c r="CPJ404" s="58"/>
      <c r="CPK404" s="58"/>
      <c r="CPL404" s="58"/>
      <c r="CPM404" s="58"/>
      <c r="CPN404" s="58"/>
      <c r="CPO404" s="58"/>
      <c r="CPP404" s="58"/>
      <c r="CPQ404" s="58"/>
      <c r="CPR404" s="58"/>
      <c r="CPS404" s="58"/>
      <c r="CPT404" s="58"/>
      <c r="CPU404" s="58"/>
      <c r="CPV404" s="58"/>
      <c r="CPW404" s="58"/>
      <c r="CPX404" s="58"/>
      <c r="CPY404" s="58"/>
      <c r="CPZ404" s="58"/>
      <c r="CQA404" s="58"/>
      <c r="CQB404" s="58"/>
      <c r="CQC404" s="58"/>
      <c r="CQD404" s="58"/>
      <c r="CQE404" s="58"/>
      <c r="CQF404" s="58"/>
      <c r="CQG404" s="58"/>
      <c r="CQH404" s="58"/>
      <c r="CQI404" s="58"/>
      <c r="CQJ404" s="58"/>
      <c r="CQK404" s="58"/>
      <c r="CQL404" s="58"/>
      <c r="CQM404" s="58"/>
      <c r="CQN404" s="58"/>
      <c r="CQO404" s="58"/>
      <c r="CQP404" s="58"/>
      <c r="CQQ404" s="58"/>
      <c r="CQR404" s="58"/>
      <c r="CQS404" s="58"/>
      <c r="CQT404" s="58"/>
      <c r="CQU404" s="58"/>
      <c r="CQV404" s="58"/>
      <c r="CQW404" s="58"/>
      <c r="CQX404" s="58"/>
      <c r="CQY404" s="58"/>
      <c r="CQZ404" s="58"/>
      <c r="CRA404" s="58"/>
      <c r="CRB404" s="58"/>
      <c r="CRC404" s="58"/>
      <c r="CRD404" s="58"/>
      <c r="CRE404" s="58"/>
      <c r="CRF404" s="58"/>
      <c r="CRG404" s="58"/>
      <c r="CRH404" s="58"/>
      <c r="CRI404" s="58"/>
      <c r="CRJ404" s="58"/>
      <c r="CRK404" s="58"/>
      <c r="CRL404" s="58"/>
      <c r="CRM404" s="58"/>
      <c r="CRN404" s="58"/>
      <c r="CRO404" s="58"/>
      <c r="CRP404" s="58"/>
      <c r="CRQ404" s="58"/>
      <c r="CRR404" s="58"/>
      <c r="CRS404" s="58"/>
      <c r="CRT404" s="58"/>
      <c r="CRU404" s="58"/>
      <c r="CRV404" s="58"/>
      <c r="CRW404" s="58"/>
      <c r="CRX404" s="58"/>
      <c r="CRY404" s="58"/>
      <c r="CRZ404" s="58"/>
      <c r="CSA404" s="58"/>
      <c r="CSB404" s="58"/>
      <c r="CSC404" s="58"/>
      <c r="CSD404" s="58"/>
      <c r="CSE404" s="58"/>
      <c r="CSF404" s="58"/>
      <c r="CSG404" s="58"/>
      <c r="CSH404" s="58"/>
      <c r="CSI404" s="58"/>
      <c r="CSJ404" s="58"/>
      <c r="CSK404" s="58"/>
      <c r="CSL404" s="58"/>
      <c r="CSM404" s="58"/>
      <c r="CSN404" s="58"/>
      <c r="CSO404" s="58"/>
      <c r="CSP404" s="58"/>
      <c r="CSQ404" s="58"/>
      <c r="CSR404" s="58"/>
      <c r="CSS404" s="58"/>
      <c r="CST404" s="58"/>
      <c r="CSU404" s="58"/>
      <c r="CSV404" s="58"/>
      <c r="CSW404" s="58"/>
      <c r="CSX404" s="58"/>
      <c r="CSY404" s="58"/>
      <c r="CSZ404" s="58"/>
      <c r="CTA404" s="58"/>
      <c r="CTB404" s="58"/>
      <c r="CTC404" s="58"/>
      <c r="CTD404" s="58"/>
      <c r="CTE404" s="58"/>
      <c r="CTF404" s="58"/>
      <c r="CTG404" s="58"/>
      <c r="CTH404" s="58"/>
      <c r="CTI404" s="58"/>
      <c r="CTJ404" s="58"/>
      <c r="CTK404" s="58"/>
      <c r="CTL404" s="58"/>
      <c r="CTM404" s="58"/>
      <c r="CTN404" s="58"/>
      <c r="CTO404" s="58"/>
      <c r="CTP404" s="58"/>
      <c r="CTQ404" s="58"/>
      <c r="CTR404" s="58"/>
      <c r="CTS404" s="58"/>
      <c r="CTT404" s="58"/>
      <c r="CTU404" s="58"/>
      <c r="CTV404" s="58"/>
      <c r="CTW404" s="58"/>
      <c r="CTX404" s="58"/>
      <c r="CTY404" s="58"/>
      <c r="CTZ404" s="58"/>
      <c r="CUA404" s="58"/>
      <c r="CUB404" s="58"/>
      <c r="CUC404" s="58"/>
      <c r="CUD404" s="58"/>
      <c r="CUE404" s="58"/>
      <c r="CUF404" s="58"/>
      <c r="CUG404" s="58"/>
      <c r="CUH404" s="58"/>
      <c r="CUI404" s="58"/>
      <c r="CUJ404" s="58"/>
      <c r="CUK404" s="58"/>
      <c r="CUL404" s="58"/>
      <c r="CUM404" s="58"/>
      <c r="CUN404" s="58"/>
      <c r="CUO404" s="58"/>
      <c r="CUP404" s="58"/>
      <c r="CUQ404" s="58"/>
      <c r="CUR404" s="58"/>
      <c r="CUS404" s="58"/>
      <c r="CUT404" s="58"/>
      <c r="CUU404" s="58"/>
      <c r="CUV404" s="58"/>
      <c r="CUW404" s="58"/>
      <c r="CUX404" s="58"/>
      <c r="CUY404" s="58"/>
      <c r="CUZ404" s="58"/>
      <c r="CVA404" s="58"/>
      <c r="CVB404" s="58"/>
      <c r="CVC404" s="58"/>
      <c r="CVD404" s="58"/>
      <c r="CVE404" s="58"/>
      <c r="CVF404" s="58"/>
      <c r="CVG404" s="58"/>
      <c r="CVH404" s="58"/>
      <c r="CVI404" s="58"/>
      <c r="CVJ404" s="58"/>
      <c r="CVK404" s="58"/>
      <c r="CVL404" s="58"/>
      <c r="CVM404" s="58"/>
      <c r="CVN404" s="58"/>
      <c r="CVO404" s="58"/>
      <c r="CVP404" s="58"/>
      <c r="CVQ404" s="58"/>
      <c r="CVR404" s="58"/>
      <c r="CVS404" s="58"/>
      <c r="CVT404" s="58"/>
      <c r="CVU404" s="58"/>
      <c r="CVV404" s="58"/>
      <c r="CVW404" s="58"/>
      <c r="CVX404" s="58"/>
      <c r="CVY404" s="58"/>
      <c r="CVZ404" s="58"/>
      <c r="CWA404" s="58"/>
      <c r="CWB404" s="58"/>
      <c r="CWC404" s="58"/>
      <c r="CWD404" s="58"/>
      <c r="CWE404" s="58"/>
      <c r="CWF404" s="58"/>
      <c r="CWG404" s="58"/>
      <c r="CWH404" s="58"/>
      <c r="CWI404" s="58"/>
      <c r="CWJ404" s="58"/>
      <c r="CWK404" s="58"/>
      <c r="CWL404" s="58"/>
      <c r="CWM404" s="58"/>
      <c r="CWN404" s="58"/>
      <c r="CWO404" s="58"/>
      <c r="CWP404" s="58"/>
      <c r="CWQ404" s="58"/>
      <c r="CWR404" s="58"/>
      <c r="CWS404" s="58"/>
      <c r="CWT404" s="58"/>
      <c r="CWU404" s="58"/>
      <c r="CWV404" s="58"/>
      <c r="CWW404" s="58"/>
      <c r="CWX404" s="58"/>
      <c r="CWY404" s="58"/>
      <c r="CWZ404" s="58"/>
      <c r="CXA404" s="58"/>
      <c r="CXB404" s="58"/>
      <c r="CXC404" s="58"/>
      <c r="CXD404" s="58"/>
      <c r="CXE404" s="58"/>
      <c r="CXF404" s="58"/>
      <c r="CXG404" s="58"/>
      <c r="CXH404" s="58"/>
      <c r="CXI404" s="58"/>
      <c r="CXJ404" s="58"/>
      <c r="CXK404" s="58"/>
      <c r="CXL404" s="58"/>
      <c r="CXM404" s="58"/>
      <c r="CXN404" s="58"/>
      <c r="CXO404" s="58"/>
      <c r="CXP404" s="58"/>
      <c r="CXQ404" s="58"/>
      <c r="CXR404" s="58"/>
      <c r="CXS404" s="58"/>
      <c r="CXT404" s="58"/>
      <c r="CXU404" s="58"/>
      <c r="CXV404" s="58"/>
      <c r="CXW404" s="58"/>
      <c r="CXX404" s="58"/>
      <c r="CXY404" s="58"/>
      <c r="CXZ404" s="58"/>
      <c r="CYA404" s="58"/>
      <c r="CYB404" s="58"/>
      <c r="CYC404" s="58"/>
      <c r="CYD404" s="58"/>
      <c r="CYE404" s="58"/>
      <c r="CYF404" s="58"/>
      <c r="CYG404" s="58"/>
      <c r="CYH404" s="58"/>
      <c r="CYI404" s="58"/>
      <c r="CYJ404" s="58"/>
      <c r="CYK404" s="58"/>
      <c r="CYL404" s="58"/>
      <c r="CYM404" s="58"/>
      <c r="CYN404" s="58"/>
      <c r="CYO404" s="58"/>
      <c r="CYP404" s="58"/>
      <c r="CYQ404" s="58"/>
      <c r="CYR404" s="58"/>
      <c r="CYS404" s="58"/>
      <c r="CYT404" s="58"/>
      <c r="CYU404" s="58"/>
      <c r="CYV404" s="58"/>
      <c r="CYW404" s="58"/>
      <c r="CYX404" s="58"/>
      <c r="CYY404" s="58"/>
      <c r="CYZ404" s="58"/>
      <c r="CZA404" s="58"/>
      <c r="CZB404" s="58"/>
      <c r="CZC404" s="58"/>
      <c r="CZD404" s="58"/>
      <c r="CZE404" s="58"/>
      <c r="CZF404" s="58"/>
      <c r="CZG404" s="58"/>
      <c r="CZH404" s="58"/>
      <c r="CZI404" s="58"/>
      <c r="CZJ404" s="58"/>
      <c r="CZK404" s="58"/>
      <c r="CZL404" s="58"/>
      <c r="CZM404" s="58"/>
      <c r="CZN404" s="58"/>
      <c r="CZO404" s="58"/>
      <c r="CZP404" s="58"/>
      <c r="CZQ404" s="58"/>
      <c r="CZR404" s="58"/>
      <c r="CZS404" s="58"/>
      <c r="CZT404" s="58"/>
      <c r="CZU404" s="58"/>
      <c r="CZV404" s="58"/>
      <c r="CZW404" s="58"/>
      <c r="CZX404" s="58"/>
      <c r="CZY404" s="58"/>
      <c r="CZZ404" s="58"/>
      <c r="DAA404" s="58"/>
      <c r="DAB404" s="58"/>
      <c r="DAC404" s="58"/>
      <c r="DAD404" s="58"/>
      <c r="DAE404" s="58"/>
      <c r="DAF404" s="58"/>
      <c r="DAG404" s="58"/>
      <c r="DAH404" s="58"/>
      <c r="DAI404" s="58"/>
      <c r="DAJ404" s="58"/>
      <c r="DAK404" s="58"/>
      <c r="DAL404" s="58"/>
      <c r="DAM404" s="58"/>
      <c r="DAN404" s="58"/>
      <c r="DAO404" s="58"/>
      <c r="DAP404" s="58"/>
      <c r="DAQ404" s="58"/>
      <c r="DAR404" s="58"/>
      <c r="DAS404" s="58"/>
      <c r="DAT404" s="58"/>
      <c r="DAU404" s="58"/>
      <c r="DAV404" s="58"/>
      <c r="DAW404" s="58"/>
      <c r="DAX404" s="58"/>
      <c r="DAY404" s="58"/>
      <c r="DAZ404" s="58"/>
      <c r="DBA404" s="58"/>
      <c r="DBB404" s="58"/>
      <c r="DBC404" s="58"/>
      <c r="DBD404" s="58"/>
      <c r="DBE404" s="58"/>
      <c r="DBF404" s="58"/>
      <c r="DBG404" s="58"/>
      <c r="DBH404" s="58"/>
      <c r="DBI404" s="58"/>
      <c r="DBJ404" s="58"/>
      <c r="DBK404" s="58"/>
      <c r="DBL404" s="58"/>
      <c r="DBM404" s="58"/>
      <c r="DBN404" s="58"/>
      <c r="DBO404" s="58"/>
      <c r="DBP404" s="58"/>
      <c r="DBQ404" s="58"/>
      <c r="DBR404" s="58"/>
      <c r="DBS404" s="58"/>
      <c r="DBT404" s="58"/>
      <c r="DBU404" s="58"/>
      <c r="DBV404" s="58"/>
      <c r="DBW404" s="58"/>
      <c r="DBX404" s="58"/>
      <c r="DBY404" s="58"/>
      <c r="DBZ404" s="58"/>
      <c r="DCA404" s="58"/>
      <c r="DCB404" s="58"/>
      <c r="DCC404" s="58"/>
      <c r="DCD404" s="58"/>
      <c r="DCE404" s="58"/>
      <c r="DCF404" s="58"/>
      <c r="DCG404" s="58"/>
      <c r="DCH404" s="58"/>
      <c r="DCI404" s="58"/>
      <c r="DCJ404" s="58"/>
      <c r="DCK404" s="58"/>
      <c r="DCL404" s="58"/>
      <c r="DCM404" s="58"/>
      <c r="DCN404" s="58"/>
      <c r="DCO404" s="58"/>
      <c r="DCP404" s="58"/>
      <c r="DCQ404" s="58"/>
      <c r="DCR404" s="58"/>
      <c r="DCS404" s="58"/>
      <c r="DCT404" s="58"/>
      <c r="DCU404" s="58"/>
      <c r="DCV404" s="58"/>
      <c r="DCW404" s="58"/>
      <c r="DCX404" s="58"/>
      <c r="DCY404" s="58"/>
      <c r="DCZ404" s="58"/>
      <c r="DDA404" s="58"/>
      <c r="DDB404" s="58"/>
      <c r="DDC404" s="58"/>
      <c r="DDD404" s="58"/>
      <c r="DDE404" s="58"/>
      <c r="DDF404" s="58"/>
      <c r="DDG404" s="58"/>
      <c r="DDH404" s="58"/>
      <c r="DDI404" s="58"/>
      <c r="DDJ404" s="58"/>
      <c r="DDK404" s="58"/>
      <c r="DDL404" s="58"/>
      <c r="DDM404" s="58"/>
      <c r="DDN404" s="58"/>
      <c r="DDO404" s="58"/>
      <c r="DDP404" s="58"/>
      <c r="DDQ404" s="58"/>
      <c r="DDR404" s="58"/>
      <c r="DDS404" s="58"/>
      <c r="DDT404" s="58"/>
      <c r="DDU404" s="58"/>
      <c r="DDV404" s="58"/>
      <c r="DDW404" s="58"/>
      <c r="DDX404" s="58"/>
      <c r="DDY404" s="58"/>
      <c r="DDZ404" s="58"/>
      <c r="DEA404" s="58"/>
      <c r="DEB404" s="58"/>
      <c r="DEC404" s="58"/>
      <c r="DED404" s="58"/>
      <c r="DEE404" s="58"/>
      <c r="DEF404" s="58"/>
      <c r="DEG404" s="58"/>
      <c r="DEH404" s="58"/>
      <c r="DEI404" s="58"/>
      <c r="DEJ404" s="58"/>
      <c r="DEK404" s="58"/>
      <c r="DEL404" s="58"/>
      <c r="DEM404" s="58"/>
      <c r="DEN404" s="58"/>
      <c r="DEO404" s="58"/>
      <c r="DEP404" s="58"/>
      <c r="DEQ404" s="58"/>
      <c r="DER404" s="58"/>
      <c r="DES404" s="58"/>
      <c r="DET404" s="58"/>
      <c r="DEU404" s="58"/>
      <c r="DEV404" s="58"/>
      <c r="DEW404" s="58"/>
      <c r="DEX404" s="58"/>
      <c r="DEY404" s="58"/>
      <c r="DEZ404" s="58"/>
      <c r="DFA404" s="58"/>
      <c r="DFB404" s="58"/>
      <c r="DFC404" s="58"/>
      <c r="DFD404" s="58"/>
      <c r="DFE404" s="58"/>
      <c r="DFF404" s="58"/>
      <c r="DFG404" s="58"/>
      <c r="DFH404" s="58"/>
      <c r="DFI404" s="58"/>
      <c r="DFJ404" s="58"/>
      <c r="DFK404" s="58"/>
      <c r="DFL404" s="58"/>
      <c r="DFM404" s="58"/>
      <c r="DFN404" s="58"/>
      <c r="DFO404" s="58"/>
      <c r="DFP404" s="58"/>
      <c r="DFQ404" s="58"/>
      <c r="DFR404" s="58"/>
      <c r="DFS404" s="58"/>
      <c r="DFT404" s="58"/>
      <c r="DFU404" s="58"/>
      <c r="DFV404" s="58"/>
      <c r="DFW404" s="58"/>
      <c r="DFX404" s="58"/>
      <c r="DFY404" s="58"/>
      <c r="DFZ404" s="58"/>
      <c r="DGA404" s="58"/>
      <c r="DGB404" s="58"/>
      <c r="DGC404" s="58"/>
      <c r="DGD404" s="58"/>
      <c r="DGE404" s="58"/>
      <c r="DGF404" s="58"/>
      <c r="DGG404" s="58"/>
      <c r="DGH404" s="58"/>
      <c r="DGI404" s="58"/>
      <c r="DGJ404" s="58"/>
      <c r="DGK404" s="58"/>
      <c r="DGL404" s="58"/>
      <c r="DGM404" s="58"/>
      <c r="DGN404" s="58"/>
      <c r="DGO404" s="58"/>
      <c r="DGP404" s="58"/>
      <c r="DGQ404" s="58"/>
      <c r="DGR404" s="58"/>
      <c r="DGS404" s="58"/>
      <c r="DGT404" s="58"/>
      <c r="DGU404" s="58"/>
      <c r="DGV404" s="58"/>
      <c r="DGW404" s="58"/>
      <c r="DGX404" s="58"/>
      <c r="DGY404" s="58"/>
      <c r="DGZ404" s="58"/>
      <c r="DHA404" s="58"/>
      <c r="DHB404" s="58"/>
      <c r="DHC404" s="58"/>
      <c r="DHD404" s="58"/>
      <c r="DHE404" s="58"/>
      <c r="DHF404" s="58"/>
      <c r="DHG404" s="58"/>
      <c r="DHH404" s="58"/>
      <c r="DHI404" s="58"/>
      <c r="DHJ404" s="58"/>
      <c r="DHK404" s="58"/>
      <c r="DHL404" s="58"/>
      <c r="DHM404" s="58"/>
      <c r="DHN404" s="58"/>
      <c r="DHO404" s="58"/>
      <c r="DHP404" s="58"/>
      <c r="DHQ404" s="58"/>
      <c r="DHR404" s="58"/>
      <c r="DHS404" s="58"/>
      <c r="DHT404" s="58"/>
      <c r="DHU404" s="58"/>
      <c r="DHV404" s="58"/>
      <c r="DHW404" s="58"/>
      <c r="DHX404" s="58"/>
      <c r="DHY404" s="58"/>
      <c r="DHZ404" s="58"/>
      <c r="DIA404" s="58"/>
      <c r="DIB404" s="58"/>
      <c r="DIC404" s="58"/>
      <c r="DID404" s="58"/>
      <c r="DIE404" s="58"/>
      <c r="DIF404" s="58"/>
      <c r="DIG404" s="58"/>
      <c r="DIH404" s="58"/>
      <c r="DII404" s="58"/>
      <c r="DIJ404" s="58"/>
      <c r="DIK404" s="58"/>
      <c r="DIL404" s="58"/>
      <c r="DIM404" s="58"/>
      <c r="DIN404" s="58"/>
      <c r="DIO404" s="58"/>
      <c r="DIP404" s="58"/>
      <c r="DIQ404" s="58"/>
      <c r="DIR404" s="58"/>
      <c r="DIS404" s="58"/>
      <c r="DIT404" s="58"/>
      <c r="DIU404" s="58"/>
      <c r="DIV404" s="58"/>
      <c r="DIW404" s="58"/>
      <c r="DIX404" s="58"/>
      <c r="DIY404" s="58"/>
      <c r="DIZ404" s="58"/>
      <c r="DJA404" s="58"/>
      <c r="DJB404" s="58"/>
      <c r="DJC404" s="58"/>
      <c r="DJD404" s="58"/>
      <c r="DJE404" s="58"/>
      <c r="DJF404" s="58"/>
      <c r="DJG404" s="58"/>
      <c r="DJH404" s="58"/>
      <c r="DJI404" s="58"/>
      <c r="DJJ404" s="58"/>
      <c r="DJK404" s="58"/>
      <c r="DJL404" s="58"/>
      <c r="DJM404" s="58"/>
      <c r="DJN404" s="58"/>
      <c r="DJO404" s="58"/>
      <c r="DJP404" s="58"/>
      <c r="DJQ404" s="58"/>
      <c r="DJR404" s="58"/>
      <c r="DJS404" s="58"/>
      <c r="DJT404" s="58"/>
      <c r="DJU404" s="58"/>
      <c r="DJV404" s="58"/>
      <c r="DJW404" s="58"/>
      <c r="DJX404" s="58"/>
      <c r="DJY404" s="58"/>
      <c r="DJZ404" s="58"/>
      <c r="DKA404" s="58"/>
      <c r="DKB404" s="58"/>
      <c r="DKC404" s="58"/>
      <c r="DKD404" s="58"/>
      <c r="DKE404" s="58"/>
      <c r="DKF404" s="58"/>
      <c r="DKG404" s="58"/>
      <c r="DKH404" s="58"/>
      <c r="DKI404" s="58"/>
      <c r="DKJ404" s="58"/>
      <c r="DKK404" s="58"/>
      <c r="DKL404" s="58"/>
      <c r="DKM404" s="58"/>
      <c r="DKN404" s="58"/>
      <c r="DKO404" s="58"/>
      <c r="DKP404" s="58"/>
      <c r="DKQ404" s="58"/>
      <c r="DKR404" s="58"/>
      <c r="DKS404" s="58"/>
      <c r="DKT404" s="58"/>
      <c r="DKU404" s="58"/>
      <c r="DKV404" s="58"/>
      <c r="DKW404" s="58"/>
      <c r="DKX404" s="58"/>
      <c r="DKY404" s="58"/>
      <c r="DKZ404" s="58"/>
      <c r="DLA404" s="58"/>
      <c r="DLB404" s="58"/>
      <c r="DLC404" s="58"/>
      <c r="DLD404" s="58"/>
      <c r="DLE404" s="58"/>
      <c r="DLF404" s="58"/>
      <c r="DLG404" s="58"/>
      <c r="DLH404" s="58"/>
      <c r="DLI404" s="58"/>
      <c r="DLJ404" s="58"/>
      <c r="DLK404" s="58"/>
      <c r="DLL404" s="58"/>
      <c r="DLM404" s="58"/>
      <c r="DLN404" s="58"/>
      <c r="DLO404" s="58"/>
      <c r="DLP404" s="58"/>
      <c r="DLQ404" s="58"/>
      <c r="DLR404" s="58"/>
      <c r="DLS404" s="58"/>
      <c r="DLT404" s="58"/>
      <c r="DLU404" s="58"/>
      <c r="DLV404" s="58"/>
      <c r="DLW404" s="58"/>
      <c r="DLX404" s="58"/>
      <c r="DLY404" s="58"/>
      <c r="DLZ404" s="58"/>
      <c r="DMA404" s="58"/>
      <c r="DMB404" s="58"/>
      <c r="DMC404" s="58"/>
      <c r="DMD404" s="58"/>
      <c r="DME404" s="58"/>
      <c r="DMF404" s="58"/>
      <c r="DMG404" s="58"/>
      <c r="DMH404" s="58"/>
      <c r="DMI404" s="58"/>
      <c r="DMJ404" s="58"/>
      <c r="DMK404" s="58"/>
      <c r="DML404" s="58"/>
      <c r="DMM404" s="58"/>
      <c r="DMN404" s="58"/>
      <c r="DMO404" s="58"/>
      <c r="DMP404" s="58"/>
      <c r="DMQ404" s="58"/>
      <c r="DMR404" s="58"/>
      <c r="DMS404" s="58"/>
      <c r="DMT404" s="58"/>
      <c r="DMU404" s="58"/>
      <c r="DMV404" s="58"/>
      <c r="DMW404" s="58"/>
      <c r="DMX404" s="58"/>
      <c r="DMY404" s="58"/>
      <c r="DMZ404" s="58"/>
      <c r="DNA404" s="58"/>
      <c r="DNB404" s="58"/>
      <c r="DNC404" s="58"/>
      <c r="DND404" s="58"/>
      <c r="DNE404" s="58"/>
      <c r="DNF404" s="58"/>
      <c r="DNG404" s="58"/>
      <c r="DNH404" s="58"/>
      <c r="DNI404" s="58"/>
      <c r="DNJ404" s="58"/>
      <c r="DNK404" s="58"/>
      <c r="DNL404" s="58"/>
      <c r="DNM404" s="58"/>
      <c r="DNN404" s="58"/>
      <c r="DNO404" s="58"/>
      <c r="DNP404" s="58"/>
      <c r="DNQ404" s="58"/>
      <c r="DNR404" s="58"/>
      <c r="DNS404" s="58"/>
      <c r="DNT404" s="58"/>
      <c r="DNU404" s="58"/>
      <c r="DNV404" s="58"/>
      <c r="DNW404" s="58"/>
      <c r="DNX404" s="58"/>
      <c r="DNY404" s="58"/>
      <c r="DNZ404" s="58"/>
      <c r="DOA404" s="58"/>
      <c r="DOB404" s="58"/>
      <c r="DOC404" s="58"/>
      <c r="DOD404" s="58"/>
      <c r="DOE404" s="58"/>
      <c r="DOF404" s="58"/>
      <c r="DOG404" s="58"/>
      <c r="DOH404" s="58"/>
      <c r="DOI404" s="58"/>
      <c r="DOJ404" s="58"/>
      <c r="DOK404" s="58"/>
      <c r="DOL404" s="58"/>
      <c r="DOM404" s="58"/>
      <c r="DON404" s="58"/>
      <c r="DOO404" s="58"/>
      <c r="DOP404" s="58"/>
      <c r="DOQ404" s="58"/>
      <c r="DOR404" s="58"/>
      <c r="DOS404" s="58"/>
      <c r="DOT404" s="58"/>
      <c r="DOU404" s="58"/>
      <c r="DOV404" s="58"/>
      <c r="DOW404" s="58"/>
      <c r="DOX404" s="58"/>
      <c r="DOY404" s="58"/>
      <c r="DOZ404" s="58"/>
      <c r="DPA404" s="58"/>
      <c r="DPB404" s="58"/>
      <c r="DPC404" s="58"/>
      <c r="DPD404" s="58"/>
      <c r="DPE404" s="58"/>
      <c r="DPF404" s="58"/>
      <c r="DPG404" s="58"/>
      <c r="DPH404" s="58"/>
      <c r="DPI404" s="58"/>
      <c r="DPJ404" s="58"/>
      <c r="DPK404" s="58"/>
      <c r="DPL404" s="58"/>
      <c r="DPM404" s="58"/>
      <c r="DPN404" s="58"/>
      <c r="DPO404" s="58"/>
      <c r="DPP404" s="58"/>
      <c r="DPQ404" s="58"/>
      <c r="DPR404" s="58"/>
      <c r="DPS404" s="58"/>
      <c r="DPT404" s="58"/>
      <c r="DPU404" s="58"/>
      <c r="DPV404" s="58"/>
      <c r="DPW404" s="58"/>
      <c r="DPX404" s="58"/>
      <c r="DPY404" s="58"/>
      <c r="DPZ404" s="58"/>
      <c r="DQA404" s="58"/>
      <c r="DQB404" s="58"/>
      <c r="DQC404" s="58"/>
      <c r="DQD404" s="58"/>
      <c r="DQE404" s="58"/>
      <c r="DQF404" s="58"/>
      <c r="DQG404" s="58"/>
      <c r="DQH404" s="58"/>
      <c r="DQI404" s="58"/>
      <c r="DQJ404" s="58"/>
      <c r="DQK404" s="58"/>
      <c r="DQL404" s="58"/>
      <c r="DQM404" s="58"/>
      <c r="DQN404" s="58"/>
      <c r="DQO404" s="58"/>
      <c r="DQP404" s="58"/>
      <c r="DQQ404" s="58"/>
      <c r="DQR404" s="58"/>
      <c r="DQS404" s="58"/>
      <c r="DQT404" s="58"/>
      <c r="DQU404" s="58"/>
      <c r="DQV404" s="58"/>
      <c r="DQW404" s="58"/>
      <c r="DQX404" s="58"/>
      <c r="DQY404" s="58"/>
      <c r="DQZ404" s="58"/>
      <c r="DRA404" s="58"/>
      <c r="DRB404" s="58"/>
      <c r="DRC404" s="58"/>
      <c r="DRD404" s="58"/>
      <c r="DRE404" s="58"/>
      <c r="DRF404" s="58"/>
      <c r="DRG404" s="58"/>
      <c r="DRH404" s="58"/>
      <c r="DRI404" s="58"/>
      <c r="DRJ404" s="58"/>
      <c r="DRK404" s="58"/>
      <c r="DRL404" s="58"/>
      <c r="DRM404" s="58"/>
      <c r="DRN404" s="58"/>
      <c r="DRO404" s="58"/>
      <c r="DRP404" s="58"/>
      <c r="DRQ404" s="58"/>
      <c r="DRR404" s="58"/>
      <c r="DRS404" s="58"/>
      <c r="DRT404" s="58"/>
      <c r="DRU404" s="58"/>
      <c r="DRV404" s="58"/>
      <c r="DRW404" s="58"/>
      <c r="DRX404" s="58"/>
      <c r="DRY404" s="58"/>
      <c r="DRZ404" s="58"/>
      <c r="DSA404" s="58"/>
      <c r="DSB404" s="58"/>
      <c r="DSC404" s="58"/>
      <c r="DSD404" s="58"/>
      <c r="DSE404" s="58"/>
      <c r="DSF404" s="58"/>
      <c r="DSG404" s="58"/>
      <c r="DSH404" s="58"/>
      <c r="DSI404" s="58"/>
      <c r="DSJ404" s="58"/>
      <c r="DSK404" s="58"/>
      <c r="DSL404" s="58"/>
      <c r="DSM404" s="58"/>
      <c r="DSN404" s="58"/>
      <c r="DSO404" s="58"/>
      <c r="DSP404" s="58"/>
      <c r="DSQ404" s="58"/>
      <c r="DSR404" s="58"/>
      <c r="DSS404" s="58"/>
      <c r="DST404" s="58"/>
      <c r="DSU404" s="58"/>
      <c r="DSV404" s="58"/>
      <c r="DSW404" s="58"/>
      <c r="DSX404" s="58"/>
      <c r="DSY404" s="58"/>
      <c r="DSZ404" s="58"/>
      <c r="DTA404" s="58"/>
      <c r="DTB404" s="58"/>
      <c r="DTC404" s="58"/>
      <c r="DTD404" s="58"/>
      <c r="DTE404" s="58"/>
      <c r="DTF404" s="58"/>
      <c r="DTG404" s="58"/>
      <c r="DTH404" s="58"/>
      <c r="DTI404" s="58"/>
      <c r="DTJ404" s="58"/>
      <c r="DTK404" s="58"/>
      <c r="DTL404" s="58"/>
      <c r="DTM404" s="58"/>
      <c r="DTN404" s="58"/>
      <c r="DTO404" s="58"/>
      <c r="DTP404" s="58"/>
      <c r="DTQ404" s="58"/>
      <c r="DTR404" s="58"/>
      <c r="DTS404" s="58"/>
      <c r="DTT404" s="58"/>
      <c r="DTU404" s="58"/>
      <c r="DTV404" s="58"/>
      <c r="DTW404" s="58"/>
      <c r="DTX404" s="58"/>
      <c r="DTY404" s="58"/>
      <c r="DTZ404" s="58"/>
      <c r="DUA404" s="58"/>
      <c r="DUB404" s="58"/>
      <c r="DUC404" s="58"/>
      <c r="DUD404" s="58"/>
      <c r="DUE404" s="58"/>
      <c r="DUF404" s="58"/>
      <c r="DUG404" s="58"/>
      <c r="DUH404" s="58"/>
      <c r="DUI404" s="58"/>
      <c r="DUJ404" s="58"/>
      <c r="DUK404" s="58"/>
      <c r="DUL404" s="58"/>
      <c r="DUM404" s="58"/>
      <c r="DUN404" s="58"/>
      <c r="DUO404" s="58"/>
      <c r="DUP404" s="58"/>
      <c r="DUQ404" s="58"/>
      <c r="DUR404" s="58"/>
      <c r="DUS404" s="58"/>
      <c r="DUT404" s="58"/>
      <c r="DUU404" s="58"/>
      <c r="DUV404" s="58"/>
      <c r="DUW404" s="58"/>
      <c r="DUX404" s="58"/>
      <c r="DUY404" s="58"/>
      <c r="DUZ404" s="58"/>
      <c r="DVA404" s="58"/>
      <c r="DVB404" s="58"/>
      <c r="DVC404" s="58"/>
      <c r="DVD404" s="58"/>
      <c r="DVE404" s="58"/>
      <c r="DVF404" s="58"/>
      <c r="DVG404" s="58"/>
      <c r="DVH404" s="58"/>
      <c r="DVI404" s="58"/>
      <c r="DVJ404" s="58"/>
      <c r="DVK404" s="58"/>
      <c r="DVL404" s="58"/>
      <c r="DVM404" s="58"/>
      <c r="DVN404" s="58"/>
      <c r="DVO404" s="58"/>
      <c r="DVP404" s="58"/>
      <c r="DVQ404" s="58"/>
      <c r="DVR404" s="58"/>
      <c r="DVS404" s="58"/>
      <c r="DVT404" s="58"/>
      <c r="DVU404" s="58"/>
      <c r="DVV404" s="58"/>
      <c r="DVW404" s="58"/>
      <c r="DVX404" s="58"/>
      <c r="DVY404" s="58"/>
      <c r="DVZ404" s="58"/>
      <c r="DWA404" s="58"/>
      <c r="DWB404" s="58"/>
      <c r="DWC404" s="58"/>
      <c r="DWD404" s="58"/>
      <c r="DWE404" s="58"/>
      <c r="DWF404" s="58"/>
      <c r="DWG404" s="58"/>
      <c r="DWH404" s="58"/>
      <c r="DWI404" s="58"/>
      <c r="DWJ404" s="58"/>
      <c r="DWK404" s="58"/>
      <c r="DWL404" s="58"/>
      <c r="DWM404" s="58"/>
      <c r="DWN404" s="58"/>
      <c r="DWO404" s="58"/>
      <c r="DWP404" s="58"/>
      <c r="DWQ404" s="58"/>
      <c r="DWR404" s="58"/>
      <c r="DWS404" s="58"/>
      <c r="DWT404" s="58"/>
      <c r="DWU404" s="58"/>
      <c r="DWV404" s="58"/>
      <c r="DWW404" s="58"/>
      <c r="DWX404" s="58"/>
      <c r="DWY404" s="58"/>
      <c r="DWZ404" s="58"/>
      <c r="DXA404" s="58"/>
      <c r="DXB404" s="58"/>
      <c r="DXC404" s="58"/>
      <c r="DXD404" s="58"/>
      <c r="DXE404" s="58"/>
      <c r="DXF404" s="58"/>
      <c r="DXG404" s="58"/>
      <c r="DXH404" s="58"/>
      <c r="DXI404" s="58"/>
      <c r="DXJ404" s="58"/>
      <c r="DXK404" s="58"/>
      <c r="DXL404" s="58"/>
      <c r="DXM404" s="58"/>
      <c r="DXN404" s="58"/>
      <c r="DXO404" s="58"/>
      <c r="DXP404" s="58"/>
      <c r="DXQ404" s="58"/>
      <c r="DXR404" s="58"/>
      <c r="DXS404" s="58"/>
      <c r="DXT404" s="58"/>
      <c r="DXU404" s="58"/>
      <c r="DXV404" s="58"/>
      <c r="DXW404" s="58"/>
      <c r="DXX404" s="58"/>
      <c r="DXY404" s="58"/>
      <c r="DXZ404" s="58"/>
      <c r="DYA404" s="58"/>
      <c r="DYB404" s="58"/>
      <c r="DYC404" s="58"/>
      <c r="DYD404" s="58"/>
      <c r="DYE404" s="58"/>
      <c r="DYF404" s="58"/>
      <c r="DYG404" s="58"/>
      <c r="DYH404" s="58"/>
      <c r="DYI404" s="58"/>
      <c r="DYJ404" s="58"/>
      <c r="DYK404" s="58"/>
      <c r="DYL404" s="58"/>
      <c r="DYM404" s="58"/>
      <c r="DYN404" s="58"/>
      <c r="DYO404" s="58"/>
      <c r="DYP404" s="58"/>
      <c r="DYQ404" s="58"/>
      <c r="DYR404" s="58"/>
      <c r="DYS404" s="58"/>
      <c r="DYT404" s="58"/>
      <c r="DYU404" s="58"/>
      <c r="DYV404" s="58"/>
      <c r="DYW404" s="58"/>
      <c r="DYX404" s="58"/>
      <c r="DYY404" s="58"/>
      <c r="DYZ404" s="58"/>
      <c r="DZA404" s="58"/>
      <c r="DZB404" s="58"/>
      <c r="DZC404" s="58"/>
      <c r="DZD404" s="58"/>
      <c r="DZE404" s="58"/>
      <c r="DZF404" s="58"/>
      <c r="DZG404" s="58"/>
      <c r="DZH404" s="58"/>
      <c r="DZI404" s="58"/>
      <c r="DZJ404" s="58"/>
      <c r="DZK404" s="58"/>
      <c r="DZL404" s="58"/>
      <c r="DZM404" s="58"/>
      <c r="DZN404" s="58"/>
      <c r="DZO404" s="58"/>
      <c r="DZP404" s="58"/>
      <c r="DZQ404" s="58"/>
      <c r="DZR404" s="58"/>
      <c r="DZS404" s="58"/>
      <c r="DZT404" s="58"/>
      <c r="DZU404" s="58"/>
      <c r="DZV404" s="58"/>
      <c r="DZW404" s="58"/>
      <c r="DZX404" s="58"/>
      <c r="DZY404" s="58"/>
      <c r="DZZ404" s="58"/>
      <c r="EAA404" s="58"/>
      <c r="EAB404" s="58"/>
      <c r="EAC404" s="58"/>
      <c r="EAD404" s="58"/>
      <c r="EAE404" s="58"/>
      <c r="EAF404" s="58"/>
      <c r="EAG404" s="58"/>
      <c r="EAH404" s="58"/>
      <c r="EAI404" s="58"/>
      <c r="EAJ404" s="58"/>
      <c r="EAK404" s="58"/>
      <c r="EAL404" s="58"/>
      <c r="EAM404" s="58"/>
      <c r="EAN404" s="58"/>
      <c r="EAO404" s="58"/>
      <c r="EAP404" s="58"/>
      <c r="EAQ404" s="58"/>
      <c r="EAR404" s="58"/>
      <c r="EAS404" s="58"/>
      <c r="EAT404" s="58"/>
      <c r="EAU404" s="58"/>
      <c r="EAV404" s="58"/>
      <c r="EAW404" s="58"/>
      <c r="EAX404" s="58"/>
      <c r="EAY404" s="58"/>
      <c r="EAZ404" s="58"/>
      <c r="EBA404" s="58"/>
      <c r="EBB404" s="58"/>
      <c r="EBC404" s="58"/>
      <c r="EBD404" s="58"/>
      <c r="EBE404" s="58"/>
      <c r="EBF404" s="58"/>
      <c r="EBG404" s="58"/>
      <c r="EBH404" s="58"/>
      <c r="EBI404" s="58"/>
      <c r="EBJ404" s="58"/>
      <c r="EBK404" s="58"/>
      <c r="EBL404" s="58"/>
      <c r="EBM404" s="58"/>
      <c r="EBN404" s="58"/>
      <c r="EBO404" s="58"/>
      <c r="EBP404" s="58"/>
      <c r="EBQ404" s="58"/>
      <c r="EBR404" s="58"/>
      <c r="EBS404" s="58"/>
      <c r="EBT404" s="58"/>
      <c r="EBU404" s="58"/>
      <c r="EBV404" s="58"/>
      <c r="EBW404" s="58"/>
      <c r="EBX404" s="58"/>
      <c r="EBY404" s="58"/>
      <c r="EBZ404" s="58"/>
      <c r="ECA404" s="58"/>
      <c r="ECB404" s="58"/>
      <c r="ECC404" s="58"/>
      <c r="ECD404" s="58"/>
      <c r="ECE404" s="58"/>
      <c r="ECF404" s="58"/>
      <c r="ECG404" s="58"/>
      <c r="ECH404" s="58"/>
      <c r="ECI404" s="58"/>
      <c r="ECJ404" s="58"/>
      <c r="ECK404" s="58"/>
      <c r="ECL404" s="58"/>
      <c r="ECM404" s="58"/>
      <c r="ECN404" s="58"/>
      <c r="ECO404" s="58"/>
      <c r="ECP404" s="58"/>
      <c r="ECQ404" s="58"/>
      <c r="ECR404" s="58"/>
      <c r="ECS404" s="58"/>
      <c r="ECT404" s="58"/>
      <c r="ECU404" s="58"/>
      <c r="ECV404" s="58"/>
      <c r="ECW404" s="58"/>
      <c r="ECX404" s="58"/>
      <c r="ECY404" s="58"/>
      <c r="ECZ404" s="58"/>
      <c r="EDA404" s="58"/>
      <c r="EDB404" s="58"/>
      <c r="EDC404" s="58"/>
      <c r="EDD404" s="58"/>
      <c r="EDE404" s="58"/>
      <c r="EDF404" s="58"/>
      <c r="EDG404" s="58"/>
      <c r="EDH404" s="58"/>
      <c r="EDI404" s="58"/>
      <c r="EDJ404" s="58"/>
      <c r="EDK404" s="58"/>
      <c r="EDL404" s="58"/>
      <c r="EDM404" s="58"/>
      <c r="EDN404" s="58"/>
      <c r="EDO404" s="58"/>
      <c r="EDP404" s="58"/>
      <c r="EDQ404" s="58"/>
      <c r="EDR404" s="58"/>
      <c r="EDS404" s="58"/>
      <c r="EDT404" s="58"/>
      <c r="EDU404" s="58"/>
      <c r="EDV404" s="58"/>
      <c r="EDW404" s="58"/>
      <c r="EDX404" s="58"/>
      <c r="EDY404" s="58"/>
      <c r="EDZ404" s="58"/>
      <c r="EEA404" s="58"/>
      <c r="EEB404" s="58"/>
      <c r="EEC404" s="58"/>
      <c r="EED404" s="58"/>
      <c r="EEE404" s="58"/>
      <c r="EEF404" s="58"/>
      <c r="EEG404" s="58"/>
      <c r="EEH404" s="58"/>
      <c r="EEI404" s="58"/>
      <c r="EEJ404" s="58"/>
      <c r="EEK404" s="58"/>
      <c r="EEL404" s="58"/>
      <c r="EEM404" s="58"/>
      <c r="EEN404" s="58"/>
      <c r="EEO404" s="58"/>
      <c r="EEP404" s="58"/>
      <c r="EEQ404" s="58"/>
      <c r="EER404" s="58"/>
      <c r="EES404" s="58"/>
      <c r="EET404" s="58"/>
      <c r="EEU404" s="58"/>
      <c r="EEV404" s="58"/>
      <c r="EEW404" s="58"/>
      <c r="EEX404" s="58"/>
      <c r="EEY404" s="58"/>
      <c r="EEZ404" s="58"/>
      <c r="EFA404" s="58"/>
      <c r="EFB404" s="58"/>
      <c r="EFC404" s="58"/>
      <c r="EFD404" s="58"/>
      <c r="EFE404" s="58"/>
      <c r="EFF404" s="58"/>
      <c r="EFG404" s="58"/>
      <c r="EFH404" s="58"/>
      <c r="EFI404" s="58"/>
      <c r="EFJ404" s="58"/>
      <c r="EFK404" s="58"/>
      <c r="EFL404" s="58"/>
      <c r="EFM404" s="58"/>
      <c r="EFN404" s="58"/>
      <c r="EFO404" s="58"/>
      <c r="EFP404" s="58"/>
      <c r="EFQ404" s="58"/>
      <c r="EFR404" s="58"/>
      <c r="EFS404" s="58"/>
      <c r="EFT404" s="58"/>
      <c r="EFU404" s="58"/>
      <c r="EFV404" s="58"/>
      <c r="EFW404" s="58"/>
      <c r="EFX404" s="58"/>
      <c r="EFY404" s="58"/>
      <c r="EFZ404" s="58"/>
      <c r="EGA404" s="58"/>
      <c r="EGB404" s="58"/>
      <c r="EGC404" s="58"/>
      <c r="EGD404" s="58"/>
      <c r="EGE404" s="58"/>
      <c r="EGF404" s="58"/>
      <c r="EGG404" s="58"/>
      <c r="EGH404" s="58"/>
      <c r="EGI404" s="58"/>
      <c r="EGJ404" s="58"/>
      <c r="EGK404" s="58"/>
      <c r="EGL404" s="58"/>
      <c r="EGM404" s="58"/>
      <c r="EGN404" s="58"/>
      <c r="EGO404" s="58"/>
      <c r="EGP404" s="58"/>
      <c r="EGQ404" s="58"/>
      <c r="EGR404" s="58"/>
      <c r="EGS404" s="58"/>
      <c r="EGT404" s="58"/>
      <c r="EGU404" s="58"/>
      <c r="EGV404" s="58"/>
      <c r="EGW404" s="58"/>
      <c r="EGX404" s="58"/>
      <c r="EGY404" s="58"/>
      <c r="EGZ404" s="58"/>
      <c r="EHA404" s="58"/>
      <c r="EHB404" s="58"/>
      <c r="EHC404" s="58"/>
      <c r="EHD404" s="58"/>
      <c r="EHE404" s="58"/>
      <c r="EHF404" s="58"/>
      <c r="EHG404" s="58"/>
      <c r="EHH404" s="58"/>
      <c r="EHI404" s="58"/>
      <c r="EHJ404" s="58"/>
      <c r="EHK404" s="58"/>
      <c r="EHL404" s="58"/>
      <c r="EHM404" s="58"/>
      <c r="EHN404" s="58"/>
      <c r="EHO404" s="58"/>
      <c r="EHP404" s="58"/>
      <c r="EHQ404" s="58"/>
      <c r="EHR404" s="58"/>
      <c r="EHS404" s="58"/>
      <c r="EHT404" s="58"/>
      <c r="EHU404" s="58"/>
      <c r="EHV404" s="58"/>
      <c r="EHW404" s="58"/>
      <c r="EHX404" s="58"/>
      <c r="EHY404" s="58"/>
      <c r="EHZ404" s="58"/>
      <c r="EIA404" s="58"/>
      <c r="EIB404" s="58"/>
      <c r="EIC404" s="58"/>
      <c r="EID404" s="58"/>
      <c r="EIE404" s="58"/>
      <c r="EIF404" s="58"/>
      <c r="EIG404" s="58"/>
      <c r="EIH404" s="58"/>
      <c r="EII404" s="58"/>
      <c r="EIJ404" s="58"/>
      <c r="EIK404" s="58"/>
      <c r="EIL404" s="58"/>
      <c r="EIM404" s="58"/>
      <c r="EIN404" s="58"/>
      <c r="EIO404" s="58"/>
      <c r="EIP404" s="58"/>
      <c r="EIQ404" s="58"/>
      <c r="EIR404" s="58"/>
      <c r="EIS404" s="58"/>
      <c r="EIT404" s="58"/>
      <c r="EIU404" s="58"/>
      <c r="EIV404" s="58"/>
      <c r="EIW404" s="58"/>
      <c r="EIX404" s="58"/>
      <c r="EIY404" s="58"/>
      <c r="EIZ404" s="58"/>
      <c r="EJA404" s="58"/>
      <c r="EJB404" s="58"/>
      <c r="EJC404" s="58"/>
      <c r="EJD404" s="58"/>
      <c r="EJE404" s="58"/>
      <c r="EJF404" s="58"/>
      <c r="EJG404" s="58"/>
      <c r="EJH404" s="58"/>
      <c r="EJI404" s="58"/>
      <c r="EJJ404" s="58"/>
      <c r="EJK404" s="58"/>
      <c r="EJL404" s="58"/>
      <c r="EJM404" s="58"/>
      <c r="EJN404" s="58"/>
      <c r="EJO404" s="58"/>
      <c r="EJP404" s="58"/>
      <c r="EJQ404" s="58"/>
      <c r="EJR404" s="58"/>
      <c r="EJS404" s="58"/>
      <c r="EJT404" s="58"/>
      <c r="EJU404" s="58"/>
      <c r="EJV404" s="58"/>
      <c r="EJW404" s="58"/>
      <c r="EJX404" s="58"/>
      <c r="EJY404" s="58"/>
      <c r="EJZ404" s="58"/>
      <c r="EKA404" s="58"/>
      <c r="EKB404" s="58"/>
      <c r="EKC404" s="58"/>
      <c r="EKD404" s="58"/>
      <c r="EKE404" s="58"/>
      <c r="EKF404" s="58"/>
      <c r="EKG404" s="58"/>
      <c r="EKH404" s="58"/>
      <c r="EKI404" s="58"/>
      <c r="EKJ404" s="58"/>
      <c r="EKK404" s="58"/>
      <c r="EKL404" s="58"/>
      <c r="EKM404" s="58"/>
      <c r="EKN404" s="58"/>
      <c r="EKO404" s="58"/>
      <c r="EKP404" s="58"/>
      <c r="EKQ404" s="58"/>
      <c r="EKR404" s="58"/>
      <c r="EKS404" s="58"/>
      <c r="EKT404" s="58"/>
      <c r="EKU404" s="58"/>
      <c r="EKV404" s="58"/>
      <c r="EKW404" s="58"/>
      <c r="EKX404" s="58"/>
      <c r="EKY404" s="58"/>
      <c r="EKZ404" s="58"/>
      <c r="ELA404" s="58"/>
      <c r="ELB404" s="58"/>
      <c r="ELC404" s="58"/>
      <c r="ELD404" s="58"/>
      <c r="ELE404" s="58"/>
      <c r="ELF404" s="58"/>
      <c r="ELG404" s="58"/>
      <c r="ELH404" s="58"/>
      <c r="ELI404" s="58"/>
      <c r="ELJ404" s="58"/>
      <c r="ELK404" s="58"/>
      <c r="ELL404" s="58"/>
      <c r="ELM404" s="58"/>
      <c r="ELN404" s="58"/>
      <c r="ELO404" s="58"/>
      <c r="ELP404" s="58"/>
      <c r="ELQ404" s="58"/>
      <c r="ELR404" s="58"/>
      <c r="ELS404" s="58"/>
      <c r="ELT404" s="58"/>
      <c r="ELU404" s="58"/>
      <c r="ELV404" s="58"/>
      <c r="ELW404" s="58"/>
      <c r="ELX404" s="58"/>
      <c r="ELY404" s="58"/>
      <c r="ELZ404" s="58"/>
      <c r="EMA404" s="58"/>
      <c r="EMB404" s="58"/>
      <c r="EMC404" s="58"/>
      <c r="EMD404" s="58"/>
      <c r="EME404" s="58"/>
      <c r="EMF404" s="58"/>
      <c r="EMG404" s="58"/>
      <c r="EMH404" s="58"/>
      <c r="EMI404" s="58"/>
      <c r="EMJ404" s="58"/>
      <c r="EMK404" s="58"/>
      <c r="EML404" s="58"/>
      <c r="EMM404" s="58"/>
      <c r="EMN404" s="58"/>
      <c r="EMO404" s="58"/>
      <c r="EMP404" s="58"/>
      <c r="EMQ404" s="58"/>
      <c r="EMR404" s="58"/>
      <c r="EMS404" s="58"/>
      <c r="EMT404" s="58"/>
      <c r="EMU404" s="58"/>
      <c r="EMV404" s="58"/>
      <c r="EMW404" s="58"/>
      <c r="EMX404" s="58"/>
      <c r="EMY404" s="58"/>
      <c r="EMZ404" s="58"/>
      <c r="ENA404" s="58"/>
      <c r="ENB404" s="58"/>
      <c r="ENC404" s="58"/>
      <c r="END404" s="58"/>
      <c r="ENE404" s="58"/>
      <c r="ENF404" s="58"/>
      <c r="ENG404" s="58"/>
      <c r="ENH404" s="58"/>
      <c r="ENI404" s="58"/>
      <c r="ENJ404" s="58"/>
      <c r="ENK404" s="58"/>
      <c r="ENL404" s="58"/>
      <c r="ENM404" s="58"/>
      <c r="ENN404" s="58"/>
      <c r="ENO404" s="58"/>
      <c r="ENP404" s="58"/>
      <c r="ENQ404" s="58"/>
      <c r="ENR404" s="58"/>
      <c r="ENS404" s="58"/>
      <c r="ENT404" s="58"/>
      <c r="ENU404" s="58"/>
      <c r="ENV404" s="58"/>
      <c r="ENW404" s="58"/>
      <c r="ENX404" s="58"/>
      <c r="ENY404" s="58"/>
      <c r="ENZ404" s="58"/>
      <c r="EOA404" s="58"/>
      <c r="EOB404" s="58"/>
      <c r="EOC404" s="58"/>
      <c r="EOD404" s="58"/>
      <c r="EOE404" s="58"/>
      <c r="EOF404" s="58"/>
      <c r="EOG404" s="58"/>
      <c r="EOH404" s="58"/>
      <c r="EOI404" s="58"/>
      <c r="EOJ404" s="58"/>
      <c r="EOK404" s="58"/>
      <c r="EOL404" s="58"/>
      <c r="EOM404" s="58"/>
      <c r="EON404" s="58"/>
      <c r="EOO404" s="58"/>
      <c r="EOP404" s="58"/>
      <c r="EOQ404" s="58"/>
      <c r="EOR404" s="58"/>
      <c r="EOS404" s="58"/>
      <c r="EOT404" s="58"/>
      <c r="EOU404" s="58"/>
      <c r="EOV404" s="58"/>
      <c r="EOW404" s="58"/>
      <c r="EOX404" s="58"/>
      <c r="EOY404" s="58"/>
      <c r="EOZ404" s="58"/>
      <c r="EPA404" s="58"/>
      <c r="EPB404" s="58"/>
      <c r="EPC404" s="58"/>
      <c r="EPD404" s="58"/>
      <c r="EPE404" s="58"/>
      <c r="EPF404" s="58"/>
      <c r="EPG404" s="58"/>
      <c r="EPH404" s="58"/>
      <c r="EPI404" s="58"/>
      <c r="EPJ404" s="58"/>
      <c r="EPK404" s="58"/>
      <c r="EPL404" s="58"/>
      <c r="EPM404" s="58"/>
      <c r="EPN404" s="58"/>
      <c r="EPO404" s="58"/>
      <c r="EPP404" s="58"/>
      <c r="EPQ404" s="58"/>
      <c r="EPR404" s="58"/>
      <c r="EPS404" s="58"/>
      <c r="EPT404" s="58"/>
      <c r="EPU404" s="58"/>
      <c r="EPV404" s="58"/>
      <c r="EPW404" s="58"/>
      <c r="EPX404" s="58"/>
      <c r="EPY404" s="58"/>
      <c r="EPZ404" s="58"/>
      <c r="EQA404" s="58"/>
      <c r="EQB404" s="58"/>
      <c r="EQC404" s="58"/>
      <c r="EQD404" s="58"/>
      <c r="EQE404" s="58"/>
      <c r="EQF404" s="58"/>
      <c r="EQG404" s="58"/>
      <c r="EQH404" s="58"/>
      <c r="EQI404" s="58"/>
      <c r="EQJ404" s="58"/>
      <c r="EQK404" s="58"/>
      <c r="EQL404" s="58"/>
      <c r="EQM404" s="58"/>
      <c r="EQN404" s="58"/>
      <c r="EQO404" s="58"/>
      <c r="EQP404" s="58"/>
      <c r="EQQ404" s="58"/>
      <c r="EQR404" s="58"/>
      <c r="EQS404" s="58"/>
      <c r="EQT404" s="58"/>
      <c r="EQU404" s="58"/>
      <c r="EQV404" s="58"/>
      <c r="EQW404" s="58"/>
      <c r="EQX404" s="58"/>
      <c r="EQY404" s="58"/>
      <c r="EQZ404" s="58"/>
      <c r="ERA404" s="58"/>
      <c r="ERB404" s="58"/>
      <c r="ERC404" s="58"/>
      <c r="ERD404" s="58"/>
      <c r="ERE404" s="58"/>
      <c r="ERF404" s="58"/>
      <c r="ERG404" s="58"/>
      <c r="ERH404" s="58"/>
      <c r="ERI404" s="58"/>
      <c r="ERJ404" s="58"/>
      <c r="ERK404" s="58"/>
      <c r="ERL404" s="58"/>
      <c r="ERM404" s="58"/>
      <c r="ERN404" s="58"/>
      <c r="ERO404" s="58"/>
      <c r="ERP404" s="58"/>
      <c r="ERQ404" s="58"/>
      <c r="ERR404" s="58"/>
      <c r="ERS404" s="58"/>
      <c r="ERT404" s="58"/>
      <c r="ERU404" s="58"/>
      <c r="ERV404" s="58"/>
      <c r="ERW404" s="58"/>
      <c r="ERX404" s="58"/>
      <c r="ERY404" s="58"/>
      <c r="ERZ404" s="58"/>
      <c r="ESA404" s="58"/>
      <c r="ESB404" s="58"/>
      <c r="ESC404" s="58"/>
      <c r="ESD404" s="58"/>
      <c r="ESE404" s="58"/>
      <c r="ESF404" s="58"/>
      <c r="ESG404" s="58"/>
      <c r="ESH404" s="58"/>
      <c r="ESI404" s="58"/>
      <c r="ESJ404" s="58"/>
      <c r="ESK404" s="58"/>
      <c r="ESL404" s="58"/>
      <c r="ESM404" s="58"/>
      <c r="ESN404" s="58"/>
      <c r="ESO404" s="58"/>
      <c r="ESP404" s="58"/>
      <c r="ESQ404" s="58"/>
      <c r="ESR404" s="58"/>
      <c r="ESS404" s="58"/>
      <c r="EST404" s="58"/>
      <c r="ESU404" s="58"/>
      <c r="ESV404" s="58"/>
      <c r="ESW404" s="58"/>
      <c r="ESX404" s="58"/>
      <c r="ESY404" s="58"/>
      <c r="ESZ404" s="58"/>
      <c r="ETA404" s="58"/>
      <c r="ETB404" s="58"/>
      <c r="ETC404" s="58"/>
      <c r="ETD404" s="58"/>
      <c r="ETE404" s="58"/>
      <c r="ETF404" s="58"/>
      <c r="ETG404" s="58"/>
      <c r="ETH404" s="58"/>
      <c r="ETI404" s="58"/>
      <c r="ETJ404" s="58"/>
      <c r="ETK404" s="58"/>
      <c r="ETL404" s="58"/>
      <c r="ETM404" s="58"/>
      <c r="ETN404" s="58"/>
      <c r="ETO404" s="58"/>
      <c r="ETP404" s="58"/>
      <c r="ETQ404" s="58"/>
      <c r="ETR404" s="58"/>
      <c r="ETS404" s="58"/>
      <c r="ETT404" s="58"/>
      <c r="ETU404" s="58"/>
      <c r="ETV404" s="58"/>
      <c r="ETW404" s="58"/>
      <c r="ETX404" s="58"/>
      <c r="ETY404" s="58"/>
      <c r="ETZ404" s="58"/>
      <c r="EUA404" s="58"/>
      <c r="EUB404" s="58"/>
      <c r="EUC404" s="58"/>
      <c r="EUD404" s="58"/>
      <c r="EUE404" s="58"/>
      <c r="EUF404" s="58"/>
      <c r="EUG404" s="58"/>
      <c r="EUH404" s="58"/>
      <c r="EUI404" s="58"/>
      <c r="EUJ404" s="58"/>
      <c r="EUK404" s="58"/>
      <c r="EUL404" s="58"/>
      <c r="EUM404" s="58"/>
      <c r="EUN404" s="58"/>
      <c r="EUO404" s="58"/>
      <c r="EUP404" s="58"/>
      <c r="EUQ404" s="58"/>
      <c r="EUR404" s="58"/>
      <c r="EUS404" s="58"/>
      <c r="EUT404" s="58"/>
      <c r="EUU404" s="58"/>
      <c r="EUV404" s="58"/>
      <c r="EUW404" s="58"/>
      <c r="EUX404" s="58"/>
      <c r="EUY404" s="58"/>
      <c r="EUZ404" s="58"/>
      <c r="EVA404" s="58"/>
      <c r="EVB404" s="58"/>
      <c r="EVC404" s="58"/>
      <c r="EVD404" s="58"/>
      <c r="EVE404" s="58"/>
      <c r="EVF404" s="58"/>
      <c r="EVG404" s="58"/>
      <c r="EVH404" s="58"/>
      <c r="EVI404" s="58"/>
      <c r="EVJ404" s="58"/>
      <c r="EVK404" s="58"/>
      <c r="EVL404" s="58"/>
      <c r="EVM404" s="58"/>
      <c r="EVN404" s="58"/>
      <c r="EVO404" s="58"/>
      <c r="EVP404" s="58"/>
      <c r="EVQ404" s="58"/>
      <c r="EVR404" s="58"/>
      <c r="EVS404" s="58"/>
      <c r="EVT404" s="58"/>
      <c r="EVU404" s="58"/>
      <c r="EVV404" s="58"/>
      <c r="EVW404" s="58"/>
      <c r="EVX404" s="58"/>
      <c r="EVY404" s="58"/>
      <c r="EVZ404" s="58"/>
      <c r="EWA404" s="58"/>
      <c r="EWB404" s="58"/>
      <c r="EWC404" s="58"/>
      <c r="EWD404" s="58"/>
      <c r="EWE404" s="58"/>
      <c r="EWF404" s="58"/>
      <c r="EWG404" s="58"/>
      <c r="EWH404" s="58"/>
      <c r="EWI404" s="58"/>
      <c r="EWJ404" s="58"/>
      <c r="EWK404" s="58"/>
      <c r="EWL404" s="58"/>
      <c r="EWM404" s="58"/>
      <c r="EWN404" s="58"/>
      <c r="EWO404" s="58"/>
      <c r="EWP404" s="58"/>
      <c r="EWQ404" s="58"/>
      <c r="EWR404" s="58"/>
      <c r="EWS404" s="58"/>
      <c r="EWT404" s="58"/>
      <c r="EWU404" s="58"/>
      <c r="EWV404" s="58"/>
      <c r="EWW404" s="58"/>
      <c r="EWX404" s="58"/>
      <c r="EWY404" s="58"/>
      <c r="EWZ404" s="58"/>
      <c r="EXA404" s="58"/>
      <c r="EXB404" s="58"/>
      <c r="EXC404" s="58"/>
      <c r="EXD404" s="58"/>
      <c r="EXE404" s="58"/>
      <c r="EXF404" s="58"/>
      <c r="EXG404" s="58"/>
      <c r="EXH404" s="58"/>
      <c r="EXI404" s="58"/>
      <c r="EXJ404" s="58"/>
      <c r="EXK404" s="58"/>
      <c r="EXL404" s="58"/>
      <c r="EXM404" s="58"/>
      <c r="EXN404" s="58"/>
      <c r="EXO404" s="58"/>
      <c r="EXP404" s="58"/>
      <c r="EXQ404" s="58"/>
      <c r="EXR404" s="58"/>
      <c r="EXS404" s="58"/>
      <c r="EXT404" s="58"/>
      <c r="EXU404" s="58"/>
      <c r="EXV404" s="58"/>
      <c r="EXW404" s="58"/>
      <c r="EXX404" s="58"/>
      <c r="EXY404" s="58"/>
      <c r="EXZ404" s="58"/>
      <c r="EYA404" s="58"/>
      <c r="EYB404" s="58"/>
      <c r="EYC404" s="58"/>
      <c r="EYD404" s="58"/>
      <c r="EYE404" s="58"/>
      <c r="EYF404" s="58"/>
      <c r="EYG404" s="58"/>
      <c r="EYH404" s="58"/>
      <c r="EYI404" s="58"/>
      <c r="EYJ404" s="58"/>
      <c r="EYK404" s="58"/>
      <c r="EYL404" s="58"/>
      <c r="EYM404" s="58"/>
      <c r="EYN404" s="58"/>
      <c r="EYO404" s="58"/>
      <c r="EYP404" s="58"/>
      <c r="EYQ404" s="58"/>
      <c r="EYR404" s="58"/>
      <c r="EYS404" s="58"/>
      <c r="EYT404" s="58"/>
      <c r="EYU404" s="58"/>
      <c r="EYV404" s="58"/>
      <c r="EYW404" s="58"/>
      <c r="EYX404" s="58"/>
      <c r="EYY404" s="58"/>
      <c r="EYZ404" s="58"/>
      <c r="EZA404" s="58"/>
      <c r="EZB404" s="58"/>
      <c r="EZC404" s="58"/>
      <c r="EZD404" s="58"/>
      <c r="EZE404" s="58"/>
      <c r="EZF404" s="58"/>
      <c r="EZG404" s="58"/>
      <c r="EZH404" s="58"/>
      <c r="EZI404" s="58"/>
      <c r="EZJ404" s="58"/>
      <c r="EZK404" s="58"/>
      <c r="EZL404" s="58"/>
      <c r="EZM404" s="58"/>
      <c r="EZN404" s="58"/>
      <c r="EZO404" s="58"/>
      <c r="EZP404" s="58"/>
      <c r="EZQ404" s="58"/>
      <c r="EZR404" s="58"/>
      <c r="EZS404" s="58"/>
      <c r="EZT404" s="58"/>
      <c r="EZU404" s="58"/>
      <c r="EZV404" s="58"/>
      <c r="EZW404" s="58"/>
      <c r="EZX404" s="58"/>
      <c r="EZY404" s="58"/>
      <c r="EZZ404" s="58"/>
      <c r="FAA404" s="58"/>
      <c r="FAB404" s="58"/>
      <c r="FAC404" s="58"/>
      <c r="FAD404" s="58"/>
      <c r="FAE404" s="58"/>
      <c r="FAF404" s="58"/>
      <c r="FAG404" s="58"/>
      <c r="FAH404" s="58"/>
      <c r="FAI404" s="58"/>
      <c r="FAJ404" s="58"/>
      <c r="FAK404" s="58"/>
      <c r="FAL404" s="58"/>
      <c r="FAM404" s="58"/>
      <c r="FAN404" s="58"/>
      <c r="FAO404" s="58"/>
      <c r="FAP404" s="58"/>
      <c r="FAQ404" s="58"/>
      <c r="FAR404" s="58"/>
      <c r="FAS404" s="58"/>
      <c r="FAT404" s="58"/>
      <c r="FAU404" s="58"/>
      <c r="FAV404" s="58"/>
      <c r="FAW404" s="58"/>
      <c r="FAX404" s="58"/>
      <c r="FAY404" s="58"/>
      <c r="FAZ404" s="58"/>
      <c r="FBA404" s="58"/>
      <c r="FBB404" s="58"/>
      <c r="FBC404" s="58"/>
      <c r="FBD404" s="58"/>
      <c r="FBE404" s="58"/>
      <c r="FBF404" s="58"/>
      <c r="FBG404" s="58"/>
      <c r="FBH404" s="58"/>
      <c r="FBI404" s="58"/>
      <c r="FBJ404" s="58"/>
      <c r="FBK404" s="58"/>
      <c r="FBL404" s="58"/>
      <c r="FBM404" s="58"/>
      <c r="FBN404" s="58"/>
      <c r="FBO404" s="58"/>
      <c r="FBP404" s="58"/>
      <c r="FBQ404" s="58"/>
      <c r="FBR404" s="58"/>
      <c r="FBS404" s="58"/>
      <c r="FBT404" s="58"/>
      <c r="FBU404" s="58"/>
      <c r="FBV404" s="58"/>
      <c r="FBW404" s="58"/>
      <c r="FBX404" s="58"/>
      <c r="FBY404" s="58"/>
      <c r="FBZ404" s="58"/>
      <c r="FCA404" s="58"/>
      <c r="FCB404" s="58"/>
      <c r="FCC404" s="58"/>
      <c r="FCD404" s="58"/>
      <c r="FCE404" s="58"/>
      <c r="FCF404" s="58"/>
      <c r="FCG404" s="58"/>
      <c r="FCH404" s="58"/>
      <c r="FCI404" s="58"/>
      <c r="FCJ404" s="58"/>
      <c r="FCK404" s="58"/>
      <c r="FCL404" s="58"/>
      <c r="FCM404" s="58"/>
      <c r="FCN404" s="58"/>
      <c r="FCO404" s="58"/>
      <c r="FCP404" s="58"/>
      <c r="FCQ404" s="58"/>
      <c r="FCR404" s="58"/>
      <c r="FCS404" s="58"/>
      <c r="FCT404" s="58"/>
      <c r="FCU404" s="58"/>
      <c r="FCV404" s="58"/>
      <c r="FCW404" s="58"/>
      <c r="FCX404" s="58"/>
      <c r="FCY404" s="58"/>
      <c r="FCZ404" s="58"/>
      <c r="FDA404" s="58"/>
      <c r="FDB404" s="58"/>
      <c r="FDC404" s="58"/>
      <c r="FDD404" s="58"/>
      <c r="FDE404" s="58"/>
      <c r="FDF404" s="58"/>
      <c r="FDG404" s="58"/>
      <c r="FDH404" s="58"/>
      <c r="FDI404" s="58"/>
      <c r="FDJ404" s="58"/>
      <c r="FDK404" s="58"/>
      <c r="FDL404" s="58"/>
      <c r="FDM404" s="58"/>
      <c r="FDN404" s="58"/>
      <c r="FDO404" s="58"/>
      <c r="FDP404" s="58"/>
      <c r="FDQ404" s="58"/>
      <c r="FDR404" s="58"/>
      <c r="FDS404" s="58"/>
      <c r="FDT404" s="58"/>
      <c r="FDU404" s="58"/>
      <c r="FDV404" s="58"/>
      <c r="FDW404" s="58"/>
      <c r="FDX404" s="58"/>
      <c r="FDY404" s="58"/>
      <c r="FDZ404" s="58"/>
      <c r="FEA404" s="58"/>
      <c r="FEB404" s="58"/>
      <c r="FEC404" s="58"/>
      <c r="FED404" s="58"/>
      <c r="FEE404" s="58"/>
      <c r="FEF404" s="58"/>
      <c r="FEG404" s="58"/>
      <c r="FEH404" s="58"/>
      <c r="FEI404" s="58"/>
      <c r="FEJ404" s="58"/>
      <c r="FEK404" s="58"/>
      <c r="FEL404" s="58"/>
      <c r="FEM404" s="58"/>
      <c r="FEN404" s="58"/>
      <c r="FEO404" s="58"/>
      <c r="FEP404" s="58"/>
      <c r="FEQ404" s="58"/>
      <c r="FER404" s="58"/>
      <c r="FES404" s="58"/>
      <c r="FET404" s="58"/>
      <c r="FEU404" s="58"/>
      <c r="FEV404" s="58"/>
      <c r="FEW404" s="58"/>
      <c r="FEX404" s="58"/>
      <c r="FEY404" s="58"/>
      <c r="FEZ404" s="58"/>
      <c r="FFA404" s="58"/>
      <c r="FFB404" s="58"/>
      <c r="FFC404" s="58"/>
      <c r="FFD404" s="58"/>
      <c r="FFE404" s="58"/>
      <c r="FFF404" s="58"/>
      <c r="FFG404" s="58"/>
      <c r="FFH404" s="58"/>
      <c r="FFI404" s="58"/>
      <c r="FFJ404" s="58"/>
      <c r="FFK404" s="58"/>
      <c r="FFL404" s="58"/>
      <c r="FFM404" s="58"/>
      <c r="FFN404" s="58"/>
      <c r="FFO404" s="58"/>
      <c r="FFP404" s="58"/>
      <c r="FFQ404" s="58"/>
      <c r="FFR404" s="58"/>
      <c r="FFS404" s="58"/>
      <c r="FFT404" s="58"/>
      <c r="FFU404" s="58"/>
      <c r="FFV404" s="58"/>
      <c r="FFW404" s="58"/>
      <c r="FFX404" s="58"/>
      <c r="FFY404" s="58"/>
      <c r="FFZ404" s="58"/>
      <c r="FGA404" s="58"/>
      <c r="FGB404" s="58"/>
      <c r="FGC404" s="58"/>
      <c r="FGD404" s="58"/>
      <c r="FGE404" s="58"/>
      <c r="FGF404" s="58"/>
      <c r="FGG404" s="58"/>
      <c r="FGH404" s="58"/>
      <c r="FGI404" s="58"/>
      <c r="FGJ404" s="58"/>
      <c r="FGK404" s="58"/>
      <c r="FGL404" s="58"/>
      <c r="FGM404" s="58"/>
      <c r="FGN404" s="58"/>
      <c r="FGO404" s="58"/>
      <c r="FGP404" s="58"/>
      <c r="FGQ404" s="58"/>
      <c r="FGR404" s="58"/>
      <c r="FGS404" s="58"/>
      <c r="FGT404" s="58"/>
      <c r="FGU404" s="58"/>
      <c r="FGV404" s="58"/>
      <c r="FGW404" s="58"/>
      <c r="FGX404" s="58"/>
      <c r="FGY404" s="58"/>
      <c r="FGZ404" s="58"/>
      <c r="FHA404" s="58"/>
      <c r="FHB404" s="58"/>
      <c r="FHC404" s="58"/>
      <c r="FHD404" s="58"/>
      <c r="FHE404" s="58"/>
      <c r="FHF404" s="58"/>
      <c r="FHG404" s="58"/>
      <c r="FHH404" s="58"/>
      <c r="FHI404" s="58"/>
      <c r="FHJ404" s="58"/>
      <c r="FHK404" s="58"/>
      <c r="FHL404" s="58"/>
      <c r="FHM404" s="58"/>
      <c r="FHN404" s="58"/>
      <c r="FHO404" s="58"/>
      <c r="FHP404" s="58"/>
      <c r="FHQ404" s="58"/>
      <c r="FHR404" s="58"/>
      <c r="FHS404" s="58"/>
      <c r="FHT404" s="58"/>
      <c r="FHU404" s="58"/>
      <c r="FHV404" s="58"/>
      <c r="FHW404" s="58"/>
      <c r="FHX404" s="58"/>
      <c r="FHY404" s="58"/>
      <c r="FHZ404" s="58"/>
      <c r="FIA404" s="58"/>
      <c r="FIB404" s="58"/>
      <c r="FIC404" s="58"/>
      <c r="FID404" s="58"/>
      <c r="FIE404" s="58"/>
      <c r="FIF404" s="58"/>
      <c r="FIG404" s="58"/>
      <c r="FIH404" s="58"/>
      <c r="FII404" s="58"/>
      <c r="FIJ404" s="58"/>
      <c r="FIK404" s="58"/>
      <c r="FIL404" s="58"/>
      <c r="FIM404" s="58"/>
      <c r="FIN404" s="58"/>
      <c r="FIO404" s="58"/>
      <c r="FIP404" s="58"/>
      <c r="FIQ404" s="58"/>
      <c r="FIR404" s="58"/>
      <c r="FIS404" s="58"/>
      <c r="FIT404" s="58"/>
      <c r="FIU404" s="58"/>
      <c r="FIV404" s="58"/>
      <c r="FIW404" s="58"/>
      <c r="FIX404" s="58"/>
      <c r="FIY404" s="58"/>
      <c r="FIZ404" s="58"/>
      <c r="FJA404" s="58"/>
      <c r="FJB404" s="58"/>
      <c r="FJC404" s="58"/>
      <c r="FJD404" s="58"/>
      <c r="FJE404" s="58"/>
      <c r="FJF404" s="58"/>
      <c r="FJG404" s="58"/>
      <c r="FJH404" s="58"/>
      <c r="FJI404" s="58"/>
      <c r="FJJ404" s="58"/>
      <c r="FJK404" s="58"/>
      <c r="FJL404" s="58"/>
      <c r="FJM404" s="58"/>
      <c r="FJN404" s="58"/>
      <c r="FJO404" s="58"/>
      <c r="FJP404" s="58"/>
      <c r="FJQ404" s="58"/>
      <c r="FJR404" s="58"/>
      <c r="FJS404" s="58"/>
      <c r="FJT404" s="58"/>
      <c r="FJU404" s="58"/>
      <c r="FJV404" s="58"/>
      <c r="FJW404" s="58"/>
      <c r="FJX404" s="58"/>
      <c r="FJY404" s="58"/>
      <c r="FJZ404" s="58"/>
      <c r="FKA404" s="58"/>
      <c r="FKB404" s="58"/>
      <c r="FKC404" s="58"/>
      <c r="FKD404" s="58"/>
      <c r="FKE404" s="58"/>
      <c r="FKF404" s="58"/>
      <c r="FKG404" s="58"/>
      <c r="FKH404" s="58"/>
      <c r="FKI404" s="58"/>
      <c r="FKJ404" s="58"/>
      <c r="FKK404" s="58"/>
      <c r="FKL404" s="58"/>
      <c r="FKM404" s="58"/>
      <c r="FKN404" s="58"/>
      <c r="FKO404" s="58"/>
      <c r="FKP404" s="58"/>
      <c r="FKQ404" s="58"/>
      <c r="FKR404" s="58"/>
      <c r="FKS404" s="58"/>
      <c r="FKT404" s="58"/>
      <c r="FKU404" s="58"/>
      <c r="FKV404" s="58"/>
      <c r="FKW404" s="58"/>
      <c r="FKX404" s="58"/>
      <c r="FKY404" s="58"/>
      <c r="FKZ404" s="58"/>
      <c r="FLA404" s="58"/>
      <c r="FLB404" s="58"/>
      <c r="FLC404" s="58"/>
      <c r="FLD404" s="58"/>
      <c r="FLE404" s="58"/>
      <c r="FLF404" s="58"/>
      <c r="FLG404" s="58"/>
      <c r="FLH404" s="58"/>
      <c r="FLI404" s="58"/>
      <c r="FLJ404" s="58"/>
      <c r="FLK404" s="58"/>
      <c r="FLL404" s="58"/>
      <c r="FLM404" s="58"/>
      <c r="FLN404" s="58"/>
      <c r="FLO404" s="58"/>
      <c r="FLP404" s="58"/>
      <c r="FLQ404" s="58"/>
      <c r="FLR404" s="58"/>
      <c r="FLS404" s="58"/>
      <c r="FLT404" s="58"/>
      <c r="FLU404" s="58"/>
      <c r="FLV404" s="58"/>
      <c r="FLW404" s="58"/>
      <c r="FLX404" s="58"/>
      <c r="FLY404" s="58"/>
      <c r="FLZ404" s="58"/>
      <c r="FMA404" s="58"/>
      <c r="FMB404" s="58"/>
      <c r="FMC404" s="58"/>
      <c r="FMD404" s="58"/>
      <c r="FME404" s="58"/>
      <c r="FMF404" s="58"/>
      <c r="FMG404" s="58"/>
      <c r="FMH404" s="58"/>
      <c r="FMI404" s="58"/>
      <c r="FMJ404" s="58"/>
      <c r="FMK404" s="58"/>
      <c r="FML404" s="58"/>
      <c r="FMM404" s="58"/>
      <c r="FMN404" s="58"/>
      <c r="FMO404" s="58"/>
      <c r="FMP404" s="58"/>
      <c r="FMQ404" s="58"/>
      <c r="FMR404" s="58"/>
      <c r="FMS404" s="58"/>
      <c r="FMT404" s="58"/>
      <c r="FMU404" s="58"/>
      <c r="FMV404" s="58"/>
      <c r="FMW404" s="58"/>
      <c r="FMX404" s="58"/>
      <c r="FMY404" s="58"/>
      <c r="FMZ404" s="58"/>
      <c r="FNA404" s="58"/>
      <c r="FNB404" s="58"/>
      <c r="FNC404" s="58"/>
      <c r="FND404" s="58"/>
      <c r="FNE404" s="58"/>
      <c r="FNF404" s="58"/>
      <c r="FNG404" s="58"/>
      <c r="FNH404" s="58"/>
      <c r="FNI404" s="58"/>
      <c r="FNJ404" s="58"/>
      <c r="FNK404" s="58"/>
      <c r="FNL404" s="58"/>
      <c r="FNM404" s="58"/>
      <c r="FNN404" s="58"/>
      <c r="FNO404" s="58"/>
      <c r="FNP404" s="58"/>
      <c r="FNQ404" s="58"/>
      <c r="FNR404" s="58"/>
      <c r="FNS404" s="58"/>
      <c r="FNT404" s="58"/>
      <c r="FNU404" s="58"/>
      <c r="FNV404" s="58"/>
      <c r="FNW404" s="58"/>
      <c r="FNX404" s="58"/>
      <c r="FNY404" s="58"/>
      <c r="FNZ404" s="58"/>
      <c r="FOA404" s="58"/>
      <c r="FOB404" s="58"/>
      <c r="FOC404" s="58"/>
      <c r="FOD404" s="58"/>
      <c r="FOE404" s="58"/>
      <c r="FOF404" s="58"/>
      <c r="FOG404" s="58"/>
      <c r="FOH404" s="58"/>
      <c r="FOI404" s="58"/>
      <c r="FOJ404" s="58"/>
      <c r="FOK404" s="58"/>
      <c r="FOL404" s="58"/>
      <c r="FOM404" s="58"/>
      <c r="FON404" s="58"/>
      <c r="FOO404" s="58"/>
      <c r="FOP404" s="58"/>
      <c r="FOQ404" s="58"/>
      <c r="FOR404" s="58"/>
      <c r="FOS404" s="58"/>
      <c r="FOT404" s="58"/>
      <c r="FOU404" s="58"/>
      <c r="FOV404" s="58"/>
      <c r="FOW404" s="58"/>
      <c r="FOX404" s="58"/>
      <c r="FOY404" s="58"/>
      <c r="FOZ404" s="58"/>
      <c r="FPA404" s="58"/>
      <c r="FPB404" s="58"/>
      <c r="FPC404" s="58"/>
      <c r="FPD404" s="58"/>
      <c r="FPE404" s="58"/>
      <c r="FPF404" s="58"/>
      <c r="FPG404" s="58"/>
      <c r="FPH404" s="58"/>
      <c r="FPI404" s="58"/>
      <c r="FPJ404" s="58"/>
      <c r="FPK404" s="58"/>
      <c r="FPL404" s="58"/>
      <c r="FPM404" s="58"/>
      <c r="FPN404" s="58"/>
      <c r="FPO404" s="58"/>
      <c r="FPP404" s="58"/>
      <c r="FPQ404" s="58"/>
      <c r="FPR404" s="58"/>
      <c r="FPS404" s="58"/>
      <c r="FPT404" s="58"/>
      <c r="FPU404" s="58"/>
      <c r="FPV404" s="58"/>
      <c r="FPW404" s="58"/>
      <c r="FPX404" s="58"/>
      <c r="FPY404" s="58"/>
      <c r="FPZ404" s="58"/>
      <c r="FQA404" s="58"/>
      <c r="FQB404" s="58"/>
      <c r="FQC404" s="58"/>
      <c r="FQD404" s="58"/>
      <c r="FQE404" s="58"/>
      <c r="FQF404" s="58"/>
      <c r="FQG404" s="58"/>
      <c r="FQH404" s="58"/>
      <c r="FQI404" s="58"/>
      <c r="FQJ404" s="58"/>
      <c r="FQK404" s="58"/>
      <c r="FQL404" s="58"/>
      <c r="FQM404" s="58"/>
      <c r="FQN404" s="58"/>
      <c r="FQO404" s="58"/>
      <c r="FQP404" s="58"/>
      <c r="FQQ404" s="58"/>
      <c r="FQR404" s="58"/>
      <c r="FQS404" s="58"/>
      <c r="FQT404" s="58"/>
      <c r="FQU404" s="58"/>
      <c r="FQV404" s="58"/>
      <c r="FQW404" s="58"/>
      <c r="FQX404" s="58"/>
      <c r="FQY404" s="58"/>
      <c r="FQZ404" s="58"/>
      <c r="FRA404" s="58"/>
      <c r="FRB404" s="58"/>
      <c r="FRC404" s="58"/>
      <c r="FRD404" s="58"/>
      <c r="FRE404" s="58"/>
      <c r="FRF404" s="58"/>
      <c r="FRG404" s="58"/>
      <c r="FRH404" s="58"/>
      <c r="FRI404" s="58"/>
      <c r="FRJ404" s="58"/>
      <c r="FRK404" s="58"/>
      <c r="FRL404" s="58"/>
      <c r="FRM404" s="58"/>
      <c r="FRN404" s="58"/>
      <c r="FRO404" s="58"/>
      <c r="FRP404" s="58"/>
      <c r="FRQ404" s="58"/>
      <c r="FRR404" s="58"/>
      <c r="FRS404" s="58"/>
      <c r="FRT404" s="58"/>
      <c r="FRU404" s="58"/>
      <c r="FRV404" s="58"/>
      <c r="FRW404" s="58"/>
      <c r="FRX404" s="58"/>
      <c r="FRY404" s="58"/>
      <c r="FRZ404" s="58"/>
      <c r="FSA404" s="58"/>
      <c r="FSB404" s="58"/>
      <c r="FSC404" s="58"/>
      <c r="FSD404" s="58"/>
      <c r="FSE404" s="58"/>
      <c r="FSF404" s="58"/>
      <c r="FSG404" s="58"/>
      <c r="FSH404" s="58"/>
      <c r="FSI404" s="58"/>
      <c r="FSJ404" s="58"/>
      <c r="FSK404" s="58"/>
      <c r="FSL404" s="58"/>
      <c r="FSM404" s="58"/>
      <c r="FSN404" s="58"/>
      <c r="FSO404" s="58"/>
      <c r="FSP404" s="58"/>
      <c r="FSQ404" s="58"/>
      <c r="FSR404" s="58"/>
      <c r="FSS404" s="58"/>
      <c r="FST404" s="58"/>
      <c r="FSU404" s="58"/>
      <c r="FSV404" s="58"/>
      <c r="FSW404" s="58"/>
      <c r="FSX404" s="58"/>
      <c r="FSY404" s="58"/>
      <c r="FSZ404" s="58"/>
      <c r="FTA404" s="58"/>
      <c r="FTB404" s="58"/>
      <c r="FTC404" s="58"/>
      <c r="FTD404" s="58"/>
      <c r="FTE404" s="58"/>
      <c r="FTF404" s="58"/>
      <c r="FTG404" s="58"/>
      <c r="FTH404" s="58"/>
      <c r="FTI404" s="58"/>
      <c r="FTJ404" s="58"/>
      <c r="FTK404" s="58"/>
      <c r="FTL404" s="58"/>
      <c r="FTM404" s="58"/>
      <c r="FTN404" s="58"/>
      <c r="FTO404" s="58"/>
      <c r="FTP404" s="58"/>
      <c r="FTQ404" s="58"/>
      <c r="FTR404" s="58"/>
      <c r="FTS404" s="58"/>
      <c r="FTT404" s="58"/>
      <c r="FTU404" s="58"/>
      <c r="FTV404" s="58"/>
      <c r="FTW404" s="58"/>
      <c r="FTX404" s="58"/>
      <c r="FTY404" s="58"/>
      <c r="FTZ404" s="58"/>
      <c r="FUA404" s="58"/>
      <c r="FUB404" s="58"/>
      <c r="FUC404" s="58"/>
      <c r="FUD404" s="58"/>
      <c r="FUE404" s="58"/>
      <c r="FUF404" s="58"/>
      <c r="FUG404" s="58"/>
      <c r="FUH404" s="58"/>
      <c r="FUI404" s="58"/>
      <c r="FUJ404" s="58"/>
      <c r="FUK404" s="58"/>
      <c r="FUL404" s="58"/>
      <c r="FUM404" s="58"/>
      <c r="FUN404" s="58"/>
      <c r="FUO404" s="58"/>
      <c r="FUP404" s="58"/>
      <c r="FUQ404" s="58"/>
      <c r="FUR404" s="58"/>
      <c r="FUS404" s="58"/>
      <c r="FUT404" s="58"/>
      <c r="FUU404" s="58"/>
      <c r="FUV404" s="58"/>
      <c r="FUW404" s="58"/>
      <c r="FUX404" s="58"/>
      <c r="FUY404" s="58"/>
      <c r="FUZ404" s="58"/>
      <c r="FVA404" s="58"/>
      <c r="FVB404" s="58"/>
      <c r="FVC404" s="58"/>
      <c r="FVD404" s="58"/>
      <c r="FVE404" s="58"/>
      <c r="FVF404" s="58"/>
      <c r="FVG404" s="58"/>
      <c r="FVH404" s="58"/>
      <c r="FVI404" s="58"/>
      <c r="FVJ404" s="58"/>
      <c r="FVK404" s="58"/>
      <c r="FVL404" s="58"/>
      <c r="FVM404" s="58"/>
      <c r="FVN404" s="58"/>
      <c r="FVO404" s="58"/>
      <c r="FVP404" s="58"/>
      <c r="FVQ404" s="58"/>
      <c r="FVR404" s="58"/>
      <c r="FVS404" s="58"/>
      <c r="FVT404" s="58"/>
      <c r="FVU404" s="58"/>
      <c r="FVV404" s="58"/>
      <c r="FVW404" s="58"/>
      <c r="FVX404" s="58"/>
      <c r="FVY404" s="58"/>
      <c r="FVZ404" s="58"/>
      <c r="FWA404" s="58"/>
      <c r="FWB404" s="58"/>
      <c r="FWC404" s="58"/>
      <c r="FWD404" s="58"/>
      <c r="FWE404" s="58"/>
      <c r="FWF404" s="58"/>
      <c r="FWG404" s="58"/>
      <c r="FWH404" s="58"/>
      <c r="FWI404" s="58"/>
      <c r="FWJ404" s="58"/>
      <c r="FWK404" s="58"/>
      <c r="FWL404" s="58"/>
      <c r="FWM404" s="58"/>
      <c r="FWN404" s="58"/>
      <c r="FWO404" s="58"/>
      <c r="FWP404" s="58"/>
      <c r="FWQ404" s="58"/>
      <c r="FWR404" s="58"/>
      <c r="FWS404" s="58"/>
      <c r="FWT404" s="58"/>
      <c r="FWU404" s="58"/>
      <c r="FWV404" s="58"/>
      <c r="FWW404" s="58"/>
      <c r="FWX404" s="58"/>
      <c r="FWY404" s="58"/>
      <c r="FWZ404" s="58"/>
      <c r="FXA404" s="58"/>
      <c r="FXB404" s="58"/>
      <c r="FXC404" s="58"/>
      <c r="FXD404" s="58"/>
      <c r="FXE404" s="58"/>
      <c r="FXF404" s="58"/>
      <c r="FXG404" s="58"/>
      <c r="FXH404" s="58"/>
      <c r="FXI404" s="58"/>
      <c r="FXJ404" s="58"/>
      <c r="FXK404" s="58"/>
      <c r="FXL404" s="58"/>
      <c r="FXM404" s="58"/>
      <c r="FXN404" s="58"/>
      <c r="FXO404" s="58"/>
      <c r="FXP404" s="58"/>
      <c r="FXQ404" s="58"/>
      <c r="FXR404" s="58"/>
      <c r="FXS404" s="58"/>
      <c r="FXT404" s="58"/>
      <c r="FXU404" s="58"/>
      <c r="FXV404" s="58"/>
      <c r="FXW404" s="58"/>
      <c r="FXX404" s="58"/>
      <c r="FXY404" s="58"/>
      <c r="FXZ404" s="58"/>
      <c r="FYA404" s="58"/>
      <c r="FYB404" s="58"/>
      <c r="FYC404" s="58"/>
      <c r="FYD404" s="58"/>
      <c r="FYE404" s="58"/>
      <c r="FYF404" s="58"/>
      <c r="FYG404" s="58"/>
      <c r="FYH404" s="58"/>
      <c r="FYI404" s="58"/>
      <c r="FYJ404" s="58"/>
      <c r="FYK404" s="58"/>
      <c r="FYL404" s="58"/>
      <c r="FYM404" s="58"/>
      <c r="FYN404" s="58"/>
      <c r="FYO404" s="58"/>
      <c r="FYP404" s="58"/>
      <c r="FYQ404" s="58"/>
      <c r="FYR404" s="58"/>
      <c r="FYS404" s="58"/>
      <c r="FYT404" s="58"/>
      <c r="FYU404" s="58"/>
      <c r="FYV404" s="58"/>
      <c r="FYW404" s="58"/>
      <c r="FYX404" s="58"/>
      <c r="FYY404" s="58"/>
      <c r="FYZ404" s="58"/>
      <c r="FZA404" s="58"/>
      <c r="FZB404" s="58"/>
      <c r="FZC404" s="58"/>
      <c r="FZD404" s="58"/>
      <c r="FZE404" s="58"/>
      <c r="FZF404" s="58"/>
      <c r="FZG404" s="58"/>
      <c r="FZH404" s="58"/>
      <c r="FZI404" s="58"/>
      <c r="FZJ404" s="58"/>
      <c r="FZK404" s="58"/>
      <c r="FZL404" s="58"/>
      <c r="FZM404" s="58"/>
      <c r="FZN404" s="58"/>
      <c r="FZO404" s="58"/>
      <c r="FZP404" s="58"/>
      <c r="FZQ404" s="58"/>
      <c r="FZR404" s="58"/>
      <c r="FZS404" s="58"/>
      <c r="FZT404" s="58"/>
      <c r="FZU404" s="58"/>
      <c r="FZV404" s="58"/>
      <c r="FZW404" s="58"/>
      <c r="FZX404" s="58"/>
      <c r="FZY404" s="58"/>
      <c r="FZZ404" s="58"/>
      <c r="GAA404" s="58"/>
      <c r="GAB404" s="58"/>
      <c r="GAC404" s="58"/>
      <c r="GAD404" s="58"/>
      <c r="GAE404" s="58"/>
      <c r="GAF404" s="58"/>
      <c r="GAG404" s="58"/>
      <c r="GAH404" s="58"/>
      <c r="GAI404" s="58"/>
      <c r="GAJ404" s="58"/>
      <c r="GAK404" s="58"/>
      <c r="GAL404" s="58"/>
      <c r="GAM404" s="58"/>
      <c r="GAN404" s="58"/>
      <c r="GAO404" s="58"/>
      <c r="GAP404" s="58"/>
      <c r="GAQ404" s="58"/>
      <c r="GAR404" s="58"/>
      <c r="GAS404" s="58"/>
      <c r="GAT404" s="58"/>
      <c r="GAU404" s="58"/>
      <c r="GAV404" s="58"/>
      <c r="GAW404" s="58"/>
      <c r="GAX404" s="58"/>
      <c r="GAY404" s="58"/>
      <c r="GAZ404" s="58"/>
      <c r="GBA404" s="58"/>
      <c r="GBB404" s="58"/>
      <c r="GBC404" s="58"/>
      <c r="GBD404" s="58"/>
      <c r="GBE404" s="58"/>
      <c r="GBF404" s="58"/>
      <c r="GBG404" s="58"/>
      <c r="GBH404" s="58"/>
      <c r="GBI404" s="58"/>
      <c r="GBJ404" s="58"/>
      <c r="GBK404" s="58"/>
      <c r="GBL404" s="58"/>
      <c r="GBM404" s="58"/>
      <c r="GBN404" s="58"/>
      <c r="GBO404" s="58"/>
      <c r="GBP404" s="58"/>
      <c r="GBQ404" s="58"/>
      <c r="GBR404" s="58"/>
      <c r="GBS404" s="58"/>
      <c r="GBT404" s="58"/>
      <c r="GBU404" s="58"/>
      <c r="GBV404" s="58"/>
      <c r="GBW404" s="58"/>
      <c r="GBX404" s="58"/>
      <c r="GBY404" s="58"/>
      <c r="GBZ404" s="58"/>
      <c r="GCA404" s="58"/>
      <c r="GCB404" s="58"/>
      <c r="GCC404" s="58"/>
      <c r="GCD404" s="58"/>
      <c r="GCE404" s="58"/>
      <c r="GCF404" s="58"/>
      <c r="GCG404" s="58"/>
      <c r="GCH404" s="58"/>
      <c r="GCI404" s="58"/>
      <c r="GCJ404" s="58"/>
      <c r="GCK404" s="58"/>
      <c r="GCL404" s="58"/>
      <c r="GCM404" s="58"/>
      <c r="GCN404" s="58"/>
      <c r="GCO404" s="58"/>
      <c r="GCP404" s="58"/>
      <c r="GCQ404" s="58"/>
      <c r="GCR404" s="58"/>
      <c r="GCS404" s="58"/>
      <c r="GCT404" s="58"/>
      <c r="GCU404" s="58"/>
      <c r="GCV404" s="58"/>
      <c r="GCW404" s="58"/>
      <c r="GCX404" s="58"/>
      <c r="GCY404" s="58"/>
      <c r="GCZ404" s="58"/>
      <c r="GDA404" s="58"/>
      <c r="GDB404" s="58"/>
      <c r="GDC404" s="58"/>
      <c r="GDD404" s="58"/>
      <c r="GDE404" s="58"/>
      <c r="GDF404" s="58"/>
      <c r="GDG404" s="58"/>
      <c r="GDH404" s="58"/>
      <c r="GDI404" s="58"/>
      <c r="GDJ404" s="58"/>
      <c r="GDK404" s="58"/>
      <c r="GDL404" s="58"/>
      <c r="GDM404" s="58"/>
      <c r="GDN404" s="58"/>
      <c r="GDO404" s="58"/>
      <c r="GDP404" s="58"/>
      <c r="GDQ404" s="58"/>
      <c r="GDR404" s="58"/>
      <c r="GDS404" s="58"/>
      <c r="GDT404" s="58"/>
      <c r="GDU404" s="58"/>
      <c r="GDV404" s="58"/>
      <c r="GDW404" s="58"/>
      <c r="GDX404" s="58"/>
      <c r="GDY404" s="58"/>
      <c r="GDZ404" s="58"/>
      <c r="GEA404" s="58"/>
      <c r="GEB404" s="58"/>
      <c r="GEC404" s="58"/>
      <c r="GED404" s="58"/>
      <c r="GEE404" s="58"/>
      <c r="GEF404" s="58"/>
      <c r="GEG404" s="58"/>
      <c r="GEH404" s="58"/>
      <c r="GEI404" s="58"/>
      <c r="GEJ404" s="58"/>
      <c r="GEK404" s="58"/>
      <c r="GEL404" s="58"/>
      <c r="GEM404" s="58"/>
      <c r="GEN404" s="58"/>
      <c r="GEO404" s="58"/>
      <c r="GEP404" s="58"/>
      <c r="GEQ404" s="58"/>
      <c r="GER404" s="58"/>
      <c r="GES404" s="58"/>
      <c r="GET404" s="58"/>
      <c r="GEU404" s="58"/>
      <c r="GEV404" s="58"/>
      <c r="GEW404" s="58"/>
      <c r="GEX404" s="58"/>
      <c r="GEY404" s="58"/>
      <c r="GEZ404" s="58"/>
      <c r="GFA404" s="58"/>
      <c r="GFB404" s="58"/>
      <c r="GFC404" s="58"/>
      <c r="GFD404" s="58"/>
      <c r="GFE404" s="58"/>
      <c r="GFF404" s="58"/>
      <c r="GFG404" s="58"/>
      <c r="GFH404" s="58"/>
      <c r="GFI404" s="58"/>
      <c r="GFJ404" s="58"/>
      <c r="GFK404" s="58"/>
      <c r="GFL404" s="58"/>
      <c r="GFM404" s="58"/>
      <c r="GFN404" s="58"/>
      <c r="GFO404" s="58"/>
      <c r="GFP404" s="58"/>
      <c r="GFQ404" s="58"/>
      <c r="GFR404" s="58"/>
      <c r="GFS404" s="58"/>
      <c r="GFT404" s="58"/>
      <c r="GFU404" s="58"/>
      <c r="GFV404" s="58"/>
      <c r="GFW404" s="58"/>
      <c r="GFX404" s="58"/>
      <c r="GFY404" s="58"/>
      <c r="GFZ404" s="58"/>
      <c r="GGA404" s="58"/>
      <c r="GGB404" s="58"/>
      <c r="GGC404" s="58"/>
      <c r="GGD404" s="58"/>
      <c r="GGE404" s="58"/>
      <c r="GGF404" s="58"/>
      <c r="GGG404" s="58"/>
      <c r="GGH404" s="58"/>
      <c r="GGI404" s="58"/>
      <c r="GGJ404" s="58"/>
      <c r="GGK404" s="58"/>
      <c r="GGL404" s="58"/>
      <c r="GGM404" s="58"/>
      <c r="GGN404" s="58"/>
      <c r="GGO404" s="58"/>
      <c r="GGP404" s="58"/>
      <c r="GGQ404" s="58"/>
      <c r="GGR404" s="58"/>
      <c r="GGS404" s="58"/>
      <c r="GGT404" s="58"/>
      <c r="GGU404" s="58"/>
      <c r="GGV404" s="58"/>
      <c r="GGW404" s="58"/>
      <c r="GGX404" s="58"/>
      <c r="GGY404" s="58"/>
      <c r="GGZ404" s="58"/>
      <c r="GHA404" s="58"/>
      <c r="GHB404" s="58"/>
      <c r="GHC404" s="58"/>
      <c r="GHD404" s="58"/>
      <c r="GHE404" s="58"/>
      <c r="GHF404" s="58"/>
      <c r="GHG404" s="58"/>
      <c r="GHH404" s="58"/>
      <c r="GHI404" s="58"/>
      <c r="GHJ404" s="58"/>
      <c r="GHK404" s="58"/>
      <c r="GHL404" s="58"/>
      <c r="GHM404" s="58"/>
      <c r="GHN404" s="58"/>
      <c r="GHO404" s="58"/>
      <c r="GHP404" s="58"/>
      <c r="GHQ404" s="58"/>
      <c r="GHR404" s="58"/>
      <c r="GHS404" s="58"/>
      <c r="GHT404" s="58"/>
      <c r="GHU404" s="58"/>
      <c r="GHV404" s="58"/>
      <c r="GHW404" s="58"/>
      <c r="GHX404" s="58"/>
      <c r="GHY404" s="58"/>
      <c r="GHZ404" s="58"/>
      <c r="GIA404" s="58"/>
      <c r="GIB404" s="58"/>
      <c r="GIC404" s="58"/>
      <c r="GID404" s="58"/>
      <c r="GIE404" s="58"/>
      <c r="GIF404" s="58"/>
      <c r="GIG404" s="58"/>
      <c r="GIH404" s="58"/>
      <c r="GII404" s="58"/>
      <c r="GIJ404" s="58"/>
      <c r="GIK404" s="58"/>
      <c r="GIL404" s="58"/>
      <c r="GIM404" s="58"/>
      <c r="GIN404" s="58"/>
      <c r="GIO404" s="58"/>
      <c r="GIP404" s="58"/>
      <c r="GIQ404" s="58"/>
      <c r="GIR404" s="58"/>
      <c r="GIS404" s="58"/>
      <c r="GIT404" s="58"/>
      <c r="GIU404" s="58"/>
      <c r="GIV404" s="58"/>
      <c r="GIW404" s="58"/>
      <c r="GIX404" s="58"/>
      <c r="GIY404" s="58"/>
      <c r="GIZ404" s="58"/>
      <c r="GJA404" s="58"/>
      <c r="GJB404" s="58"/>
      <c r="GJC404" s="58"/>
      <c r="GJD404" s="58"/>
      <c r="GJE404" s="58"/>
      <c r="GJF404" s="58"/>
      <c r="GJG404" s="58"/>
      <c r="GJH404" s="58"/>
      <c r="GJI404" s="58"/>
      <c r="GJJ404" s="58"/>
      <c r="GJK404" s="58"/>
      <c r="GJL404" s="58"/>
      <c r="GJM404" s="58"/>
      <c r="GJN404" s="58"/>
      <c r="GJO404" s="58"/>
      <c r="GJP404" s="58"/>
      <c r="GJQ404" s="58"/>
      <c r="GJR404" s="58"/>
      <c r="GJS404" s="58"/>
      <c r="GJT404" s="58"/>
      <c r="GJU404" s="58"/>
      <c r="GJV404" s="58"/>
      <c r="GJW404" s="58"/>
      <c r="GJX404" s="58"/>
      <c r="GJY404" s="58"/>
      <c r="GJZ404" s="58"/>
      <c r="GKA404" s="58"/>
      <c r="GKB404" s="58"/>
      <c r="GKC404" s="58"/>
      <c r="GKD404" s="58"/>
      <c r="GKE404" s="58"/>
      <c r="GKF404" s="58"/>
      <c r="GKG404" s="58"/>
      <c r="GKH404" s="58"/>
      <c r="GKI404" s="58"/>
      <c r="GKJ404" s="58"/>
      <c r="GKK404" s="58"/>
      <c r="GKL404" s="58"/>
      <c r="GKM404" s="58"/>
      <c r="GKN404" s="58"/>
      <c r="GKO404" s="58"/>
      <c r="GKP404" s="58"/>
      <c r="GKQ404" s="58"/>
      <c r="GKR404" s="58"/>
      <c r="GKS404" s="58"/>
      <c r="GKT404" s="58"/>
      <c r="GKU404" s="58"/>
      <c r="GKV404" s="58"/>
      <c r="GKW404" s="58"/>
      <c r="GKX404" s="58"/>
      <c r="GKY404" s="58"/>
      <c r="GKZ404" s="58"/>
      <c r="GLA404" s="58"/>
      <c r="GLB404" s="58"/>
      <c r="GLC404" s="58"/>
      <c r="GLD404" s="58"/>
      <c r="GLE404" s="58"/>
      <c r="GLF404" s="58"/>
      <c r="GLG404" s="58"/>
      <c r="GLH404" s="58"/>
      <c r="GLI404" s="58"/>
      <c r="GLJ404" s="58"/>
      <c r="GLK404" s="58"/>
      <c r="GLL404" s="58"/>
      <c r="GLM404" s="58"/>
      <c r="GLN404" s="58"/>
      <c r="GLO404" s="58"/>
      <c r="GLP404" s="58"/>
      <c r="GLQ404" s="58"/>
      <c r="GLR404" s="58"/>
      <c r="GLS404" s="58"/>
      <c r="GLT404" s="58"/>
      <c r="GLU404" s="58"/>
      <c r="GLV404" s="58"/>
      <c r="GLW404" s="58"/>
      <c r="GLX404" s="58"/>
      <c r="GLY404" s="58"/>
      <c r="GLZ404" s="58"/>
      <c r="GMA404" s="58"/>
      <c r="GMB404" s="58"/>
      <c r="GMC404" s="58"/>
      <c r="GMD404" s="58"/>
      <c r="GME404" s="58"/>
      <c r="GMF404" s="58"/>
      <c r="GMG404" s="58"/>
      <c r="GMH404" s="58"/>
      <c r="GMI404" s="58"/>
      <c r="GMJ404" s="58"/>
      <c r="GMK404" s="58"/>
      <c r="GML404" s="58"/>
      <c r="GMM404" s="58"/>
      <c r="GMN404" s="58"/>
      <c r="GMO404" s="58"/>
      <c r="GMP404" s="58"/>
      <c r="GMQ404" s="58"/>
      <c r="GMR404" s="58"/>
      <c r="GMS404" s="58"/>
      <c r="GMT404" s="58"/>
      <c r="GMU404" s="58"/>
      <c r="GMV404" s="58"/>
      <c r="GMW404" s="58"/>
      <c r="GMX404" s="58"/>
      <c r="GMY404" s="58"/>
      <c r="GMZ404" s="58"/>
      <c r="GNA404" s="58"/>
      <c r="GNB404" s="58"/>
      <c r="GNC404" s="58"/>
      <c r="GND404" s="58"/>
      <c r="GNE404" s="58"/>
      <c r="GNF404" s="58"/>
      <c r="GNG404" s="58"/>
      <c r="GNH404" s="58"/>
      <c r="GNI404" s="58"/>
      <c r="GNJ404" s="58"/>
      <c r="GNK404" s="58"/>
      <c r="GNL404" s="58"/>
      <c r="GNM404" s="58"/>
      <c r="GNN404" s="58"/>
      <c r="GNO404" s="58"/>
      <c r="GNP404" s="58"/>
      <c r="GNQ404" s="58"/>
      <c r="GNR404" s="58"/>
      <c r="GNS404" s="58"/>
      <c r="GNT404" s="58"/>
      <c r="GNU404" s="58"/>
      <c r="GNV404" s="58"/>
      <c r="GNW404" s="58"/>
      <c r="GNX404" s="58"/>
      <c r="GNY404" s="58"/>
      <c r="GNZ404" s="58"/>
      <c r="GOA404" s="58"/>
      <c r="GOB404" s="58"/>
      <c r="GOC404" s="58"/>
      <c r="GOD404" s="58"/>
      <c r="GOE404" s="58"/>
      <c r="GOF404" s="58"/>
      <c r="GOG404" s="58"/>
      <c r="GOH404" s="58"/>
      <c r="GOI404" s="58"/>
      <c r="GOJ404" s="58"/>
      <c r="GOK404" s="58"/>
      <c r="GOL404" s="58"/>
      <c r="GOM404" s="58"/>
      <c r="GON404" s="58"/>
      <c r="GOO404" s="58"/>
      <c r="GOP404" s="58"/>
      <c r="GOQ404" s="58"/>
      <c r="GOR404" s="58"/>
      <c r="GOS404" s="58"/>
      <c r="GOT404" s="58"/>
      <c r="GOU404" s="58"/>
      <c r="GOV404" s="58"/>
      <c r="GOW404" s="58"/>
      <c r="GOX404" s="58"/>
      <c r="GOY404" s="58"/>
      <c r="GOZ404" s="58"/>
      <c r="GPA404" s="58"/>
      <c r="GPB404" s="58"/>
      <c r="GPC404" s="58"/>
      <c r="GPD404" s="58"/>
      <c r="GPE404" s="58"/>
      <c r="GPF404" s="58"/>
      <c r="GPG404" s="58"/>
      <c r="GPH404" s="58"/>
      <c r="GPI404" s="58"/>
      <c r="GPJ404" s="58"/>
      <c r="GPK404" s="58"/>
      <c r="GPL404" s="58"/>
      <c r="GPM404" s="58"/>
      <c r="GPN404" s="58"/>
      <c r="GPO404" s="58"/>
      <c r="GPP404" s="58"/>
      <c r="GPQ404" s="58"/>
      <c r="GPR404" s="58"/>
      <c r="GPS404" s="58"/>
      <c r="GPT404" s="58"/>
      <c r="GPU404" s="58"/>
      <c r="GPV404" s="58"/>
      <c r="GPW404" s="58"/>
      <c r="GPX404" s="58"/>
      <c r="GPY404" s="58"/>
      <c r="GPZ404" s="58"/>
      <c r="GQA404" s="58"/>
      <c r="GQB404" s="58"/>
      <c r="GQC404" s="58"/>
      <c r="GQD404" s="58"/>
      <c r="GQE404" s="58"/>
      <c r="GQF404" s="58"/>
      <c r="GQG404" s="58"/>
      <c r="GQH404" s="58"/>
      <c r="GQI404" s="58"/>
      <c r="GQJ404" s="58"/>
      <c r="GQK404" s="58"/>
      <c r="GQL404" s="58"/>
      <c r="GQM404" s="58"/>
      <c r="GQN404" s="58"/>
      <c r="GQO404" s="58"/>
      <c r="GQP404" s="58"/>
      <c r="GQQ404" s="58"/>
      <c r="GQR404" s="58"/>
      <c r="GQS404" s="58"/>
      <c r="GQT404" s="58"/>
      <c r="GQU404" s="58"/>
      <c r="GQV404" s="58"/>
      <c r="GQW404" s="58"/>
      <c r="GQX404" s="58"/>
      <c r="GQY404" s="58"/>
      <c r="GQZ404" s="58"/>
      <c r="GRA404" s="58"/>
      <c r="GRB404" s="58"/>
      <c r="GRC404" s="58"/>
      <c r="GRD404" s="58"/>
      <c r="GRE404" s="58"/>
      <c r="GRF404" s="58"/>
      <c r="GRG404" s="58"/>
      <c r="GRH404" s="58"/>
      <c r="GRI404" s="58"/>
      <c r="GRJ404" s="58"/>
      <c r="GRK404" s="58"/>
      <c r="GRL404" s="58"/>
      <c r="GRM404" s="58"/>
      <c r="GRN404" s="58"/>
      <c r="GRO404" s="58"/>
      <c r="GRP404" s="58"/>
      <c r="GRQ404" s="58"/>
      <c r="GRR404" s="58"/>
      <c r="GRS404" s="58"/>
      <c r="GRT404" s="58"/>
      <c r="GRU404" s="58"/>
      <c r="GRV404" s="58"/>
      <c r="GRW404" s="58"/>
      <c r="GRX404" s="58"/>
      <c r="GRY404" s="58"/>
      <c r="GRZ404" s="58"/>
      <c r="GSA404" s="58"/>
      <c r="GSB404" s="58"/>
      <c r="GSC404" s="58"/>
      <c r="GSD404" s="58"/>
      <c r="GSE404" s="58"/>
      <c r="GSF404" s="58"/>
      <c r="GSG404" s="58"/>
      <c r="GSH404" s="58"/>
      <c r="GSI404" s="58"/>
      <c r="GSJ404" s="58"/>
      <c r="GSK404" s="58"/>
      <c r="GSL404" s="58"/>
      <c r="GSM404" s="58"/>
      <c r="GSN404" s="58"/>
      <c r="GSO404" s="58"/>
      <c r="GSP404" s="58"/>
      <c r="GSQ404" s="58"/>
      <c r="GSR404" s="58"/>
      <c r="GSS404" s="58"/>
      <c r="GST404" s="58"/>
      <c r="GSU404" s="58"/>
      <c r="GSV404" s="58"/>
      <c r="GSW404" s="58"/>
      <c r="GSX404" s="58"/>
      <c r="GSY404" s="58"/>
      <c r="GSZ404" s="58"/>
      <c r="GTA404" s="58"/>
      <c r="GTB404" s="58"/>
      <c r="GTC404" s="58"/>
      <c r="GTD404" s="58"/>
      <c r="GTE404" s="58"/>
      <c r="GTF404" s="58"/>
      <c r="GTG404" s="58"/>
      <c r="GTH404" s="58"/>
      <c r="GTI404" s="58"/>
      <c r="GTJ404" s="58"/>
      <c r="GTK404" s="58"/>
      <c r="GTL404" s="58"/>
      <c r="GTM404" s="58"/>
      <c r="GTN404" s="58"/>
      <c r="GTO404" s="58"/>
      <c r="GTP404" s="58"/>
      <c r="GTQ404" s="58"/>
      <c r="GTR404" s="58"/>
      <c r="GTS404" s="58"/>
      <c r="GTT404" s="58"/>
      <c r="GTU404" s="58"/>
      <c r="GTV404" s="58"/>
      <c r="GTW404" s="58"/>
      <c r="GTX404" s="58"/>
      <c r="GTY404" s="58"/>
      <c r="GTZ404" s="58"/>
      <c r="GUA404" s="58"/>
      <c r="GUB404" s="58"/>
      <c r="GUC404" s="58"/>
      <c r="GUD404" s="58"/>
      <c r="GUE404" s="58"/>
      <c r="GUF404" s="58"/>
      <c r="GUG404" s="58"/>
      <c r="GUH404" s="58"/>
      <c r="GUI404" s="58"/>
      <c r="GUJ404" s="58"/>
      <c r="GUK404" s="58"/>
      <c r="GUL404" s="58"/>
      <c r="GUM404" s="58"/>
      <c r="GUN404" s="58"/>
      <c r="GUO404" s="58"/>
      <c r="GUP404" s="58"/>
      <c r="GUQ404" s="58"/>
      <c r="GUR404" s="58"/>
      <c r="GUS404" s="58"/>
      <c r="GUT404" s="58"/>
      <c r="GUU404" s="58"/>
      <c r="GUV404" s="58"/>
      <c r="GUW404" s="58"/>
      <c r="GUX404" s="58"/>
      <c r="GUY404" s="58"/>
      <c r="GUZ404" s="58"/>
      <c r="GVA404" s="58"/>
      <c r="GVB404" s="58"/>
      <c r="GVC404" s="58"/>
      <c r="GVD404" s="58"/>
      <c r="GVE404" s="58"/>
      <c r="GVF404" s="58"/>
      <c r="GVG404" s="58"/>
      <c r="GVH404" s="58"/>
      <c r="GVI404" s="58"/>
      <c r="GVJ404" s="58"/>
      <c r="GVK404" s="58"/>
      <c r="GVL404" s="58"/>
      <c r="GVM404" s="58"/>
      <c r="GVN404" s="58"/>
      <c r="GVO404" s="58"/>
      <c r="GVP404" s="58"/>
      <c r="GVQ404" s="58"/>
      <c r="GVR404" s="58"/>
      <c r="GVS404" s="58"/>
      <c r="GVT404" s="58"/>
      <c r="GVU404" s="58"/>
      <c r="GVV404" s="58"/>
      <c r="GVW404" s="58"/>
      <c r="GVX404" s="58"/>
      <c r="GVY404" s="58"/>
      <c r="GVZ404" s="58"/>
      <c r="GWA404" s="58"/>
      <c r="GWB404" s="58"/>
      <c r="GWC404" s="58"/>
      <c r="GWD404" s="58"/>
      <c r="GWE404" s="58"/>
      <c r="GWF404" s="58"/>
      <c r="GWG404" s="58"/>
      <c r="GWH404" s="58"/>
      <c r="GWI404" s="58"/>
      <c r="GWJ404" s="58"/>
      <c r="GWK404" s="58"/>
      <c r="GWL404" s="58"/>
      <c r="GWM404" s="58"/>
      <c r="GWN404" s="58"/>
      <c r="GWO404" s="58"/>
      <c r="GWP404" s="58"/>
      <c r="GWQ404" s="58"/>
      <c r="GWR404" s="58"/>
      <c r="GWS404" s="58"/>
      <c r="GWT404" s="58"/>
      <c r="GWU404" s="58"/>
      <c r="GWV404" s="58"/>
      <c r="GWW404" s="58"/>
      <c r="GWX404" s="58"/>
      <c r="GWY404" s="58"/>
      <c r="GWZ404" s="58"/>
      <c r="GXA404" s="58"/>
      <c r="GXB404" s="58"/>
      <c r="GXC404" s="58"/>
      <c r="GXD404" s="58"/>
      <c r="GXE404" s="58"/>
      <c r="GXF404" s="58"/>
      <c r="GXG404" s="58"/>
      <c r="GXH404" s="58"/>
      <c r="GXI404" s="58"/>
      <c r="GXJ404" s="58"/>
      <c r="GXK404" s="58"/>
      <c r="GXL404" s="58"/>
      <c r="GXM404" s="58"/>
      <c r="GXN404" s="58"/>
      <c r="GXO404" s="58"/>
      <c r="GXP404" s="58"/>
      <c r="GXQ404" s="58"/>
      <c r="GXR404" s="58"/>
      <c r="GXS404" s="58"/>
      <c r="GXT404" s="58"/>
      <c r="GXU404" s="58"/>
      <c r="GXV404" s="58"/>
      <c r="GXW404" s="58"/>
      <c r="GXX404" s="58"/>
      <c r="GXY404" s="58"/>
      <c r="GXZ404" s="58"/>
      <c r="GYA404" s="58"/>
      <c r="GYB404" s="58"/>
      <c r="GYC404" s="58"/>
      <c r="GYD404" s="58"/>
      <c r="GYE404" s="58"/>
      <c r="GYF404" s="58"/>
      <c r="GYG404" s="58"/>
      <c r="GYH404" s="58"/>
      <c r="GYI404" s="58"/>
      <c r="GYJ404" s="58"/>
      <c r="GYK404" s="58"/>
      <c r="GYL404" s="58"/>
      <c r="GYM404" s="58"/>
      <c r="GYN404" s="58"/>
      <c r="GYO404" s="58"/>
      <c r="GYP404" s="58"/>
      <c r="GYQ404" s="58"/>
      <c r="GYR404" s="58"/>
      <c r="GYS404" s="58"/>
      <c r="GYT404" s="58"/>
      <c r="GYU404" s="58"/>
      <c r="GYV404" s="58"/>
      <c r="GYW404" s="58"/>
      <c r="GYX404" s="58"/>
      <c r="GYY404" s="58"/>
      <c r="GYZ404" s="58"/>
      <c r="GZA404" s="58"/>
      <c r="GZB404" s="58"/>
      <c r="GZC404" s="58"/>
      <c r="GZD404" s="58"/>
      <c r="GZE404" s="58"/>
      <c r="GZF404" s="58"/>
      <c r="GZG404" s="58"/>
      <c r="GZH404" s="58"/>
      <c r="GZI404" s="58"/>
      <c r="GZJ404" s="58"/>
      <c r="GZK404" s="58"/>
      <c r="GZL404" s="58"/>
      <c r="GZM404" s="58"/>
      <c r="GZN404" s="58"/>
      <c r="GZO404" s="58"/>
      <c r="GZP404" s="58"/>
      <c r="GZQ404" s="58"/>
      <c r="GZR404" s="58"/>
      <c r="GZS404" s="58"/>
      <c r="GZT404" s="58"/>
      <c r="GZU404" s="58"/>
      <c r="GZV404" s="58"/>
      <c r="GZW404" s="58"/>
      <c r="GZX404" s="58"/>
      <c r="GZY404" s="58"/>
      <c r="GZZ404" s="58"/>
      <c r="HAA404" s="58"/>
      <c r="HAB404" s="58"/>
      <c r="HAC404" s="58"/>
      <c r="HAD404" s="58"/>
      <c r="HAE404" s="58"/>
      <c r="HAF404" s="58"/>
      <c r="HAG404" s="58"/>
      <c r="HAH404" s="58"/>
      <c r="HAI404" s="58"/>
      <c r="HAJ404" s="58"/>
      <c r="HAK404" s="58"/>
      <c r="HAL404" s="58"/>
      <c r="HAM404" s="58"/>
      <c r="HAN404" s="58"/>
      <c r="HAO404" s="58"/>
      <c r="HAP404" s="58"/>
      <c r="HAQ404" s="58"/>
      <c r="HAR404" s="58"/>
      <c r="HAS404" s="58"/>
      <c r="HAT404" s="58"/>
      <c r="HAU404" s="58"/>
      <c r="HAV404" s="58"/>
      <c r="HAW404" s="58"/>
      <c r="HAX404" s="58"/>
      <c r="HAY404" s="58"/>
      <c r="HAZ404" s="58"/>
      <c r="HBA404" s="58"/>
      <c r="HBB404" s="58"/>
      <c r="HBC404" s="58"/>
      <c r="HBD404" s="58"/>
      <c r="HBE404" s="58"/>
      <c r="HBF404" s="58"/>
      <c r="HBG404" s="58"/>
      <c r="HBH404" s="58"/>
      <c r="HBI404" s="58"/>
      <c r="HBJ404" s="58"/>
      <c r="HBK404" s="58"/>
      <c r="HBL404" s="58"/>
      <c r="HBM404" s="58"/>
      <c r="HBN404" s="58"/>
      <c r="HBO404" s="58"/>
      <c r="HBP404" s="58"/>
      <c r="HBQ404" s="58"/>
      <c r="HBR404" s="58"/>
      <c r="HBS404" s="58"/>
      <c r="HBT404" s="58"/>
      <c r="HBU404" s="58"/>
      <c r="HBV404" s="58"/>
      <c r="HBW404" s="58"/>
      <c r="HBX404" s="58"/>
      <c r="HBY404" s="58"/>
      <c r="HBZ404" s="58"/>
      <c r="HCA404" s="58"/>
      <c r="HCB404" s="58"/>
      <c r="HCC404" s="58"/>
      <c r="HCD404" s="58"/>
      <c r="HCE404" s="58"/>
      <c r="HCF404" s="58"/>
      <c r="HCG404" s="58"/>
      <c r="HCH404" s="58"/>
      <c r="HCI404" s="58"/>
      <c r="HCJ404" s="58"/>
      <c r="HCK404" s="58"/>
      <c r="HCL404" s="58"/>
      <c r="HCM404" s="58"/>
      <c r="HCN404" s="58"/>
      <c r="HCO404" s="58"/>
      <c r="HCP404" s="58"/>
      <c r="HCQ404" s="58"/>
      <c r="HCR404" s="58"/>
      <c r="HCS404" s="58"/>
      <c r="HCT404" s="58"/>
      <c r="HCU404" s="58"/>
      <c r="HCV404" s="58"/>
      <c r="HCW404" s="58"/>
      <c r="HCX404" s="58"/>
      <c r="HCY404" s="58"/>
      <c r="HCZ404" s="58"/>
      <c r="HDA404" s="58"/>
      <c r="HDB404" s="58"/>
      <c r="HDC404" s="58"/>
      <c r="HDD404" s="58"/>
      <c r="HDE404" s="58"/>
      <c r="HDF404" s="58"/>
      <c r="HDG404" s="58"/>
      <c r="HDH404" s="58"/>
      <c r="HDI404" s="58"/>
      <c r="HDJ404" s="58"/>
      <c r="HDK404" s="58"/>
      <c r="HDL404" s="58"/>
      <c r="HDM404" s="58"/>
      <c r="HDN404" s="58"/>
      <c r="HDO404" s="58"/>
      <c r="HDP404" s="58"/>
      <c r="HDQ404" s="58"/>
      <c r="HDR404" s="58"/>
      <c r="HDS404" s="58"/>
      <c r="HDT404" s="58"/>
      <c r="HDU404" s="58"/>
      <c r="HDV404" s="58"/>
      <c r="HDW404" s="58"/>
      <c r="HDX404" s="58"/>
      <c r="HDY404" s="58"/>
      <c r="HDZ404" s="58"/>
      <c r="HEA404" s="58"/>
      <c r="HEB404" s="58"/>
      <c r="HEC404" s="58"/>
      <c r="HED404" s="58"/>
      <c r="HEE404" s="58"/>
      <c r="HEF404" s="58"/>
      <c r="HEG404" s="58"/>
      <c r="HEH404" s="58"/>
      <c r="HEI404" s="58"/>
      <c r="HEJ404" s="58"/>
      <c r="HEK404" s="58"/>
      <c r="HEL404" s="58"/>
      <c r="HEM404" s="58"/>
      <c r="HEN404" s="58"/>
      <c r="HEO404" s="58"/>
      <c r="HEP404" s="58"/>
      <c r="HEQ404" s="58"/>
      <c r="HER404" s="58"/>
      <c r="HES404" s="58"/>
      <c r="HET404" s="58"/>
      <c r="HEU404" s="58"/>
      <c r="HEV404" s="58"/>
      <c r="HEW404" s="58"/>
      <c r="HEX404" s="58"/>
      <c r="HEY404" s="58"/>
      <c r="HEZ404" s="58"/>
      <c r="HFA404" s="58"/>
      <c r="HFB404" s="58"/>
      <c r="HFC404" s="58"/>
      <c r="HFD404" s="58"/>
      <c r="HFE404" s="58"/>
      <c r="HFF404" s="58"/>
      <c r="HFG404" s="58"/>
      <c r="HFH404" s="58"/>
      <c r="HFI404" s="58"/>
      <c r="HFJ404" s="58"/>
      <c r="HFK404" s="58"/>
      <c r="HFL404" s="58"/>
      <c r="HFM404" s="58"/>
      <c r="HFN404" s="58"/>
      <c r="HFO404" s="58"/>
      <c r="HFP404" s="58"/>
      <c r="HFQ404" s="58"/>
      <c r="HFR404" s="58"/>
      <c r="HFS404" s="58"/>
      <c r="HFT404" s="58"/>
      <c r="HFU404" s="58"/>
      <c r="HFV404" s="58"/>
      <c r="HFW404" s="58"/>
      <c r="HFX404" s="58"/>
      <c r="HFY404" s="58"/>
      <c r="HFZ404" s="58"/>
      <c r="HGA404" s="58"/>
      <c r="HGB404" s="58"/>
      <c r="HGC404" s="58"/>
      <c r="HGD404" s="58"/>
      <c r="HGE404" s="58"/>
      <c r="HGF404" s="58"/>
      <c r="HGG404" s="58"/>
      <c r="HGH404" s="58"/>
      <c r="HGI404" s="58"/>
      <c r="HGJ404" s="58"/>
      <c r="HGK404" s="58"/>
      <c r="HGL404" s="58"/>
      <c r="HGM404" s="58"/>
      <c r="HGN404" s="58"/>
      <c r="HGO404" s="58"/>
      <c r="HGP404" s="58"/>
      <c r="HGQ404" s="58"/>
      <c r="HGR404" s="58"/>
      <c r="HGS404" s="58"/>
      <c r="HGT404" s="58"/>
      <c r="HGU404" s="58"/>
      <c r="HGV404" s="58"/>
      <c r="HGW404" s="58"/>
      <c r="HGX404" s="58"/>
      <c r="HGY404" s="58"/>
      <c r="HGZ404" s="58"/>
      <c r="HHA404" s="58"/>
      <c r="HHB404" s="58"/>
      <c r="HHC404" s="58"/>
      <c r="HHD404" s="58"/>
      <c r="HHE404" s="58"/>
      <c r="HHF404" s="58"/>
      <c r="HHG404" s="58"/>
      <c r="HHH404" s="58"/>
      <c r="HHI404" s="58"/>
      <c r="HHJ404" s="58"/>
      <c r="HHK404" s="58"/>
      <c r="HHL404" s="58"/>
      <c r="HHM404" s="58"/>
      <c r="HHN404" s="58"/>
      <c r="HHO404" s="58"/>
      <c r="HHP404" s="58"/>
      <c r="HHQ404" s="58"/>
      <c r="HHR404" s="58"/>
      <c r="HHS404" s="58"/>
      <c r="HHT404" s="58"/>
      <c r="HHU404" s="58"/>
      <c r="HHV404" s="58"/>
      <c r="HHW404" s="58"/>
      <c r="HHX404" s="58"/>
      <c r="HHY404" s="58"/>
      <c r="HHZ404" s="58"/>
      <c r="HIA404" s="58"/>
      <c r="HIB404" s="58"/>
      <c r="HIC404" s="58"/>
      <c r="HID404" s="58"/>
      <c r="HIE404" s="58"/>
      <c r="HIF404" s="58"/>
      <c r="HIG404" s="58"/>
      <c r="HIH404" s="58"/>
      <c r="HII404" s="58"/>
      <c r="HIJ404" s="58"/>
      <c r="HIK404" s="58"/>
      <c r="HIL404" s="58"/>
      <c r="HIM404" s="58"/>
      <c r="HIN404" s="58"/>
      <c r="HIO404" s="58"/>
      <c r="HIP404" s="58"/>
      <c r="HIQ404" s="58"/>
      <c r="HIR404" s="58"/>
      <c r="HIS404" s="58"/>
      <c r="HIT404" s="58"/>
      <c r="HIU404" s="58"/>
      <c r="HIV404" s="58"/>
      <c r="HIW404" s="58"/>
      <c r="HIX404" s="58"/>
      <c r="HIY404" s="58"/>
      <c r="HIZ404" s="58"/>
      <c r="HJA404" s="58"/>
      <c r="HJB404" s="58"/>
      <c r="HJC404" s="58"/>
      <c r="HJD404" s="58"/>
      <c r="HJE404" s="58"/>
      <c r="HJF404" s="58"/>
      <c r="HJG404" s="58"/>
      <c r="HJH404" s="58"/>
      <c r="HJI404" s="58"/>
      <c r="HJJ404" s="58"/>
      <c r="HJK404" s="58"/>
      <c r="HJL404" s="58"/>
      <c r="HJM404" s="58"/>
      <c r="HJN404" s="58"/>
      <c r="HJO404" s="58"/>
      <c r="HJP404" s="58"/>
      <c r="HJQ404" s="58"/>
      <c r="HJR404" s="58"/>
      <c r="HJS404" s="58"/>
      <c r="HJT404" s="58"/>
      <c r="HJU404" s="58"/>
      <c r="HJV404" s="58"/>
      <c r="HJW404" s="58"/>
      <c r="HJX404" s="58"/>
      <c r="HJY404" s="58"/>
      <c r="HJZ404" s="58"/>
      <c r="HKA404" s="58"/>
      <c r="HKB404" s="58"/>
      <c r="HKC404" s="58"/>
      <c r="HKD404" s="58"/>
      <c r="HKE404" s="58"/>
      <c r="HKF404" s="58"/>
      <c r="HKG404" s="58"/>
      <c r="HKH404" s="58"/>
      <c r="HKI404" s="58"/>
      <c r="HKJ404" s="58"/>
      <c r="HKK404" s="58"/>
      <c r="HKL404" s="58"/>
      <c r="HKM404" s="58"/>
      <c r="HKN404" s="58"/>
      <c r="HKO404" s="58"/>
      <c r="HKP404" s="58"/>
      <c r="HKQ404" s="58"/>
      <c r="HKR404" s="58"/>
      <c r="HKS404" s="58"/>
      <c r="HKT404" s="58"/>
      <c r="HKU404" s="58"/>
      <c r="HKV404" s="58"/>
      <c r="HKW404" s="58"/>
      <c r="HKX404" s="58"/>
      <c r="HKY404" s="58"/>
      <c r="HKZ404" s="58"/>
      <c r="HLA404" s="58"/>
      <c r="HLB404" s="58"/>
      <c r="HLC404" s="58"/>
      <c r="HLD404" s="58"/>
      <c r="HLE404" s="58"/>
      <c r="HLF404" s="58"/>
      <c r="HLG404" s="58"/>
      <c r="HLH404" s="58"/>
      <c r="HLI404" s="58"/>
      <c r="HLJ404" s="58"/>
      <c r="HLK404" s="58"/>
      <c r="HLL404" s="58"/>
      <c r="HLM404" s="58"/>
      <c r="HLN404" s="58"/>
      <c r="HLO404" s="58"/>
      <c r="HLP404" s="58"/>
      <c r="HLQ404" s="58"/>
      <c r="HLR404" s="58"/>
      <c r="HLS404" s="58"/>
      <c r="HLT404" s="58"/>
      <c r="HLU404" s="58"/>
      <c r="HLV404" s="58"/>
      <c r="HLW404" s="58"/>
      <c r="HLX404" s="58"/>
      <c r="HLY404" s="58"/>
      <c r="HLZ404" s="58"/>
      <c r="HMA404" s="58"/>
      <c r="HMB404" s="58"/>
      <c r="HMC404" s="58"/>
      <c r="HMD404" s="58"/>
      <c r="HME404" s="58"/>
      <c r="HMF404" s="58"/>
      <c r="HMG404" s="58"/>
      <c r="HMH404" s="58"/>
      <c r="HMI404" s="58"/>
      <c r="HMJ404" s="58"/>
      <c r="HMK404" s="58"/>
      <c r="HML404" s="58"/>
      <c r="HMM404" s="58"/>
      <c r="HMN404" s="58"/>
      <c r="HMO404" s="58"/>
      <c r="HMP404" s="58"/>
      <c r="HMQ404" s="58"/>
      <c r="HMR404" s="58"/>
      <c r="HMS404" s="58"/>
      <c r="HMT404" s="58"/>
      <c r="HMU404" s="58"/>
      <c r="HMV404" s="58"/>
      <c r="HMW404" s="58"/>
      <c r="HMX404" s="58"/>
      <c r="HMY404" s="58"/>
      <c r="HMZ404" s="58"/>
      <c r="HNA404" s="58"/>
      <c r="HNB404" s="58"/>
      <c r="HNC404" s="58"/>
      <c r="HND404" s="58"/>
      <c r="HNE404" s="58"/>
      <c r="HNF404" s="58"/>
      <c r="HNG404" s="58"/>
      <c r="HNH404" s="58"/>
      <c r="HNI404" s="58"/>
      <c r="HNJ404" s="58"/>
      <c r="HNK404" s="58"/>
      <c r="HNL404" s="58"/>
      <c r="HNM404" s="58"/>
      <c r="HNN404" s="58"/>
      <c r="HNO404" s="58"/>
      <c r="HNP404" s="58"/>
      <c r="HNQ404" s="58"/>
      <c r="HNR404" s="58"/>
      <c r="HNS404" s="58"/>
      <c r="HNT404" s="58"/>
      <c r="HNU404" s="58"/>
      <c r="HNV404" s="58"/>
      <c r="HNW404" s="58"/>
      <c r="HNX404" s="58"/>
      <c r="HNY404" s="58"/>
      <c r="HNZ404" s="58"/>
      <c r="HOA404" s="58"/>
      <c r="HOB404" s="58"/>
      <c r="HOC404" s="58"/>
      <c r="HOD404" s="58"/>
      <c r="HOE404" s="58"/>
      <c r="HOF404" s="58"/>
      <c r="HOG404" s="58"/>
      <c r="HOH404" s="58"/>
      <c r="HOI404" s="58"/>
      <c r="HOJ404" s="58"/>
      <c r="HOK404" s="58"/>
      <c r="HOL404" s="58"/>
      <c r="HOM404" s="58"/>
      <c r="HON404" s="58"/>
      <c r="HOO404" s="58"/>
      <c r="HOP404" s="58"/>
      <c r="HOQ404" s="58"/>
      <c r="HOR404" s="58"/>
      <c r="HOS404" s="58"/>
      <c r="HOT404" s="58"/>
      <c r="HOU404" s="58"/>
      <c r="HOV404" s="58"/>
      <c r="HOW404" s="58"/>
      <c r="HOX404" s="58"/>
      <c r="HOY404" s="58"/>
      <c r="HOZ404" s="58"/>
      <c r="HPA404" s="58"/>
      <c r="HPB404" s="58"/>
      <c r="HPC404" s="58"/>
      <c r="HPD404" s="58"/>
      <c r="HPE404" s="58"/>
      <c r="HPF404" s="58"/>
      <c r="HPG404" s="58"/>
      <c r="HPH404" s="58"/>
      <c r="HPI404" s="58"/>
      <c r="HPJ404" s="58"/>
      <c r="HPK404" s="58"/>
      <c r="HPL404" s="58"/>
      <c r="HPM404" s="58"/>
      <c r="HPN404" s="58"/>
      <c r="HPO404" s="58"/>
      <c r="HPP404" s="58"/>
      <c r="HPQ404" s="58"/>
      <c r="HPR404" s="58"/>
      <c r="HPS404" s="58"/>
      <c r="HPT404" s="58"/>
      <c r="HPU404" s="58"/>
      <c r="HPV404" s="58"/>
      <c r="HPW404" s="58"/>
      <c r="HPX404" s="58"/>
      <c r="HPY404" s="58"/>
      <c r="HPZ404" s="58"/>
      <c r="HQA404" s="58"/>
      <c r="HQB404" s="58"/>
      <c r="HQC404" s="58"/>
      <c r="HQD404" s="58"/>
      <c r="HQE404" s="58"/>
      <c r="HQF404" s="58"/>
      <c r="HQG404" s="58"/>
      <c r="HQH404" s="58"/>
      <c r="HQI404" s="58"/>
      <c r="HQJ404" s="58"/>
      <c r="HQK404" s="58"/>
      <c r="HQL404" s="58"/>
      <c r="HQM404" s="58"/>
      <c r="HQN404" s="58"/>
      <c r="HQO404" s="58"/>
      <c r="HQP404" s="58"/>
      <c r="HQQ404" s="58"/>
      <c r="HQR404" s="58"/>
      <c r="HQS404" s="58"/>
      <c r="HQT404" s="58"/>
      <c r="HQU404" s="58"/>
      <c r="HQV404" s="58"/>
      <c r="HQW404" s="58"/>
      <c r="HQX404" s="58"/>
      <c r="HQY404" s="58"/>
      <c r="HQZ404" s="58"/>
      <c r="HRA404" s="58"/>
      <c r="HRB404" s="58"/>
      <c r="HRC404" s="58"/>
      <c r="HRD404" s="58"/>
      <c r="HRE404" s="58"/>
      <c r="HRF404" s="58"/>
      <c r="HRG404" s="58"/>
      <c r="HRH404" s="58"/>
      <c r="HRI404" s="58"/>
      <c r="HRJ404" s="58"/>
      <c r="HRK404" s="58"/>
      <c r="HRL404" s="58"/>
      <c r="HRM404" s="58"/>
      <c r="HRN404" s="58"/>
      <c r="HRO404" s="58"/>
      <c r="HRP404" s="58"/>
      <c r="HRQ404" s="58"/>
      <c r="HRR404" s="58"/>
      <c r="HRS404" s="58"/>
      <c r="HRT404" s="58"/>
      <c r="HRU404" s="58"/>
      <c r="HRV404" s="58"/>
      <c r="HRW404" s="58"/>
      <c r="HRX404" s="58"/>
      <c r="HRY404" s="58"/>
      <c r="HRZ404" s="58"/>
      <c r="HSA404" s="58"/>
      <c r="HSB404" s="58"/>
      <c r="HSC404" s="58"/>
      <c r="HSD404" s="58"/>
      <c r="HSE404" s="58"/>
      <c r="HSF404" s="58"/>
      <c r="HSG404" s="58"/>
      <c r="HSH404" s="58"/>
      <c r="HSI404" s="58"/>
      <c r="HSJ404" s="58"/>
      <c r="HSK404" s="58"/>
      <c r="HSL404" s="58"/>
      <c r="HSM404" s="58"/>
      <c r="HSN404" s="58"/>
      <c r="HSO404" s="58"/>
      <c r="HSP404" s="58"/>
      <c r="HSQ404" s="58"/>
      <c r="HSR404" s="58"/>
      <c r="HSS404" s="58"/>
      <c r="HST404" s="58"/>
      <c r="HSU404" s="58"/>
      <c r="HSV404" s="58"/>
      <c r="HSW404" s="58"/>
      <c r="HSX404" s="58"/>
      <c r="HSY404" s="58"/>
      <c r="HSZ404" s="58"/>
      <c r="HTA404" s="58"/>
      <c r="HTB404" s="58"/>
      <c r="HTC404" s="58"/>
      <c r="HTD404" s="58"/>
      <c r="HTE404" s="58"/>
      <c r="HTF404" s="58"/>
      <c r="HTG404" s="58"/>
      <c r="HTH404" s="58"/>
      <c r="HTI404" s="58"/>
      <c r="HTJ404" s="58"/>
      <c r="HTK404" s="58"/>
      <c r="HTL404" s="58"/>
      <c r="HTM404" s="58"/>
      <c r="HTN404" s="58"/>
      <c r="HTO404" s="58"/>
      <c r="HTP404" s="58"/>
      <c r="HTQ404" s="58"/>
      <c r="HTR404" s="58"/>
      <c r="HTS404" s="58"/>
      <c r="HTT404" s="58"/>
      <c r="HTU404" s="58"/>
      <c r="HTV404" s="58"/>
      <c r="HTW404" s="58"/>
      <c r="HTX404" s="58"/>
      <c r="HTY404" s="58"/>
      <c r="HTZ404" s="58"/>
      <c r="HUA404" s="58"/>
      <c r="HUB404" s="58"/>
      <c r="HUC404" s="58"/>
      <c r="HUD404" s="58"/>
      <c r="HUE404" s="58"/>
      <c r="HUF404" s="58"/>
      <c r="HUG404" s="58"/>
      <c r="HUH404" s="58"/>
      <c r="HUI404" s="58"/>
      <c r="HUJ404" s="58"/>
      <c r="HUK404" s="58"/>
      <c r="HUL404" s="58"/>
      <c r="HUM404" s="58"/>
      <c r="HUN404" s="58"/>
      <c r="HUO404" s="58"/>
      <c r="HUP404" s="58"/>
      <c r="HUQ404" s="58"/>
      <c r="HUR404" s="58"/>
      <c r="HUS404" s="58"/>
      <c r="HUT404" s="58"/>
      <c r="HUU404" s="58"/>
      <c r="HUV404" s="58"/>
      <c r="HUW404" s="58"/>
      <c r="HUX404" s="58"/>
      <c r="HUY404" s="58"/>
      <c r="HUZ404" s="58"/>
      <c r="HVA404" s="58"/>
      <c r="HVB404" s="58"/>
      <c r="HVC404" s="58"/>
      <c r="HVD404" s="58"/>
      <c r="HVE404" s="58"/>
      <c r="HVF404" s="58"/>
      <c r="HVG404" s="58"/>
      <c r="HVH404" s="58"/>
      <c r="HVI404" s="58"/>
      <c r="HVJ404" s="58"/>
      <c r="HVK404" s="58"/>
      <c r="HVL404" s="58"/>
      <c r="HVM404" s="58"/>
      <c r="HVN404" s="58"/>
      <c r="HVO404" s="58"/>
      <c r="HVP404" s="58"/>
      <c r="HVQ404" s="58"/>
      <c r="HVR404" s="58"/>
      <c r="HVS404" s="58"/>
      <c r="HVT404" s="58"/>
      <c r="HVU404" s="58"/>
      <c r="HVV404" s="58"/>
      <c r="HVW404" s="58"/>
      <c r="HVX404" s="58"/>
      <c r="HVY404" s="58"/>
      <c r="HVZ404" s="58"/>
      <c r="HWA404" s="58"/>
      <c r="HWB404" s="58"/>
      <c r="HWC404" s="58"/>
      <c r="HWD404" s="58"/>
      <c r="HWE404" s="58"/>
      <c r="HWF404" s="58"/>
      <c r="HWG404" s="58"/>
      <c r="HWH404" s="58"/>
      <c r="HWI404" s="58"/>
      <c r="HWJ404" s="58"/>
      <c r="HWK404" s="58"/>
      <c r="HWL404" s="58"/>
      <c r="HWM404" s="58"/>
      <c r="HWN404" s="58"/>
      <c r="HWO404" s="58"/>
      <c r="HWP404" s="58"/>
      <c r="HWQ404" s="58"/>
      <c r="HWR404" s="58"/>
      <c r="HWS404" s="58"/>
      <c r="HWT404" s="58"/>
      <c r="HWU404" s="58"/>
      <c r="HWV404" s="58"/>
      <c r="HWW404" s="58"/>
      <c r="HWX404" s="58"/>
      <c r="HWY404" s="58"/>
      <c r="HWZ404" s="58"/>
      <c r="HXA404" s="58"/>
      <c r="HXB404" s="58"/>
      <c r="HXC404" s="58"/>
      <c r="HXD404" s="58"/>
      <c r="HXE404" s="58"/>
      <c r="HXF404" s="58"/>
      <c r="HXG404" s="58"/>
      <c r="HXH404" s="58"/>
      <c r="HXI404" s="58"/>
      <c r="HXJ404" s="58"/>
      <c r="HXK404" s="58"/>
      <c r="HXL404" s="58"/>
      <c r="HXM404" s="58"/>
      <c r="HXN404" s="58"/>
      <c r="HXO404" s="58"/>
      <c r="HXP404" s="58"/>
      <c r="HXQ404" s="58"/>
      <c r="HXR404" s="58"/>
      <c r="HXS404" s="58"/>
      <c r="HXT404" s="58"/>
      <c r="HXU404" s="58"/>
      <c r="HXV404" s="58"/>
      <c r="HXW404" s="58"/>
      <c r="HXX404" s="58"/>
      <c r="HXY404" s="58"/>
      <c r="HXZ404" s="58"/>
      <c r="HYA404" s="58"/>
      <c r="HYB404" s="58"/>
      <c r="HYC404" s="58"/>
      <c r="HYD404" s="58"/>
      <c r="HYE404" s="58"/>
      <c r="HYF404" s="58"/>
      <c r="HYG404" s="58"/>
      <c r="HYH404" s="58"/>
      <c r="HYI404" s="58"/>
      <c r="HYJ404" s="58"/>
      <c r="HYK404" s="58"/>
      <c r="HYL404" s="58"/>
      <c r="HYM404" s="58"/>
      <c r="HYN404" s="58"/>
      <c r="HYO404" s="58"/>
      <c r="HYP404" s="58"/>
      <c r="HYQ404" s="58"/>
      <c r="HYR404" s="58"/>
      <c r="HYS404" s="58"/>
      <c r="HYT404" s="58"/>
      <c r="HYU404" s="58"/>
      <c r="HYV404" s="58"/>
      <c r="HYW404" s="58"/>
      <c r="HYX404" s="58"/>
      <c r="HYY404" s="58"/>
      <c r="HYZ404" s="58"/>
      <c r="HZA404" s="58"/>
      <c r="HZB404" s="58"/>
      <c r="HZC404" s="58"/>
      <c r="HZD404" s="58"/>
      <c r="HZE404" s="58"/>
      <c r="HZF404" s="58"/>
      <c r="HZG404" s="58"/>
      <c r="HZH404" s="58"/>
      <c r="HZI404" s="58"/>
      <c r="HZJ404" s="58"/>
      <c r="HZK404" s="58"/>
      <c r="HZL404" s="58"/>
      <c r="HZM404" s="58"/>
      <c r="HZN404" s="58"/>
      <c r="HZO404" s="58"/>
      <c r="HZP404" s="58"/>
      <c r="HZQ404" s="58"/>
      <c r="HZR404" s="58"/>
      <c r="HZS404" s="58"/>
      <c r="HZT404" s="58"/>
      <c r="HZU404" s="58"/>
      <c r="HZV404" s="58"/>
      <c r="HZW404" s="58"/>
      <c r="HZX404" s="58"/>
      <c r="HZY404" s="58"/>
      <c r="HZZ404" s="58"/>
      <c r="IAA404" s="58"/>
      <c r="IAB404" s="58"/>
      <c r="IAC404" s="58"/>
      <c r="IAD404" s="58"/>
      <c r="IAE404" s="58"/>
      <c r="IAF404" s="58"/>
      <c r="IAG404" s="58"/>
      <c r="IAH404" s="58"/>
      <c r="IAI404" s="58"/>
      <c r="IAJ404" s="58"/>
      <c r="IAK404" s="58"/>
      <c r="IAL404" s="58"/>
      <c r="IAM404" s="58"/>
      <c r="IAN404" s="58"/>
      <c r="IAO404" s="58"/>
      <c r="IAP404" s="58"/>
      <c r="IAQ404" s="58"/>
      <c r="IAR404" s="58"/>
      <c r="IAS404" s="58"/>
      <c r="IAT404" s="58"/>
      <c r="IAU404" s="58"/>
      <c r="IAV404" s="58"/>
      <c r="IAW404" s="58"/>
      <c r="IAX404" s="58"/>
      <c r="IAY404" s="58"/>
      <c r="IAZ404" s="58"/>
      <c r="IBA404" s="58"/>
      <c r="IBB404" s="58"/>
      <c r="IBC404" s="58"/>
      <c r="IBD404" s="58"/>
      <c r="IBE404" s="58"/>
      <c r="IBF404" s="58"/>
      <c r="IBG404" s="58"/>
      <c r="IBH404" s="58"/>
      <c r="IBI404" s="58"/>
      <c r="IBJ404" s="58"/>
      <c r="IBK404" s="58"/>
      <c r="IBL404" s="58"/>
      <c r="IBM404" s="58"/>
      <c r="IBN404" s="58"/>
      <c r="IBO404" s="58"/>
      <c r="IBP404" s="58"/>
      <c r="IBQ404" s="58"/>
      <c r="IBR404" s="58"/>
      <c r="IBS404" s="58"/>
      <c r="IBT404" s="58"/>
      <c r="IBU404" s="58"/>
      <c r="IBV404" s="58"/>
      <c r="IBW404" s="58"/>
      <c r="IBX404" s="58"/>
      <c r="IBY404" s="58"/>
      <c r="IBZ404" s="58"/>
      <c r="ICA404" s="58"/>
      <c r="ICB404" s="58"/>
      <c r="ICC404" s="58"/>
      <c r="ICD404" s="58"/>
      <c r="ICE404" s="58"/>
      <c r="ICF404" s="58"/>
      <c r="ICG404" s="58"/>
      <c r="ICH404" s="58"/>
      <c r="ICI404" s="58"/>
      <c r="ICJ404" s="58"/>
      <c r="ICK404" s="58"/>
      <c r="ICL404" s="58"/>
      <c r="ICM404" s="58"/>
      <c r="ICN404" s="58"/>
      <c r="ICO404" s="58"/>
      <c r="ICP404" s="58"/>
      <c r="ICQ404" s="58"/>
      <c r="ICR404" s="58"/>
      <c r="ICS404" s="58"/>
      <c r="ICT404" s="58"/>
      <c r="ICU404" s="58"/>
      <c r="ICV404" s="58"/>
      <c r="ICW404" s="58"/>
      <c r="ICX404" s="58"/>
      <c r="ICY404" s="58"/>
      <c r="ICZ404" s="58"/>
      <c r="IDA404" s="58"/>
      <c r="IDB404" s="58"/>
      <c r="IDC404" s="58"/>
      <c r="IDD404" s="58"/>
      <c r="IDE404" s="58"/>
      <c r="IDF404" s="58"/>
      <c r="IDG404" s="58"/>
      <c r="IDH404" s="58"/>
      <c r="IDI404" s="58"/>
      <c r="IDJ404" s="58"/>
      <c r="IDK404" s="58"/>
      <c r="IDL404" s="58"/>
      <c r="IDM404" s="58"/>
      <c r="IDN404" s="58"/>
      <c r="IDO404" s="58"/>
      <c r="IDP404" s="58"/>
      <c r="IDQ404" s="58"/>
      <c r="IDR404" s="58"/>
      <c r="IDS404" s="58"/>
      <c r="IDT404" s="58"/>
      <c r="IDU404" s="58"/>
      <c r="IDV404" s="58"/>
      <c r="IDW404" s="58"/>
      <c r="IDX404" s="58"/>
      <c r="IDY404" s="58"/>
      <c r="IDZ404" s="58"/>
      <c r="IEA404" s="58"/>
      <c r="IEB404" s="58"/>
      <c r="IEC404" s="58"/>
      <c r="IED404" s="58"/>
      <c r="IEE404" s="58"/>
      <c r="IEF404" s="58"/>
      <c r="IEG404" s="58"/>
      <c r="IEH404" s="58"/>
      <c r="IEI404" s="58"/>
      <c r="IEJ404" s="58"/>
      <c r="IEK404" s="58"/>
      <c r="IEL404" s="58"/>
      <c r="IEM404" s="58"/>
      <c r="IEN404" s="58"/>
      <c r="IEO404" s="58"/>
      <c r="IEP404" s="58"/>
      <c r="IEQ404" s="58"/>
      <c r="IER404" s="58"/>
      <c r="IES404" s="58"/>
      <c r="IET404" s="58"/>
      <c r="IEU404" s="58"/>
      <c r="IEV404" s="58"/>
      <c r="IEW404" s="58"/>
      <c r="IEX404" s="58"/>
      <c r="IEY404" s="58"/>
      <c r="IEZ404" s="58"/>
      <c r="IFA404" s="58"/>
      <c r="IFB404" s="58"/>
      <c r="IFC404" s="58"/>
      <c r="IFD404" s="58"/>
      <c r="IFE404" s="58"/>
      <c r="IFF404" s="58"/>
      <c r="IFG404" s="58"/>
      <c r="IFH404" s="58"/>
      <c r="IFI404" s="58"/>
      <c r="IFJ404" s="58"/>
      <c r="IFK404" s="58"/>
      <c r="IFL404" s="58"/>
      <c r="IFM404" s="58"/>
      <c r="IFN404" s="58"/>
      <c r="IFO404" s="58"/>
      <c r="IFP404" s="58"/>
      <c r="IFQ404" s="58"/>
      <c r="IFR404" s="58"/>
      <c r="IFS404" s="58"/>
      <c r="IFT404" s="58"/>
      <c r="IFU404" s="58"/>
      <c r="IFV404" s="58"/>
      <c r="IFW404" s="58"/>
      <c r="IFX404" s="58"/>
      <c r="IFY404" s="58"/>
      <c r="IFZ404" s="58"/>
      <c r="IGA404" s="58"/>
      <c r="IGB404" s="58"/>
      <c r="IGC404" s="58"/>
      <c r="IGD404" s="58"/>
      <c r="IGE404" s="58"/>
      <c r="IGF404" s="58"/>
      <c r="IGG404" s="58"/>
      <c r="IGH404" s="58"/>
      <c r="IGI404" s="58"/>
      <c r="IGJ404" s="58"/>
      <c r="IGK404" s="58"/>
      <c r="IGL404" s="58"/>
      <c r="IGM404" s="58"/>
      <c r="IGN404" s="58"/>
      <c r="IGO404" s="58"/>
      <c r="IGP404" s="58"/>
      <c r="IGQ404" s="58"/>
      <c r="IGR404" s="58"/>
      <c r="IGS404" s="58"/>
      <c r="IGT404" s="58"/>
      <c r="IGU404" s="58"/>
      <c r="IGV404" s="58"/>
      <c r="IGW404" s="58"/>
      <c r="IGX404" s="58"/>
      <c r="IGY404" s="58"/>
      <c r="IGZ404" s="58"/>
      <c r="IHA404" s="58"/>
      <c r="IHB404" s="58"/>
      <c r="IHC404" s="58"/>
      <c r="IHD404" s="58"/>
      <c r="IHE404" s="58"/>
      <c r="IHF404" s="58"/>
      <c r="IHG404" s="58"/>
      <c r="IHH404" s="58"/>
      <c r="IHI404" s="58"/>
      <c r="IHJ404" s="58"/>
      <c r="IHK404" s="58"/>
      <c r="IHL404" s="58"/>
      <c r="IHM404" s="58"/>
      <c r="IHN404" s="58"/>
      <c r="IHO404" s="58"/>
      <c r="IHP404" s="58"/>
      <c r="IHQ404" s="58"/>
      <c r="IHR404" s="58"/>
      <c r="IHS404" s="58"/>
      <c r="IHT404" s="58"/>
      <c r="IHU404" s="58"/>
      <c r="IHV404" s="58"/>
      <c r="IHW404" s="58"/>
      <c r="IHX404" s="58"/>
      <c r="IHY404" s="58"/>
      <c r="IHZ404" s="58"/>
      <c r="IIA404" s="58"/>
      <c r="IIB404" s="58"/>
      <c r="IIC404" s="58"/>
      <c r="IID404" s="58"/>
      <c r="IIE404" s="58"/>
      <c r="IIF404" s="58"/>
      <c r="IIG404" s="58"/>
      <c r="IIH404" s="58"/>
      <c r="III404" s="58"/>
      <c r="IIJ404" s="58"/>
      <c r="IIK404" s="58"/>
      <c r="IIL404" s="58"/>
      <c r="IIM404" s="58"/>
      <c r="IIN404" s="58"/>
      <c r="IIO404" s="58"/>
      <c r="IIP404" s="58"/>
      <c r="IIQ404" s="58"/>
      <c r="IIR404" s="58"/>
      <c r="IIS404" s="58"/>
      <c r="IIT404" s="58"/>
      <c r="IIU404" s="58"/>
      <c r="IIV404" s="58"/>
      <c r="IIW404" s="58"/>
      <c r="IIX404" s="58"/>
      <c r="IIY404" s="58"/>
      <c r="IIZ404" s="58"/>
      <c r="IJA404" s="58"/>
      <c r="IJB404" s="58"/>
      <c r="IJC404" s="58"/>
      <c r="IJD404" s="58"/>
      <c r="IJE404" s="58"/>
      <c r="IJF404" s="58"/>
      <c r="IJG404" s="58"/>
      <c r="IJH404" s="58"/>
      <c r="IJI404" s="58"/>
      <c r="IJJ404" s="58"/>
      <c r="IJK404" s="58"/>
      <c r="IJL404" s="58"/>
      <c r="IJM404" s="58"/>
      <c r="IJN404" s="58"/>
      <c r="IJO404" s="58"/>
      <c r="IJP404" s="58"/>
      <c r="IJQ404" s="58"/>
      <c r="IJR404" s="58"/>
      <c r="IJS404" s="58"/>
      <c r="IJT404" s="58"/>
      <c r="IJU404" s="58"/>
      <c r="IJV404" s="58"/>
      <c r="IJW404" s="58"/>
      <c r="IJX404" s="58"/>
      <c r="IJY404" s="58"/>
      <c r="IJZ404" s="58"/>
      <c r="IKA404" s="58"/>
      <c r="IKB404" s="58"/>
      <c r="IKC404" s="58"/>
      <c r="IKD404" s="58"/>
      <c r="IKE404" s="58"/>
      <c r="IKF404" s="58"/>
      <c r="IKG404" s="58"/>
      <c r="IKH404" s="58"/>
      <c r="IKI404" s="58"/>
      <c r="IKJ404" s="58"/>
      <c r="IKK404" s="58"/>
      <c r="IKL404" s="58"/>
      <c r="IKM404" s="58"/>
      <c r="IKN404" s="58"/>
      <c r="IKO404" s="58"/>
      <c r="IKP404" s="58"/>
      <c r="IKQ404" s="58"/>
      <c r="IKR404" s="58"/>
      <c r="IKS404" s="58"/>
      <c r="IKT404" s="58"/>
      <c r="IKU404" s="58"/>
      <c r="IKV404" s="58"/>
      <c r="IKW404" s="58"/>
      <c r="IKX404" s="58"/>
      <c r="IKY404" s="58"/>
      <c r="IKZ404" s="58"/>
      <c r="ILA404" s="58"/>
      <c r="ILB404" s="58"/>
      <c r="ILC404" s="58"/>
      <c r="ILD404" s="58"/>
      <c r="ILE404" s="58"/>
      <c r="ILF404" s="58"/>
      <c r="ILG404" s="58"/>
      <c r="ILH404" s="58"/>
      <c r="ILI404" s="58"/>
      <c r="ILJ404" s="58"/>
      <c r="ILK404" s="58"/>
      <c r="ILL404" s="58"/>
      <c r="ILM404" s="58"/>
      <c r="ILN404" s="58"/>
      <c r="ILO404" s="58"/>
      <c r="ILP404" s="58"/>
      <c r="ILQ404" s="58"/>
      <c r="ILR404" s="58"/>
      <c r="ILS404" s="58"/>
      <c r="ILT404" s="58"/>
      <c r="ILU404" s="58"/>
      <c r="ILV404" s="58"/>
      <c r="ILW404" s="58"/>
      <c r="ILX404" s="58"/>
      <c r="ILY404" s="58"/>
      <c r="ILZ404" s="58"/>
      <c r="IMA404" s="58"/>
      <c r="IMB404" s="58"/>
      <c r="IMC404" s="58"/>
      <c r="IMD404" s="58"/>
      <c r="IME404" s="58"/>
      <c r="IMF404" s="58"/>
      <c r="IMG404" s="58"/>
      <c r="IMH404" s="58"/>
      <c r="IMI404" s="58"/>
      <c r="IMJ404" s="58"/>
      <c r="IMK404" s="58"/>
      <c r="IML404" s="58"/>
      <c r="IMM404" s="58"/>
      <c r="IMN404" s="58"/>
      <c r="IMO404" s="58"/>
      <c r="IMP404" s="58"/>
      <c r="IMQ404" s="58"/>
      <c r="IMR404" s="58"/>
      <c r="IMS404" s="58"/>
      <c r="IMT404" s="58"/>
      <c r="IMU404" s="58"/>
      <c r="IMV404" s="58"/>
      <c r="IMW404" s="58"/>
      <c r="IMX404" s="58"/>
      <c r="IMY404" s="58"/>
      <c r="IMZ404" s="58"/>
      <c r="INA404" s="58"/>
      <c r="INB404" s="58"/>
      <c r="INC404" s="58"/>
      <c r="IND404" s="58"/>
      <c r="INE404" s="58"/>
      <c r="INF404" s="58"/>
      <c r="ING404" s="58"/>
      <c r="INH404" s="58"/>
      <c r="INI404" s="58"/>
      <c r="INJ404" s="58"/>
      <c r="INK404" s="58"/>
      <c r="INL404" s="58"/>
      <c r="INM404" s="58"/>
      <c r="INN404" s="58"/>
      <c r="INO404" s="58"/>
      <c r="INP404" s="58"/>
      <c r="INQ404" s="58"/>
      <c r="INR404" s="58"/>
      <c r="INS404" s="58"/>
      <c r="INT404" s="58"/>
      <c r="INU404" s="58"/>
      <c r="INV404" s="58"/>
      <c r="INW404" s="58"/>
      <c r="INX404" s="58"/>
      <c r="INY404" s="58"/>
      <c r="INZ404" s="58"/>
      <c r="IOA404" s="58"/>
      <c r="IOB404" s="58"/>
      <c r="IOC404" s="58"/>
      <c r="IOD404" s="58"/>
      <c r="IOE404" s="58"/>
      <c r="IOF404" s="58"/>
      <c r="IOG404" s="58"/>
      <c r="IOH404" s="58"/>
      <c r="IOI404" s="58"/>
      <c r="IOJ404" s="58"/>
      <c r="IOK404" s="58"/>
      <c r="IOL404" s="58"/>
      <c r="IOM404" s="58"/>
      <c r="ION404" s="58"/>
      <c r="IOO404" s="58"/>
      <c r="IOP404" s="58"/>
      <c r="IOQ404" s="58"/>
      <c r="IOR404" s="58"/>
      <c r="IOS404" s="58"/>
      <c r="IOT404" s="58"/>
      <c r="IOU404" s="58"/>
      <c r="IOV404" s="58"/>
      <c r="IOW404" s="58"/>
      <c r="IOX404" s="58"/>
      <c r="IOY404" s="58"/>
      <c r="IOZ404" s="58"/>
      <c r="IPA404" s="58"/>
      <c r="IPB404" s="58"/>
      <c r="IPC404" s="58"/>
      <c r="IPD404" s="58"/>
      <c r="IPE404" s="58"/>
      <c r="IPF404" s="58"/>
      <c r="IPG404" s="58"/>
      <c r="IPH404" s="58"/>
      <c r="IPI404" s="58"/>
      <c r="IPJ404" s="58"/>
      <c r="IPK404" s="58"/>
      <c r="IPL404" s="58"/>
      <c r="IPM404" s="58"/>
      <c r="IPN404" s="58"/>
      <c r="IPO404" s="58"/>
      <c r="IPP404" s="58"/>
      <c r="IPQ404" s="58"/>
      <c r="IPR404" s="58"/>
      <c r="IPS404" s="58"/>
      <c r="IPT404" s="58"/>
      <c r="IPU404" s="58"/>
      <c r="IPV404" s="58"/>
      <c r="IPW404" s="58"/>
      <c r="IPX404" s="58"/>
      <c r="IPY404" s="58"/>
      <c r="IPZ404" s="58"/>
      <c r="IQA404" s="58"/>
      <c r="IQB404" s="58"/>
      <c r="IQC404" s="58"/>
      <c r="IQD404" s="58"/>
      <c r="IQE404" s="58"/>
      <c r="IQF404" s="58"/>
      <c r="IQG404" s="58"/>
      <c r="IQH404" s="58"/>
      <c r="IQI404" s="58"/>
      <c r="IQJ404" s="58"/>
      <c r="IQK404" s="58"/>
      <c r="IQL404" s="58"/>
      <c r="IQM404" s="58"/>
      <c r="IQN404" s="58"/>
      <c r="IQO404" s="58"/>
      <c r="IQP404" s="58"/>
      <c r="IQQ404" s="58"/>
      <c r="IQR404" s="58"/>
      <c r="IQS404" s="58"/>
      <c r="IQT404" s="58"/>
      <c r="IQU404" s="58"/>
      <c r="IQV404" s="58"/>
      <c r="IQW404" s="58"/>
      <c r="IQX404" s="58"/>
      <c r="IQY404" s="58"/>
      <c r="IQZ404" s="58"/>
      <c r="IRA404" s="58"/>
      <c r="IRB404" s="58"/>
      <c r="IRC404" s="58"/>
      <c r="IRD404" s="58"/>
      <c r="IRE404" s="58"/>
      <c r="IRF404" s="58"/>
      <c r="IRG404" s="58"/>
      <c r="IRH404" s="58"/>
      <c r="IRI404" s="58"/>
      <c r="IRJ404" s="58"/>
      <c r="IRK404" s="58"/>
      <c r="IRL404" s="58"/>
      <c r="IRM404" s="58"/>
      <c r="IRN404" s="58"/>
      <c r="IRO404" s="58"/>
      <c r="IRP404" s="58"/>
      <c r="IRQ404" s="58"/>
      <c r="IRR404" s="58"/>
      <c r="IRS404" s="58"/>
      <c r="IRT404" s="58"/>
      <c r="IRU404" s="58"/>
      <c r="IRV404" s="58"/>
      <c r="IRW404" s="58"/>
      <c r="IRX404" s="58"/>
      <c r="IRY404" s="58"/>
      <c r="IRZ404" s="58"/>
      <c r="ISA404" s="58"/>
      <c r="ISB404" s="58"/>
      <c r="ISC404" s="58"/>
      <c r="ISD404" s="58"/>
      <c r="ISE404" s="58"/>
      <c r="ISF404" s="58"/>
      <c r="ISG404" s="58"/>
      <c r="ISH404" s="58"/>
      <c r="ISI404" s="58"/>
      <c r="ISJ404" s="58"/>
      <c r="ISK404" s="58"/>
      <c r="ISL404" s="58"/>
      <c r="ISM404" s="58"/>
      <c r="ISN404" s="58"/>
      <c r="ISO404" s="58"/>
      <c r="ISP404" s="58"/>
      <c r="ISQ404" s="58"/>
      <c r="ISR404" s="58"/>
      <c r="ISS404" s="58"/>
      <c r="IST404" s="58"/>
      <c r="ISU404" s="58"/>
      <c r="ISV404" s="58"/>
      <c r="ISW404" s="58"/>
      <c r="ISX404" s="58"/>
      <c r="ISY404" s="58"/>
      <c r="ISZ404" s="58"/>
      <c r="ITA404" s="58"/>
      <c r="ITB404" s="58"/>
      <c r="ITC404" s="58"/>
      <c r="ITD404" s="58"/>
      <c r="ITE404" s="58"/>
      <c r="ITF404" s="58"/>
      <c r="ITG404" s="58"/>
      <c r="ITH404" s="58"/>
      <c r="ITI404" s="58"/>
      <c r="ITJ404" s="58"/>
      <c r="ITK404" s="58"/>
      <c r="ITL404" s="58"/>
      <c r="ITM404" s="58"/>
      <c r="ITN404" s="58"/>
      <c r="ITO404" s="58"/>
      <c r="ITP404" s="58"/>
      <c r="ITQ404" s="58"/>
      <c r="ITR404" s="58"/>
      <c r="ITS404" s="58"/>
      <c r="ITT404" s="58"/>
      <c r="ITU404" s="58"/>
      <c r="ITV404" s="58"/>
      <c r="ITW404" s="58"/>
      <c r="ITX404" s="58"/>
      <c r="ITY404" s="58"/>
      <c r="ITZ404" s="58"/>
      <c r="IUA404" s="58"/>
      <c r="IUB404" s="58"/>
      <c r="IUC404" s="58"/>
      <c r="IUD404" s="58"/>
      <c r="IUE404" s="58"/>
      <c r="IUF404" s="58"/>
      <c r="IUG404" s="58"/>
      <c r="IUH404" s="58"/>
      <c r="IUI404" s="58"/>
      <c r="IUJ404" s="58"/>
      <c r="IUK404" s="58"/>
      <c r="IUL404" s="58"/>
      <c r="IUM404" s="58"/>
      <c r="IUN404" s="58"/>
      <c r="IUO404" s="58"/>
      <c r="IUP404" s="58"/>
      <c r="IUQ404" s="58"/>
      <c r="IUR404" s="58"/>
      <c r="IUS404" s="58"/>
      <c r="IUT404" s="58"/>
      <c r="IUU404" s="58"/>
      <c r="IUV404" s="58"/>
      <c r="IUW404" s="58"/>
      <c r="IUX404" s="58"/>
      <c r="IUY404" s="58"/>
      <c r="IUZ404" s="58"/>
      <c r="IVA404" s="58"/>
      <c r="IVB404" s="58"/>
      <c r="IVC404" s="58"/>
      <c r="IVD404" s="58"/>
      <c r="IVE404" s="58"/>
      <c r="IVF404" s="58"/>
      <c r="IVG404" s="58"/>
      <c r="IVH404" s="58"/>
      <c r="IVI404" s="58"/>
      <c r="IVJ404" s="58"/>
      <c r="IVK404" s="58"/>
      <c r="IVL404" s="58"/>
      <c r="IVM404" s="58"/>
      <c r="IVN404" s="58"/>
      <c r="IVO404" s="58"/>
      <c r="IVP404" s="58"/>
      <c r="IVQ404" s="58"/>
      <c r="IVR404" s="58"/>
      <c r="IVS404" s="58"/>
      <c r="IVT404" s="58"/>
      <c r="IVU404" s="58"/>
      <c r="IVV404" s="58"/>
      <c r="IVW404" s="58"/>
      <c r="IVX404" s="58"/>
      <c r="IVY404" s="58"/>
      <c r="IVZ404" s="58"/>
      <c r="IWA404" s="58"/>
      <c r="IWB404" s="58"/>
      <c r="IWC404" s="58"/>
      <c r="IWD404" s="58"/>
      <c r="IWE404" s="58"/>
      <c r="IWF404" s="58"/>
      <c r="IWG404" s="58"/>
      <c r="IWH404" s="58"/>
      <c r="IWI404" s="58"/>
      <c r="IWJ404" s="58"/>
      <c r="IWK404" s="58"/>
      <c r="IWL404" s="58"/>
      <c r="IWM404" s="58"/>
      <c r="IWN404" s="58"/>
      <c r="IWO404" s="58"/>
      <c r="IWP404" s="58"/>
      <c r="IWQ404" s="58"/>
      <c r="IWR404" s="58"/>
      <c r="IWS404" s="58"/>
      <c r="IWT404" s="58"/>
      <c r="IWU404" s="58"/>
      <c r="IWV404" s="58"/>
      <c r="IWW404" s="58"/>
      <c r="IWX404" s="58"/>
      <c r="IWY404" s="58"/>
      <c r="IWZ404" s="58"/>
      <c r="IXA404" s="58"/>
      <c r="IXB404" s="58"/>
      <c r="IXC404" s="58"/>
      <c r="IXD404" s="58"/>
      <c r="IXE404" s="58"/>
      <c r="IXF404" s="58"/>
      <c r="IXG404" s="58"/>
      <c r="IXH404" s="58"/>
      <c r="IXI404" s="58"/>
      <c r="IXJ404" s="58"/>
      <c r="IXK404" s="58"/>
      <c r="IXL404" s="58"/>
      <c r="IXM404" s="58"/>
      <c r="IXN404" s="58"/>
      <c r="IXO404" s="58"/>
      <c r="IXP404" s="58"/>
      <c r="IXQ404" s="58"/>
      <c r="IXR404" s="58"/>
      <c r="IXS404" s="58"/>
      <c r="IXT404" s="58"/>
      <c r="IXU404" s="58"/>
      <c r="IXV404" s="58"/>
      <c r="IXW404" s="58"/>
      <c r="IXX404" s="58"/>
      <c r="IXY404" s="58"/>
      <c r="IXZ404" s="58"/>
      <c r="IYA404" s="58"/>
      <c r="IYB404" s="58"/>
      <c r="IYC404" s="58"/>
      <c r="IYD404" s="58"/>
      <c r="IYE404" s="58"/>
      <c r="IYF404" s="58"/>
      <c r="IYG404" s="58"/>
      <c r="IYH404" s="58"/>
      <c r="IYI404" s="58"/>
      <c r="IYJ404" s="58"/>
      <c r="IYK404" s="58"/>
      <c r="IYL404" s="58"/>
      <c r="IYM404" s="58"/>
      <c r="IYN404" s="58"/>
      <c r="IYO404" s="58"/>
      <c r="IYP404" s="58"/>
      <c r="IYQ404" s="58"/>
      <c r="IYR404" s="58"/>
      <c r="IYS404" s="58"/>
      <c r="IYT404" s="58"/>
      <c r="IYU404" s="58"/>
      <c r="IYV404" s="58"/>
      <c r="IYW404" s="58"/>
      <c r="IYX404" s="58"/>
      <c r="IYY404" s="58"/>
      <c r="IYZ404" s="58"/>
      <c r="IZA404" s="58"/>
      <c r="IZB404" s="58"/>
      <c r="IZC404" s="58"/>
      <c r="IZD404" s="58"/>
      <c r="IZE404" s="58"/>
      <c r="IZF404" s="58"/>
      <c r="IZG404" s="58"/>
      <c r="IZH404" s="58"/>
      <c r="IZI404" s="58"/>
      <c r="IZJ404" s="58"/>
      <c r="IZK404" s="58"/>
      <c r="IZL404" s="58"/>
      <c r="IZM404" s="58"/>
      <c r="IZN404" s="58"/>
      <c r="IZO404" s="58"/>
      <c r="IZP404" s="58"/>
      <c r="IZQ404" s="58"/>
      <c r="IZR404" s="58"/>
      <c r="IZS404" s="58"/>
      <c r="IZT404" s="58"/>
      <c r="IZU404" s="58"/>
      <c r="IZV404" s="58"/>
      <c r="IZW404" s="58"/>
      <c r="IZX404" s="58"/>
      <c r="IZY404" s="58"/>
      <c r="IZZ404" s="58"/>
      <c r="JAA404" s="58"/>
      <c r="JAB404" s="58"/>
      <c r="JAC404" s="58"/>
      <c r="JAD404" s="58"/>
      <c r="JAE404" s="58"/>
      <c r="JAF404" s="58"/>
      <c r="JAG404" s="58"/>
      <c r="JAH404" s="58"/>
      <c r="JAI404" s="58"/>
      <c r="JAJ404" s="58"/>
      <c r="JAK404" s="58"/>
      <c r="JAL404" s="58"/>
      <c r="JAM404" s="58"/>
      <c r="JAN404" s="58"/>
      <c r="JAO404" s="58"/>
      <c r="JAP404" s="58"/>
      <c r="JAQ404" s="58"/>
      <c r="JAR404" s="58"/>
      <c r="JAS404" s="58"/>
      <c r="JAT404" s="58"/>
      <c r="JAU404" s="58"/>
      <c r="JAV404" s="58"/>
      <c r="JAW404" s="58"/>
      <c r="JAX404" s="58"/>
      <c r="JAY404" s="58"/>
      <c r="JAZ404" s="58"/>
      <c r="JBA404" s="58"/>
      <c r="JBB404" s="58"/>
      <c r="JBC404" s="58"/>
      <c r="JBD404" s="58"/>
      <c r="JBE404" s="58"/>
      <c r="JBF404" s="58"/>
      <c r="JBG404" s="58"/>
      <c r="JBH404" s="58"/>
      <c r="JBI404" s="58"/>
      <c r="JBJ404" s="58"/>
      <c r="JBK404" s="58"/>
      <c r="JBL404" s="58"/>
      <c r="JBM404" s="58"/>
      <c r="JBN404" s="58"/>
      <c r="JBO404" s="58"/>
      <c r="JBP404" s="58"/>
      <c r="JBQ404" s="58"/>
      <c r="JBR404" s="58"/>
      <c r="JBS404" s="58"/>
      <c r="JBT404" s="58"/>
      <c r="JBU404" s="58"/>
      <c r="JBV404" s="58"/>
      <c r="JBW404" s="58"/>
      <c r="JBX404" s="58"/>
      <c r="JBY404" s="58"/>
      <c r="JBZ404" s="58"/>
      <c r="JCA404" s="58"/>
      <c r="JCB404" s="58"/>
      <c r="JCC404" s="58"/>
      <c r="JCD404" s="58"/>
      <c r="JCE404" s="58"/>
      <c r="JCF404" s="58"/>
      <c r="JCG404" s="58"/>
      <c r="JCH404" s="58"/>
      <c r="JCI404" s="58"/>
      <c r="JCJ404" s="58"/>
      <c r="JCK404" s="58"/>
      <c r="JCL404" s="58"/>
      <c r="JCM404" s="58"/>
      <c r="JCN404" s="58"/>
      <c r="JCO404" s="58"/>
      <c r="JCP404" s="58"/>
      <c r="JCQ404" s="58"/>
      <c r="JCR404" s="58"/>
      <c r="JCS404" s="58"/>
      <c r="JCT404" s="58"/>
      <c r="JCU404" s="58"/>
      <c r="JCV404" s="58"/>
      <c r="JCW404" s="58"/>
      <c r="JCX404" s="58"/>
      <c r="JCY404" s="58"/>
      <c r="JCZ404" s="58"/>
      <c r="JDA404" s="58"/>
      <c r="JDB404" s="58"/>
      <c r="JDC404" s="58"/>
      <c r="JDD404" s="58"/>
      <c r="JDE404" s="58"/>
      <c r="JDF404" s="58"/>
      <c r="JDG404" s="58"/>
      <c r="JDH404" s="58"/>
      <c r="JDI404" s="58"/>
      <c r="JDJ404" s="58"/>
      <c r="JDK404" s="58"/>
      <c r="JDL404" s="58"/>
      <c r="JDM404" s="58"/>
      <c r="JDN404" s="58"/>
      <c r="JDO404" s="58"/>
      <c r="JDP404" s="58"/>
      <c r="JDQ404" s="58"/>
      <c r="JDR404" s="58"/>
      <c r="JDS404" s="58"/>
      <c r="JDT404" s="58"/>
      <c r="JDU404" s="58"/>
      <c r="JDV404" s="58"/>
      <c r="JDW404" s="58"/>
      <c r="JDX404" s="58"/>
      <c r="JDY404" s="58"/>
      <c r="JDZ404" s="58"/>
      <c r="JEA404" s="58"/>
      <c r="JEB404" s="58"/>
      <c r="JEC404" s="58"/>
      <c r="JED404" s="58"/>
      <c r="JEE404" s="58"/>
      <c r="JEF404" s="58"/>
      <c r="JEG404" s="58"/>
      <c r="JEH404" s="58"/>
      <c r="JEI404" s="58"/>
      <c r="JEJ404" s="58"/>
      <c r="JEK404" s="58"/>
      <c r="JEL404" s="58"/>
      <c r="JEM404" s="58"/>
      <c r="JEN404" s="58"/>
      <c r="JEO404" s="58"/>
      <c r="JEP404" s="58"/>
      <c r="JEQ404" s="58"/>
      <c r="JER404" s="58"/>
      <c r="JES404" s="58"/>
      <c r="JET404" s="58"/>
      <c r="JEU404" s="58"/>
      <c r="JEV404" s="58"/>
      <c r="JEW404" s="58"/>
      <c r="JEX404" s="58"/>
      <c r="JEY404" s="58"/>
      <c r="JEZ404" s="58"/>
      <c r="JFA404" s="58"/>
      <c r="JFB404" s="58"/>
      <c r="JFC404" s="58"/>
      <c r="JFD404" s="58"/>
      <c r="JFE404" s="58"/>
      <c r="JFF404" s="58"/>
      <c r="JFG404" s="58"/>
      <c r="JFH404" s="58"/>
      <c r="JFI404" s="58"/>
      <c r="JFJ404" s="58"/>
      <c r="JFK404" s="58"/>
      <c r="JFL404" s="58"/>
      <c r="JFM404" s="58"/>
      <c r="JFN404" s="58"/>
      <c r="JFO404" s="58"/>
      <c r="JFP404" s="58"/>
      <c r="JFQ404" s="58"/>
      <c r="JFR404" s="58"/>
      <c r="JFS404" s="58"/>
      <c r="JFT404" s="58"/>
      <c r="JFU404" s="58"/>
      <c r="JFV404" s="58"/>
      <c r="JFW404" s="58"/>
      <c r="JFX404" s="58"/>
      <c r="JFY404" s="58"/>
      <c r="JFZ404" s="58"/>
      <c r="JGA404" s="58"/>
      <c r="JGB404" s="58"/>
      <c r="JGC404" s="58"/>
      <c r="JGD404" s="58"/>
      <c r="JGE404" s="58"/>
      <c r="JGF404" s="58"/>
      <c r="JGG404" s="58"/>
      <c r="JGH404" s="58"/>
      <c r="JGI404" s="58"/>
      <c r="JGJ404" s="58"/>
      <c r="JGK404" s="58"/>
      <c r="JGL404" s="58"/>
      <c r="JGM404" s="58"/>
      <c r="JGN404" s="58"/>
      <c r="JGO404" s="58"/>
      <c r="JGP404" s="58"/>
      <c r="JGQ404" s="58"/>
      <c r="JGR404" s="58"/>
      <c r="JGS404" s="58"/>
      <c r="JGT404" s="58"/>
      <c r="JGU404" s="58"/>
      <c r="JGV404" s="58"/>
      <c r="JGW404" s="58"/>
      <c r="JGX404" s="58"/>
      <c r="JGY404" s="58"/>
      <c r="JGZ404" s="58"/>
      <c r="JHA404" s="58"/>
      <c r="JHB404" s="58"/>
      <c r="JHC404" s="58"/>
      <c r="JHD404" s="58"/>
      <c r="JHE404" s="58"/>
      <c r="JHF404" s="58"/>
      <c r="JHG404" s="58"/>
      <c r="JHH404" s="58"/>
      <c r="JHI404" s="58"/>
      <c r="JHJ404" s="58"/>
      <c r="JHK404" s="58"/>
      <c r="JHL404" s="58"/>
      <c r="JHM404" s="58"/>
      <c r="JHN404" s="58"/>
      <c r="JHO404" s="58"/>
      <c r="JHP404" s="58"/>
      <c r="JHQ404" s="58"/>
      <c r="JHR404" s="58"/>
      <c r="JHS404" s="58"/>
      <c r="JHT404" s="58"/>
      <c r="JHU404" s="58"/>
      <c r="JHV404" s="58"/>
      <c r="JHW404" s="58"/>
      <c r="JHX404" s="58"/>
      <c r="JHY404" s="58"/>
      <c r="JHZ404" s="58"/>
      <c r="JIA404" s="58"/>
      <c r="JIB404" s="58"/>
      <c r="JIC404" s="58"/>
      <c r="JID404" s="58"/>
      <c r="JIE404" s="58"/>
      <c r="JIF404" s="58"/>
      <c r="JIG404" s="58"/>
      <c r="JIH404" s="58"/>
      <c r="JII404" s="58"/>
      <c r="JIJ404" s="58"/>
      <c r="JIK404" s="58"/>
      <c r="JIL404" s="58"/>
      <c r="JIM404" s="58"/>
      <c r="JIN404" s="58"/>
      <c r="JIO404" s="58"/>
      <c r="JIP404" s="58"/>
      <c r="JIQ404" s="58"/>
      <c r="JIR404" s="58"/>
      <c r="JIS404" s="58"/>
      <c r="JIT404" s="58"/>
      <c r="JIU404" s="58"/>
      <c r="JIV404" s="58"/>
      <c r="JIW404" s="58"/>
      <c r="JIX404" s="58"/>
      <c r="JIY404" s="58"/>
      <c r="JIZ404" s="58"/>
      <c r="JJA404" s="58"/>
      <c r="JJB404" s="58"/>
      <c r="JJC404" s="58"/>
      <c r="JJD404" s="58"/>
      <c r="JJE404" s="58"/>
      <c r="JJF404" s="58"/>
      <c r="JJG404" s="58"/>
      <c r="JJH404" s="58"/>
      <c r="JJI404" s="58"/>
      <c r="JJJ404" s="58"/>
      <c r="JJK404" s="58"/>
      <c r="JJL404" s="58"/>
      <c r="JJM404" s="58"/>
      <c r="JJN404" s="58"/>
      <c r="JJO404" s="58"/>
      <c r="JJP404" s="58"/>
      <c r="JJQ404" s="58"/>
      <c r="JJR404" s="58"/>
      <c r="JJS404" s="58"/>
      <c r="JJT404" s="58"/>
      <c r="JJU404" s="58"/>
      <c r="JJV404" s="58"/>
      <c r="JJW404" s="58"/>
      <c r="JJX404" s="58"/>
      <c r="JJY404" s="58"/>
      <c r="JJZ404" s="58"/>
      <c r="JKA404" s="58"/>
      <c r="JKB404" s="58"/>
      <c r="JKC404" s="58"/>
      <c r="JKD404" s="58"/>
      <c r="JKE404" s="58"/>
      <c r="JKF404" s="58"/>
      <c r="JKG404" s="58"/>
      <c r="JKH404" s="58"/>
      <c r="JKI404" s="58"/>
      <c r="JKJ404" s="58"/>
      <c r="JKK404" s="58"/>
      <c r="JKL404" s="58"/>
      <c r="JKM404" s="58"/>
      <c r="JKN404" s="58"/>
      <c r="JKO404" s="58"/>
      <c r="JKP404" s="58"/>
      <c r="JKQ404" s="58"/>
      <c r="JKR404" s="58"/>
      <c r="JKS404" s="58"/>
      <c r="JKT404" s="58"/>
      <c r="JKU404" s="58"/>
      <c r="JKV404" s="58"/>
      <c r="JKW404" s="58"/>
      <c r="JKX404" s="58"/>
      <c r="JKY404" s="58"/>
      <c r="JKZ404" s="58"/>
      <c r="JLA404" s="58"/>
      <c r="JLB404" s="58"/>
      <c r="JLC404" s="58"/>
      <c r="JLD404" s="58"/>
      <c r="JLE404" s="58"/>
      <c r="JLF404" s="58"/>
      <c r="JLG404" s="58"/>
      <c r="JLH404" s="58"/>
      <c r="JLI404" s="58"/>
      <c r="JLJ404" s="58"/>
      <c r="JLK404" s="58"/>
      <c r="JLL404" s="58"/>
      <c r="JLM404" s="58"/>
      <c r="JLN404" s="58"/>
      <c r="JLO404" s="58"/>
      <c r="JLP404" s="58"/>
      <c r="JLQ404" s="58"/>
      <c r="JLR404" s="58"/>
      <c r="JLS404" s="58"/>
      <c r="JLT404" s="58"/>
      <c r="JLU404" s="58"/>
      <c r="JLV404" s="58"/>
      <c r="JLW404" s="58"/>
      <c r="JLX404" s="58"/>
      <c r="JLY404" s="58"/>
      <c r="JLZ404" s="58"/>
      <c r="JMA404" s="58"/>
      <c r="JMB404" s="58"/>
      <c r="JMC404" s="58"/>
      <c r="JMD404" s="58"/>
      <c r="JME404" s="58"/>
      <c r="JMF404" s="58"/>
      <c r="JMG404" s="58"/>
      <c r="JMH404" s="58"/>
      <c r="JMI404" s="58"/>
      <c r="JMJ404" s="58"/>
      <c r="JMK404" s="58"/>
      <c r="JML404" s="58"/>
      <c r="JMM404" s="58"/>
      <c r="JMN404" s="58"/>
      <c r="JMO404" s="58"/>
      <c r="JMP404" s="58"/>
      <c r="JMQ404" s="58"/>
      <c r="JMR404" s="58"/>
      <c r="JMS404" s="58"/>
      <c r="JMT404" s="58"/>
      <c r="JMU404" s="58"/>
      <c r="JMV404" s="58"/>
      <c r="JMW404" s="58"/>
      <c r="JMX404" s="58"/>
      <c r="JMY404" s="58"/>
      <c r="JMZ404" s="58"/>
      <c r="JNA404" s="58"/>
      <c r="JNB404" s="58"/>
      <c r="JNC404" s="58"/>
      <c r="JND404" s="58"/>
      <c r="JNE404" s="58"/>
      <c r="JNF404" s="58"/>
      <c r="JNG404" s="58"/>
      <c r="JNH404" s="58"/>
      <c r="JNI404" s="58"/>
      <c r="JNJ404" s="58"/>
      <c r="JNK404" s="58"/>
      <c r="JNL404" s="58"/>
      <c r="JNM404" s="58"/>
      <c r="JNN404" s="58"/>
      <c r="JNO404" s="58"/>
      <c r="JNP404" s="58"/>
      <c r="JNQ404" s="58"/>
      <c r="JNR404" s="58"/>
      <c r="JNS404" s="58"/>
      <c r="JNT404" s="58"/>
      <c r="JNU404" s="58"/>
      <c r="JNV404" s="58"/>
      <c r="JNW404" s="58"/>
      <c r="JNX404" s="58"/>
      <c r="JNY404" s="58"/>
      <c r="JNZ404" s="58"/>
      <c r="JOA404" s="58"/>
      <c r="JOB404" s="58"/>
      <c r="JOC404" s="58"/>
      <c r="JOD404" s="58"/>
      <c r="JOE404" s="58"/>
      <c r="JOF404" s="58"/>
      <c r="JOG404" s="58"/>
      <c r="JOH404" s="58"/>
      <c r="JOI404" s="58"/>
      <c r="JOJ404" s="58"/>
      <c r="JOK404" s="58"/>
      <c r="JOL404" s="58"/>
      <c r="JOM404" s="58"/>
      <c r="JON404" s="58"/>
      <c r="JOO404" s="58"/>
      <c r="JOP404" s="58"/>
      <c r="JOQ404" s="58"/>
      <c r="JOR404" s="58"/>
      <c r="JOS404" s="58"/>
      <c r="JOT404" s="58"/>
      <c r="JOU404" s="58"/>
      <c r="JOV404" s="58"/>
      <c r="JOW404" s="58"/>
      <c r="JOX404" s="58"/>
      <c r="JOY404" s="58"/>
      <c r="JOZ404" s="58"/>
      <c r="JPA404" s="58"/>
      <c r="JPB404" s="58"/>
      <c r="JPC404" s="58"/>
      <c r="JPD404" s="58"/>
      <c r="JPE404" s="58"/>
      <c r="JPF404" s="58"/>
      <c r="JPG404" s="58"/>
      <c r="JPH404" s="58"/>
      <c r="JPI404" s="58"/>
      <c r="JPJ404" s="58"/>
      <c r="JPK404" s="58"/>
      <c r="JPL404" s="58"/>
      <c r="JPM404" s="58"/>
      <c r="JPN404" s="58"/>
      <c r="JPO404" s="58"/>
      <c r="JPP404" s="58"/>
      <c r="JPQ404" s="58"/>
      <c r="JPR404" s="58"/>
      <c r="JPS404" s="58"/>
      <c r="JPT404" s="58"/>
      <c r="JPU404" s="58"/>
      <c r="JPV404" s="58"/>
      <c r="JPW404" s="58"/>
      <c r="JPX404" s="58"/>
      <c r="JPY404" s="58"/>
      <c r="JPZ404" s="58"/>
      <c r="JQA404" s="58"/>
      <c r="JQB404" s="58"/>
      <c r="JQC404" s="58"/>
      <c r="JQD404" s="58"/>
      <c r="JQE404" s="58"/>
      <c r="JQF404" s="58"/>
      <c r="JQG404" s="58"/>
      <c r="JQH404" s="58"/>
      <c r="JQI404" s="58"/>
      <c r="JQJ404" s="58"/>
      <c r="JQK404" s="58"/>
      <c r="JQL404" s="58"/>
      <c r="JQM404" s="58"/>
      <c r="JQN404" s="58"/>
      <c r="JQO404" s="58"/>
      <c r="JQP404" s="58"/>
      <c r="JQQ404" s="58"/>
      <c r="JQR404" s="58"/>
      <c r="JQS404" s="58"/>
      <c r="JQT404" s="58"/>
      <c r="JQU404" s="58"/>
      <c r="JQV404" s="58"/>
      <c r="JQW404" s="58"/>
      <c r="JQX404" s="58"/>
      <c r="JQY404" s="58"/>
      <c r="JQZ404" s="58"/>
      <c r="JRA404" s="58"/>
      <c r="JRB404" s="58"/>
      <c r="JRC404" s="58"/>
      <c r="JRD404" s="58"/>
      <c r="JRE404" s="58"/>
      <c r="JRF404" s="58"/>
      <c r="JRG404" s="58"/>
      <c r="JRH404" s="58"/>
      <c r="JRI404" s="58"/>
      <c r="JRJ404" s="58"/>
      <c r="JRK404" s="58"/>
      <c r="JRL404" s="58"/>
      <c r="JRM404" s="58"/>
      <c r="JRN404" s="58"/>
      <c r="JRO404" s="58"/>
      <c r="JRP404" s="58"/>
      <c r="JRQ404" s="58"/>
      <c r="JRR404" s="58"/>
      <c r="JRS404" s="58"/>
      <c r="JRT404" s="58"/>
      <c r="JRU404" s="58"/>
      <c r="JRV404" s="58"/>
      <c r="JRW404" s="58"/>
      <c r="JRX404" s="58"/>
      <c r="JRY404" s="58"/>
      <c r="JRZ404" s="58"/>
      <c r="JSA404" s="58"/>
      <c r="JSB404" s="58"/>
      <c r="JSC404" s="58"/>
      <c r="JSD404" s="58"/>
      <c r="JSE404" s="58"/>
      <c r="JSF404" s="58"/>
      <c r="JSG404" s="58"/>
      <c r="JSH404" s="58"/>
      <c r="JSI404" s="58"/>
      <c r="JSJ404" s="58"/>
      <c r="JSK404" s="58"/>
      <c r="JSL404" s="58"/>
      <c r="JSM404" s="58"/>
      <c r="JSN404" s="58"/>
      <c r="JSO404" s="58"/>
      <c r="JSP404" s="58"/>
      <c r="JSQ404" s="58"/>
      <c r="JSR404" s="58"/>
      <c r="JSS404" s="58"/>
      <c r="JST404" s="58"/>
      <c r="JSU404" s="58"/>
      <c r="JSV404" s="58"/>
      <c r="JSW404" s="58"/>
      <c r="JSX404" s="58"/>
      <c r="JSY404" s="58"/>
      <c r="JSZ404" s="58"/>
      <c r="JTA404" s="58"/>
      <c r="JTB404" s="58"/>
      <c r="JTC404" s="58"/>
      <c r="JTD404" s="58"/>
      <c r="JTE404" s="58"/>
      <c r="JTF404" s="58"/>
      <c r="JTG404" s="58"/>
      <c r="JTH404" s="58"/>
      <c r="JTI404" s="58"/>
      <c r="JTJ404" s="58"/>
      <c r="JTK404" s="58"/>
      <c r="JTL404" s="58"/>
      <c r="JTM404" s="58"/>
      <c r="JTN404" s="58"/>
      <c r="JTO404" s="58"/>
      <c r="JTP404" s="58"/>
      <c r="JTQ404" s="58"/>
      <c r="JTR404" s="58"/>
      <c r="JTS404" s="58"/>
      <c r="JTT404" s="58"/>
      <c r="JTU404" s="58"/>
      <c r="JTV404" s="58"/>
      <c r="JTW404" s="58"/>
      <c r="JTX404" s="58"/>
      <c r="JTY404" s="58"/>
      <c r="JTZ404" s="58"/>
      <c r="JUA404" s="58"/>
      <c r="JUB404" s="58"/>
      <c r="JUC404" s="58"/>
      <c r="JUD404" s="58"/>
      <c r="JUE404" s="58"/>
      <c r="JUF404" s="58"/>
      <c r="JUG404" s="58"/>
      <c r="JUH404" s="58"/>
      <c r="JUI404" s="58"/>
      <c r="JUJ404" s="58"/>
      <c r="JUK404" s="58"/>
      <c r="JUL404" s="58"/>
      <c r="JUM404" s="58"/>
      <c r="JUN404" s="58"/>
      <c r="JUO404" s="58"/>
      <c r="JUP404" s="58"/>
      <c r="JUQ404" s="58"/>
      <c r="JUR404" s="58"/>
      <c r="JUS404" s="58"/>
      <c r="JUT404" s="58"/>
      <c r="JUU404" s="58"/>
      <c r="JUV404" s="58"/>
      <c r="JUW404" s="58"/>
      <c r="JUX404" s="58"/>
      <c r="JUY404" s="58"/>
      <c r="JUZ404" s="58"/>
      <c r="JVA404" s="58"/>
      <c r="JVB404" s="58"/>
      <c r="JVC404" s="58"/>
      <c r="JVD404" s="58"/>
      <c r="JVE404" s="58"/>
      <c r="JVF404" s="58"/>
      <c r="JVG404" s="58"/>
      <c r="JVH404" s="58"/>
      <c r="JVI404" s="58"/>
      <c r="JVJ404" s="58"/>
      <c r="JVK404" s="58"/>
      <c r="JVL404" s="58"/>
      <c r="JVM404" s="58"/>
      <c r="JVN404" s="58"/>
      <c r="JVO404" s="58"/>
      <c r="JVP404" s="58"/>
      <c r="JVQ404" s="58"/>
      <c r="JVR404" s="58"/>
      <c r="JVS404" s="58"/>
      <c r="JVT404" s="58"/>
      <c r="JVU404" s="58"/>
      <c r="JVV404" s="58"/>
      <c r="JVW404" s="58"/>
      <c r="JVX404" s="58"/>
      <c r="JVY404" s="58"/>
      <c r="JVZ404" s="58"/>
      <c r="JWA404" s="58"/>
      <c r="JWB404" s="58"/>
      <c r="JWC404" s="58"/>
      <c r="JWD404" s="58"/>
      <c r="JWE404" s="58"/>
      <c r="JWF404" s="58"/>
      <c r="JWG404" s="58"/>
      <c r="JWH404" s="58"/>
      <c r="JWI404" s="58"/>
      <c r="JWJ404" s="58"/>
      <c r="JWK404" s="58"/>
      <c r="JWL404" s="58"/>
      <c r="JWM404" s="58"/>
      <c r="JWN404" s="58"/>
      <c r="JWO404" s="58"/>
      <c r="JWP404" s="58"/>
      <c r="JWQ404" s="58"/>
      <c r="JWR404" s="58"/>
      <c r="JWS404" s="58"/>
      <c r="JWT404" s="58"/>
      <c r="JWU404" s="58"/>
      <c r="JWV404" s="58"/>
      <c r="JWW404" s="58"/>
      <c r="JWX404" s="58"/>
      <c r="JWY404" s="58"/>
      <c r="JWZ404" s="58"/>
      <c r="JXA404" s="58"/>
      <c r="JXB404" s="58"/>
      <c r="JXC404" s="58"/>
      <c r="JXD404" s="58"/>
      <c r="JXE404" s="58"/>
      <c r="JXF404" s="58"/>
      <c r="JXG404" s="58"/>
      <c r="JXH404" s="58"/>
      <c r="JXI404" s="58"/>
      <c r="JXJ404" s="58"/>
      <c r="JXK404" s="58"/>
      <c r="JXL404" s="58"/>
      <c r="JXM404" s="58"/>
      <c r="JXN404" s="58"/>
      <c r="JXO404" s="58"/>
      <c r="JXP404" s="58"/>
      <c r="JXQ404" s="58"/>
      <c r="JXR404" s="58"/>
      <c r="JXS404" s="58"/>
      <c r="JXT404" s="58"/>
      <c r="JXU404" s="58"/>
      <c r="JXV404" s="58"/>
      <c r="JXW404" s="58"/>
      <c r="JXX404" s="58"/>
      <c r="JXY404" s="58"/>
      <c r="JXZ404" s="58"/>
      <c r="JYA404" s="58"/>
      <c r="JYB404" s="58"/>
      <c r="JYC404" s="58"/>
      <c r="JYD404" s="58"/>
      <c r="JYE404" s="58"/>
      <c r="JYF404" s="58"/>
      <c r="JYG404" s="58"/>
      <c r="JYH404" s="58"/>
      <c r="JYI404" s="58"/>
      <c r="JYJ404" s="58"/>
      <c r="JYK404" s="58"/>
      <c r="JYL404" s="58"/>
      <c r="JYM404" s="58"/>
      <c r="JYN404" s="58"/>
      <c r="JYO404" s="58"/>
      <c r="JYP404" s="58"/>
      <c r="JYQ404" s="58"/>
      <c r="JYR404" s="58"/>
      <c r="JYS404" s="58"/>
      <c r="JYT404" s="58"/>
      <c r="JYU404" s="58"/>
      <c r="JYV404" s="58"/>
      <c r="JYW404" s="58"/>
      <c r="JYX404" s="58"/>
      <c r="JYY404" s="58"/>
      <c r="JYZ404" s="58"/>
      <c r="JZA404" s="58"/>
      <c r="JZB404" s="58"/>
      <c r="JZC404" s="58"/>
      <c r="JZD404" s="58"/>
      <c r="JZE404" s="58"/>
      <c r="JZF404" s="58"/>
      <c r="JZG404" s="58"/>
      <c r="JZH404" s="58"/>
      <c r="JZI404" s="58"/>
      <c r="JZJ404" s="58"/>
      <c r="JZK404" s="58"/>
      <c r="JZL404" s="58"/>
      <c r="JZM404" s="58"/>
      <c r="JZN404" s="58"/>
      <c r="JZO404" s="58"/>
      <c r="JZP404" s="58"/>
      <c r="JZQ404" s="58"/>
      <c r="JZR404" s="58"/>
      <c r="JZS404" s="58"/>
      <c r="JZT404" s="58"/>
      <c r="JZU404" s="58"/>
      <c r="JZV404" s="58"/>
      <c r="JZW404" s="58"/>
      <c r="JZX404" s="58"/>
      <c r="JZY404" s="58"/>
      <c r="JZZ404" s="58"/>
      <c r="KAA404" s="58"/>
      <c r="KAB404" s="58"/>
      <c r="KAC404" s="58"/>
      <c r="KAD404" s="58"/>
      <c r="KAE404" s="58"/>
      <c r="KAF404" s="58"/>
      <c r="KAG404" s="58"/>
      <c r="KAH404" s="58"/>
      <c r="KAI404" s="58"/>
      <c r="KAJ404" s="58"/>
      <c r="KAK404" s="58"/>
      <c r="KAL404" s="58"/>
      <c r="KAM404" s="58"/>
      <c r="KAN404" s="58"/>
      <c r="KAO404" s="58"/>
      <c r="KAP404" s="58"/>
      <c r="KAQ404" s="58"/>
      <c r="KAR404" s="58"/>
      <c r="KAS404" s="58"/>
      <c r="KAT404" s="58"/>
      <c r="KAU404" s="58"/>
      <c r="KAV404" s="58"/>
      <c r="KAW404" s="58"/>
      <c r="KAX404" s="58"/>
      <c r="KAY404" s="58"/>
      <c r="KAZ404" s="58"/>
      <c r="KBA404" s="58"/>
      <c r="KBB404" s="58"/>
      <c r="KBC404" s="58"/>
      <c r="KBD404" s="58"/>
      <c r="KBE404" s="58"/>
      <c r="KBF404" s="58"/>
      <c r="KBG404" s="58"/>
      <c r="KBH404" s="58"/>
      <c r="KBI404" s="58"/>
      <c r="KBJ404" s="58"/>
      <c r="KBK404" s="58"/>
      <c r="KBL404" s="58"/>
      <c r="KBM404" s="58"/>
      <c r="KBN404" s="58"/>
      <c r="KBO404" s="58"/>
      <c r="KBP404" s="58"/>
      <c r="KBQ404" s="58"/>
      <c r="KBR404" s="58"/>
      <c r="KBS404" s="58"/>
      <c r="KBT404" s="58"/>
      <c r="KBU404" s="58"/>
      <c r="KBV404" s="58"/>
      <c r="KBW404" s="58"/>
      <c r="KBX404" s="58"/>
      <c r="KBY404" s="58"/>
      <c r="KBZ404" s="58"/>
      <c r="KCA404" s="58"/>
      <c r="KCB404" s="58"/>
      <c r="KCC404" s="58"/>
      <c r="KCD404" s="58"/>
      <c r="KCE404" s="58"/>
      <c r="KCF404" s="58"/>
      <c r="KCG404" s="58"/>
      <c r="KCH404" s="58"/>
      <c r="KCI404" s="58"/>
      <c r="KCJ404" s="58"/>
      <c r="KCK404" s="58"/>
      <c r="KCL404" s="58"/>
      <c r="KCM404" s="58"/>
      <c r="KCN404" s="58"/>
      <c r="KCO404" s="58"/>
      <c r="KCP404" s="58"/>
      <c r="KCQ404" s="58"/>
      <c r="KCR404" s="58"/>
      <c r="KCS404" s="58"/>
      <c r="KCT404" s="58"/>
      <c r="KCU404" s="58"/>
      <c r="KCV404" s="58"/>
      <c r="KCW404" s="58"/>
      <c r="KCX404" s="58"/>
      <c r="KCY404" s="58"/>
      <c r="KCZ404" s="58"/>
      <c r="KDA404" s="58"/>
      <c r="KDB404" s="58"/>
      <c r="KDC404" s="58"/>
      <c r="KDD404" s="58"/>
      <c r="KDE404" s="58"/>
      <c r="KDF404" s="58"/>
      <c r="KDG404" s="58"/>
      <c r="KDH404" s="58"/>
      <c r="KDI404" s="58"/>
      <c r="KDJ404" s="58"/>
      <c r="KDK404" s="58"/>
      <c r="KDL404" s="58"/>
      <c r="KDM404" s="58"/>
      <c r="KDN404" s="58"/>
      <c r="KDO404" s="58"/>
      <c r="KDP404" s="58"/>
      <c r="KDQ404" s="58"/>
      <c r="KDR404" s="58"/>
      <c r="KDS404" s="58"/>
      <c r="KDT404" s="58"/>
      <c r="KDU404" s="58"/>
      <c r="KDV404" s="58"/>
      <c r="KDW404" s="58"/>
      <c r="KDX404" s="58"/>
      <c r="KDY404" s="58"/>
      <c r="KDZ404" s="58"/>
      <c r="KEA404" s="58"/>
      <c r="KEB404" s="58"/>
      <c r="KEC404" s="58"/>
      <c r="KED404" s="58"/>
      <c r="KEE404" s="58"/>
      <c r="KEF404" s="58"/>
      <c r="KEG404" s="58"/>
      <c r="KEH404" s="58"/>
      <c r="KEI404" s="58"/>
      <c r="KEJ404" s="58"/>
      <c r="KEK404" s="58"/>
      <c r="KEL404" s="58"/>
      <c r="KEM404" s="58"/>
      <c r="KEN404" s="58"/>
      <c r="KEO404" s="58"/>
      <c r="KEP404" s="58"/>
      <c r="KEQ404" s="58"/>
      <c r="KER404" s="58"/>
      <c r="KES404" s="58"/>
      <c r="KET404" s="58"/>
      <c r="KEU404" s="58"/>
      <c r="KEV404" s="58"/>
      <c r="KEW404" s="58"/>
      <c r="KEX404" s="58"/>
      <c r="KEY404" s="58"/>
      <c r="KEZ404" s="58"/>
      <c r="KFA404" s="58"/>
      <c r="KFB404" s="58"/>
      <c r="KFC404" s="58"/>
      <c r="KFD404" s="58"/>
      <c r="KFE404" s="58"/>
      <c r="KFF404" s="58"/>
      <c r="KFG404" s="58"/>
      <c r="KFH404" s="58"/>
      <c r="KFI404" s="58"/>
      <c r="KFJ404" s="58"/>
      <c r="KFK404" s="58"/>
      <c r="KFL404" s="58"/>
      <c r="KFM404" s="58"/>
      <c r="KFN404" s="58"/>
      <c r="KFO404" s="58"/>
      <c r="KFP404" s="58"/>
      <c r="KFQ404" s="58"/>
      <c r="KFR404" s="58"/>
      <c r="KFS404" s="58"/>
      <c r="KFT404" s="58"/>
      <c r="KFU404" s="58"/>
      <c r="KFV404" s="58"/>
      <c r="KFW404" s="58"/>
      <c r="KFX404" s="58"/>
      <c r="KFY404" s="58"/>
      <c r="KFZ404" s="58"/>
      <c r="KGA404" s="58"/>
      <c r="KGB404" s="58"/>
      <c r="KGC404" s="58"/>
      <c r="KGD404" s="58"/>
      <c r="KGE404" s="58"/>
      <c r="KGF404" s="58"/>
      <c r="KGG404" s="58"/>
      <c r="KGH404" s="58"/>
      <c r="KGI404" s="58"/>
      <c r="KGJ404" s="58"/>
      <c r="KGK404" s="58"/>
      <c r="KGL404" s="58"/>
      <c r="KGM404" s="58"/>
      <c r="KGN404" s="58"/>
      <c r="KGO404" s="58"/>
      <c r="KGP404" s="58"/>
      <c r="KGQ404" s="58"/>
      <c r="KGR404" s="58"/>
      <c r="KGS404" s="58"/>
      <c r="KGT404" s="58"/>
      <c r="KGU404" s="58"/>
      <c r="KGV404" s="58"/>
      <c r="KGW404" s="58"/>
      <c r="KGX404" s="58"/>
      <c r="KGY404" s="58"/>
      <c r="KGZ404" s="58"/>
      <c r="KHA404" s="58"/>
      <c r="KHB404" s="58"/>
      <c r="KHC404" s="58"/>
      <c r="KHD404" s="58"/>
      <c r="KHE404" s="58"/>
      <c r="KHF404" s="58"/>
      <c r="KHG404" s="58"/>
      <c r="KHH404" s="58"/>
      <c r="KHI404" s="58"/>
      <c r="KHJ404" s="58"/>
      <c r="KHK404" s="58"/>
      <c r="KHL404" s="58"/>
      <c r="KHM404" s="58"/>
      <c r="KHN404" s="58"/>
      <c r="KHO404" s="58"/>
      <c r="KHP404" s="58"/>
      <c r="KHQ404" s="58"/>
      <c r="KHR404" s="58"/>
      <c r="KHS404" s="58"/>
      <c r="KHT404" s="58"/>
      <c r="KHU404" s="58"/>
      <c r="KHV404" s="58"/>
      <c r="KHW404" s="58"/>
      <c r="KHX404" s="58"/>
      <c r="KHY404" s="58"/>
      <c r="KHZ404" s="58"/>
      <c r="KIA404" s="58"/>
      <c r="KIB404" s="58"/>
      <c r="KIC404" s="58"/>
      <c r="KID404" s="58"/>
      <c r="KIE404" s="58"/>
      <c r="KIF404" s="58"/>
      <c r="KIG404" s="58"/>
      <c r="KIH404" s="58"/>
      <c r="KII404" s="58"/>
      <c r="KIJ404" s="58"/>
      <c r="KIK404" s="58"/>
      <c r="KIL404" s="58"/>
      <c r="KIM404" s="58"/>
      <c r="KIN404" s="58"/>
      <c r="KIO404" s="58"/>
      <c r="KIP404" s="58"/>
      <c r="KIQ404" s="58"/>
      <c r="KIR404" s="58"/>
      <c r="KIS404" s="58"/>
      <c r="KIT404" s="58"/>
      <c r="KIU404" s="58"/>
      <c r="KIV404" s="58"/>
      <c r="KIW404" s="58"/>
      <c r="KIX404" s="58"/>
      <c r="KIY404" s="58"/>
      <c r="KIZ404" s="58"/>
      <c r="KJA404" s="58"/>
      <c r="KJB404" s="58"/>
      <c r="KJC404" s="58"/>
      <c r="KJD404" s="58"/>
      <c r="KJE404" s="58"/>
      <c r="KJF404" s="58"/>
      <c r="KJG404" s="58"/>
      <c r="KJH404" s="58"/>
      <c r="KJI404" s="58"/>
      <c r="KJJ404" s="58"/>
      <c r="KJK404" s="58"/>
      <c r="KJL404" s="58"/>
      <c r="KJM404" s="58"/>
      <c r="KJN404" s="58"/>
      <c r="KJO404" s="58"/>
      <c r="KJP404" s="58"/>
      <c r="KJQ404" s="58"/>
      <c r="KJR404" s="58"/>
      <c r="KJS404" s="58"/>
      <c r="KJT404" s="58"/>
      <c r="KJU404" s="58"/>
      <c r="KJV404" s="58"/>
      <c r="KJW404" s="58"/>
      <c r="KJX404" s="58"/>
      <c r="KJY404" s="58"/>
      <c r="KJZ404" s="58"/>
      <c r="KKA404" s="58"/>
      <c r="KKB404" s="58"/>
      <c r="KKC404" s="58"/>
      <c r="KKD404" s="58"/>
      <c r="KKE404" s="58"/>
      <c r="KKF404" s="58"/>
      <c r="KKG404" s="58"/>
      <c r="KKH404" s="58"/>
      <c r="KKI404" s="58"/>
      <c r="KKJ404" s="58"/>
      <c r="KKK404" s="58"/>
      <c r="KKL404" s="58"/>
      <c r="KKM404" s="58"/>
      <c r="KKN404" s="58"/>
      <c r="KKO404" s="58"/>
      <c r="KKP404" s="58"/>
      <c r="KKQ404" s="58"/>
      <c r="KKR404" s="58"/>
      <c r="KKS404" s="58"/>
      <c r="KKT404" s="58"/>
      <c r="KKU404" s="58"/>
      <c r="KKV404" s="58"/>
      <c r="KKW404" s="58"/>
      <c r="KKX404" s="58"/>
      <c r="KKY404" s="58"/>
      <c r="KKZ404" s="58"/>
      <c r="KLA404" s="58"/>
      <c r="KLB404" s="58"/>
      <c r="KLC404" s="58"/>
      <c r="KLD404" s="58"/>
      <c r="KLE404" s="58"/>
      <c r="KLF404" s="58"/>
      <c r="KLG404" s="58"/>
      <c r="KLH404" s="58"/>
      <c r="KLI404" s="58"/>
      <c r="KLJ404" s="58"/>
      <c r="KLK404" s="58"/>
      <c r="KLL404" s="58"/>
      <c r="KLM404" s="58"/>
      <c r="KLN404" s="58"/>
      <c r="KLO404" s="58"/>
      <c r="KLP404" s="58"/>
      <c r="KLQ404" s="58"/>
      <c r="KLR404" s="58"/>
      <c r="KLS404" s="58"/>
      <c r="KLT404" s="58"/>
      <c r="KLU404" s="58"/>
      <c r="KLV404" s="58"/>
      <c r="KLW404" s="58"/>
      <c r="KLX404" s="58"/>
      <c r="KLY404" s="58"/>
      <c r="KLZ404" s="58"/>
      <c r="KMA404" s="58"/>
      <c r="KMB404" s="58"/>
      <c r="KMC404" s="58"/>
      <c r="KMD404" s="58"/>
      <c r="KME404" s="58"/>
      <c r="KMF404" s="58"/>
      <c r="KMG404" s="58"/>
      <c r="KMH404" s="58"/>
      <c r="KMI404" s="58"/>
      <c r="KMJ404" s="58"/>
      <c r="KMK404" s="58"/>
      <c r="KML404" s="58"/>
      <c r="KMM404" s="58"/>
      <c r="KMN404" s="58"/>
      <c r="KMO404" s="58"/>
      <c r="KMP404" s="58"/>
      <c r="KMQ404" s="58"/>
      <c r="KMR404" s="58"/>
      <c r="KMS404" s="58"/>
      <c r="KMT404" s="58"/>
      <c r="KMU404" s="58"/>
      <c r="KMV404" s="58"/>
      <c r="KMW404" s="58"/>
      <c r="KMX404" s="58"/>
      <c r="KMY404" s="58"/>
      <c r="KMZ404" s="58"/>
      <c r="KNA404" s="58"/>
      <c r="KNB404" s="58"/>
      <c r="KNC404" s="58"/>
      <c r="KND404" s="58"/>
      <c r="KNE404" s="58"/>
      <c r="KNF404" s="58"/>
      <c r="KNG404" s="58"/>
      <c r="KNH404" s="58"/>
      <c r="KNI404" s="58"/>
      <c r="KNJ404" s="58"/>
      <c r="KNK404" s="58"/>
      <c r="KNL404" s="58"/>
      <c r="KNM404" s="58"/>
      <c r="KNN404" s="58"/>
      <c r="KNO404" s="58"/>
      <c r="KNP404" s="58"/>
      <c r="KNQ404" s="58"/>
      <c r="KNR404" s="58"/>
      <c r="KNS404" s="58"/>
      <c r="KNT404" s="58"/>
      <c r="KNU404" s="58"/>
      <c r="KNV404" s="58"/>
      <c r="KNW404" s="58"/>
      <c r="KNX404" s="58"/>
      <c r="KNY404" s="58"/>
      <c r="KNZ404" s="58"/>
      <c r="KOA404" s="58"/>
      <c r="KOB404" s="58"/>
      <c r="KOC404" s="58"/>
      <c r="KOD404" s="58"/>
      <c r="KOE404" s="58"/>
      <c r="KOF404" s="58"/>
      <c r="KOG404" s="58"/>
      <c r="KOH404" s="58"/>
      <c r="KOI404" s="58"/>
      <c r="KOJ404" s="58"/>
      <c r="KOK404" s="58"/>
      <c r="KOL404" s="58"/>
      <c r="KOM404" s="58"/>
      <c r="KON404" s="58"/>
      <c r="KOO404" s="58"/>
      <c r="KOP404" s="58"/>
      <c r="KOQ404" s="58"/>
      <c r="KOR404" s="58"/>
      <c r="KOS404" s="58"/>
      <c r="KOT404" s="58"/>
      <c r="KOU404" s="58"/>
      <c r="KOV404" s="58"/>
      <c r="KOW404" s="58"/>
      <c r="KOX404" s="58"/>
      <c r="KOY404" s="58"/>
      <c r="KOZ404" s="58"/>
      <c r="KPA404" s="58"/>
      <c r="KPB404" s="58"/>
      <c r="KPC404" s="58"/>
      <c r="KPD404" s="58"/>
      <c r="KPE404" s="58"/>
      <c r="KPF404" s="58"/>
      <c r="KPG404" s="58"/>
      <c r="KPH404" s="58"/>
      <c r="KPI404" s="58"/>
      <c r="KPJ404" s="58"/>
      <c r="KPK404" s="58"/>
      <c r="KPL404" s="58"/>
      <c r="KPM404" s="58"/>
      <c r="KPN404" s="58"/>
      <c r="KPO404" s="58"/>
      <c r="KPP404" s="58"/>
      <c r="KPQ404" s="58"/>
      <c r="KPR404" s="58"/>
      <c r="KPS404" s="58"/>
      <c r="KPT404" s="58"/>
      <c r="KPU404" s="58"/>
      <c r="KPV404" s="58"/>
      <c r="KPW404" s="58"/>
      <c r="KPX404" s="58"/>
      <c r="KPY404" s="58"/>
      <c r="KPZ404" s="58"/>
      <c r="KQA404" s="58"/>
      <c r="KQB404" s="58"/>
      <c r="KQC404" s="58"/>
      <c r="KQD404" s="58"/>
      <c r="KQE404" s="58"/>
      <c r="KQF404" s="58"/>
      <c r="KQG404" s="58"/>
      <c r="KQH404" s="58"/>
      <c r="KQI404" s="58"/>
      <c r="KQJ404" s="58"/>
      <c r="KQK404" s="58"/>
      <c r="KQL404" s="58"/>
      <c r="KQM404" s="58"/>
      <c r="KQN404" s="58"/>
      <c r="KQO404" s="58"/>
      <c r="KQP404" s="58"/>
      <c r="KQQ404" s="58"/>
      <c r="KQR404" s="58"/>
      <c r="KQS404" s="58"/>
      <c r="KQT404" s="58"/>
      <c r="KQU404" s="58"/>
      <c r="KQV404" s="58"/>
      <c r="KQW404" s="58"/>
      <c r="KQX404" s="58"/>
      <c r="KQY404" s="58"/>
      <c r="KQZ404" s="58"/>
      <c r="KRA404" s="58"/>
      <c r="KRB404" s="58"/>
      <c r="KRC404" s="58"/>
      <c r="KRD404" s="58"/>
      <c r="KRE404" s="58"/>
      <c r="KRF404" s="58"/>
      <c r="KRG404" s="58"/>
      <c r="KRH404" s="58"/>
      <c r="KRI404" s="58"/>
      <c r="KRJ404" s="58"/>
      <c r="KRK404" s="58"/>
      <c r="KRL404" s="58"/>
      <c r="KRM404" s="58"/>
      <c r="KRN404" s="58"/>
      <c r="KRO404" s="58"/>
      <c r="KRP404" s="58"/>
      <c r="KRQ404" s="58"/>
      <c r="KRR404" s="58"/>
      <c r="KRS404" s="58"/>
      <c r="KRT404" s="58"/>
      <c r="KRU404" s="58"/>
      <c r="KRV404" s="58"/>
      <c r="KRW404" s="58"/>
      <c r="KRX404" s="58"/>
      <c r="KRY404" s="58"/>
      <c r="KRZ404" s="58"/>
      <c r="KSA404" s="58"/>
      <c r="KSB404" s="58"/>
      <c r="KSC404" s="58"/>
      <c r="KSD404" s="58"/>
      <c r="KSE404" s="58"/>
      <c r="KSF404" s="58"/>
      <c r="KSG404" s="58"/>
      <c r="KSH404" s="58"/>
      <c r="KSI404" s="58"/>
      <c r="KSJ404" s="58"/>
      <c r="KSK404" s="58"/>
      <c r="KSL404" s="58"/>
      <c r="KSM404" s="58"/>
      <c r="KSN404" s="58"/>
      <c r="KSO404" s="58"/>
      <c r="KSP404" s="58"/>
      <c r="KSQ404" s="58"/>
      <c r="KSR404" s="58"/>
      <c r="KSS404" s="58"/>
      <c r="KST404" s="58"/>
      <c r="KSU404" s="58"/>
      <c r="KSV404" s="58"/>
      <c r="KSW404" s="58"/>
      <c r="KSX404" s="58"/>
      <c r="KSY404" s="58"/>
      <c r="KSZ404" s="58"/>
      <c r="KTA404" s="58"/>
      <c r="KTB404" s="58"/>
      <c r="KTC404" s="58"/>
      <c r="KTD404" s="58"/>
      <c r="KTE404" s="58"/>
      <c r="KTF404" s="58"/>
      <c r="KTG404" s="58"/>
      <c r="KTH404" s="58"/>
      <c r="KTI404" s="58"/>
      <c r="KTJ404" s="58"/>
      <c r="KTK404" s="58"/>
      <c r="KTL404" s="58"/>
      <c r="KTM404" s="58"/>
      <c r="KTN404" s="58"/>
      <c r="KTO404" s="58"/>
      <c r="KTP404" s="58"/>
      <c r="KTQ404" s="58"/>
      <c r="KTR404" s="58"/>
      <c r="KTS404" s="58"/>
      <c r="KTT404" s="58"/>
      <c r="KTU404" s="58"/>
      <c r="KTV404" s="58"/>
      <c r="KTW404" s="58"/>
      <c r="KTX404" s="58"/>
      <c r="KTY404" s="58"/>
      <c r="KTZ404" s="58"/>
      <c r="KUA404" s="58"/>
      <c r="KUB404" s="58"/>
      <c r="KUC404" s="58"/>
      <c r="KUD404" s="58"/>
      <c r="KUE404" s="58"/>
      <c r="KUF404" s="58"/>
      <c r="KUG404" s="58"/>
      <c r="KUH404" s="58"/>
      <c r="KUI404" s="58"/>
      <c r="KUJ404" s="58"/>
      <c r="KUK404" s="58"/>
      <c r="KUL404" s="58"/>
      <c r="KUM404" s="58"/>
      <c r="KUN404" s="58"/>
      <c r="KUO404" s="58"/>
      <c r="KUP404" s="58"/>
      <c r="KUQ404" s="58"/>
      <c r="KUR404" s="58"/>
      <c r="KUS404" s="58"/>
      <c r="KUT404" s="58"/>
      <c r="KUU404" s="58"/>
      <c r="KUV404" s="58"/>
      <c r="KUW404" s="58"/>
      <c r="KUX404" s="58"/>
      <c r="KUY404" s="58"/>
      <c r="KUZ404" s="58"/>
      <c r="KVA404" s="58"/>
      <c r="KVB404" s="58"/>
      <c r="KVC404" s="58"/>
      <c r="KVD404" s="58"/>
      <c r="KVE404" s="58"/>
      <c r="KVF404" s="58"/>
      <c r="KVG404" s="58"/>
      <c r="KVH404" s="58"/>
      <c r="KVI404" s="58"/>
      <c r="KVJ404" s="58"/>
      <c r="KVK404" s="58"/>
      <c r="KVL404" s="58"/>
      <c r="KVM404" s="58"/>
      <c r="KVN404" s="58"/>
      <c r="KVO404" s="58"/>
      <c r="KVP404" s="58"/>
      <c r="KVQ404" s="58"/>
      <c r="KVR404" s="58"/>
      <c r="KVS404" s="58"/>
      <c r="KVT404" s="58"/>
      <c r="KVU404" s="58"/>
      <c r="KVV404" s="58"/>
      <c r="KVW404" s="58"/>
      <c r="KVX404" s="58"/>
      <c r="KVY404" s="58"/>
      <c r="KVZ404" s="58"/>
      <c r="KWA404" s="58"/>
      <c r="KWB404" s="58"/>
      <c r="KWC404" s="58"/>
      <c r="KWD404" s="58"/>
      <c r="KWE404" s="58"/>
      <c r="KWF404" s="58"/>
      <c r="KWG404" s="58"/>
      <c r="KWH404" s="58"/>
      <c r="KWI404" s="58"/>
      <c r="KWJ404" s="58"/>
      <c r="KWK404" s="58"/>
      <c r="KWL404" s="58"/>
      <c r="KWM404" s="58"/>
      <c r="KWN404" s="58"/>
      <c r="KWO404" s="58"/>
      <c r="KWP404" s="58"/>
      <c r="KWQ404" s="58"/>
      <c r="KWR404" s="58"/>
      <c r="KWS404" s="58"/>
      <c r="KWT404" s="58"/>
      <c r="KWU404" s="58"/>
      <c r="KWV404" s="58"/>
      <c r="KWW404" s="58"/>
      <c r="KWX404" s="58"/>
      <c r="KWY404" s="58"/>
      <c r="KWZ404" s="58"/>
      <c r="KXA404" s="58"/>
      <c r="KXB404" s="58"/>
      <c r="KXC404" s="58"/>
      <c r="KXD404" s="58"/>
      <c r="KXE404" s="58"/>
      <c r="KXF404" s="58"/>
      <c r="KXG404" s="58"/>
      <c r="KXH404" s="58"/>
      <c r="KXI404" s="58"/>
      <c r="KXJ404" s="58"/>
      <c r="KXK404" s="58"/>
      <c r="KXL404" s="58"/>
      <c r="KXM404" s="58"/>
      <c r="KXN404" s="58"/>
      <c r="KXO404" s="58"/>
      <c r="KXP404" s="58"/>
      <c r="KXQ404" s="58"/>
      <c r="KXR404" s="58"/>
      <c r="KXS404" s="58"/>
      <c r="KXT404" s="58"/>
      <c r="KXU404" s="58"/>
      <c r="KXV404" s="58"/>
      <c r="KXW404" s="58"/>
      <c r="KXX404" s="58"/>
      <c r="KXY404" s="58"/>
      <c r="KXZ404" s="58"/>
      <c r="KYA404" s="58"/>
      <c r="KYB404" s="58"/>
      <c r="KYC404" s="58"/>
      <c r="KYD404" s="58"/>
      <c r="KYE404" s="58"/>
      <c r="KYF404" s="58"/>
      <c r="KYG404" s="58"/>
      <c r="KYH404" s="58"/>
      <c r="KYI404" s="58"/>
      <c r="KYJ404" s="58"/>
      <c r="KYK404" s="58"/>
      <c r="KYL404" s="58"/>
      <c r="KYM404" s="58"/>
      <c r="KYN404" s="58"/>
      <c r="KYO404" s="58"/>
      <c r="KYP404" s="58"/>
      <c r="KYQ404" s="58"/>
      <c r="KYR404" s="58"/>
      <c r="KYS404" s="58"/>
      <c r="KYT404" s="58"/>
      <c r="KYU404" s="58"/>
      <c r="KYV404" s="58"/>
      <c r="KYW404" s="58"/>
      <c r="KYX404" s="58"/>
      <c r="KYY404" s="58"/>
      <c r="KYZ404" s="58"/>
      <c r="KZA404" s="58"/>
      <c r="KZB404" s="58"/>
      <c r="KZC404" s="58"/>
      <c r="KZD404" s="58"/>
      <c r="KZE404" s="58"/>
      <c r="KZF404" s="58"/>
      <c r="KZG404" s="58"/>
      <c r="KZH404" s="58"/>
      <c r="KZI404" s="58"/>
      <c r="KZJ404" s="58"/>
      <c r="KZK404" s="58"/>
      <c r="KZL404" s="58"/>
      <c r="KZM404" s="58"/>
      <c r="KZN404" s="58"/>
      <c r="KZO404" s="58"/>
      <c r="KZP404" s="58"/>
      <c r="KZQ404" s="58"/>
      <c r="KZR404" s="58"/>
      <c r="KZS404" s="58"/>
      <c r="KZT404" s="58"/>
      <c r="KZU404" s="58"/>
      <c r="KZV404" s="58"/>
      <c r="KZW404" s="58"/>
      <c r="KZX404" s="58"/>
      <c r="KZY404" s="58"/>
      <c r="KZZ404" s="58"/>
      <c r="LAA404" s="58"/>
      <c r="LAB404" s="58"/>
      <c r="LAC404" s="58"/>
      <c r="LAD404" s="58"/>
      <c r="LAE404" s="58"/>
      <c r="LAF404" s="58"/>
      <c r="LAG404" s="58"/>
      <c r="LAH404" s="58"/>
      <c r="LAI404" s="58"/>
      <c r="LAJ404" s="58"/>
      <c r="LAK404" s="58"/>
      <c r="LAL404" s="58"/>
      <c r="LAM404" s="58"/>
      <c r="LAN404" s="58"/>
      <c r="LAO404" s="58"/>
      <c r="LAP404" s="58"/>
      <c r="LAQ404" s="58"/>
      <c r="LAR404" s="58"/>
      <c r="LAS404" s="58"/>
      <c r="LAT404" s="58"/>
      <c r="LAU404" s="58"/>
      <c r="LAV404" s="58"/>
      <c r="LAW404" s="58"/>
      <c r="LAX404" s="58"/>
      <c r="LAY404" s="58"/>
      <c r="LAZ404" s="58"/>
      <c r="LBA404" s="58"/>
      <c r="LBB404" s="58"/>
      <c r="LBC404" s="58"/>
      <c r="LBD404" s="58"/>
      <c r="LBE404" s="58"/>
      <c r="LBF404" s="58"/>
      <c r="LBG404" s="58"/>
      <c r="LBH404" s="58"/>
      <c r="LBI404" s="58"/>
      <c r="LBJ404" s="58"/>
      <c r="LBK404" s="58"/>
      <c r="LBL404" s="58"/>
      <c r="LBM404" s="58"/>
      <c r="LBN404" s="58"/>
      <c r="LBO404" s="58"/>
      <c r="LBP404" s="58"/>
      <c r="LBQ404" s="58"/>
      <c r="LBR404" s="58"/>
      <c r="LBS404" s="58"/>
      <c r="LBT404" s="58"/>
      <c r="LBU404" s="58"/>
      <c r="LBV404" s="58"/>
      <c r="LBW404" s="58"/>
      <c r="LBX404" s="58"/>
      <c r="LBY404" s="58"/>
      <c r="LBZ404" s="58"/>
      <c r="LCA404" s="58"/>
      <c r="LCB404" s="58"/>
      <c r="LCC404" s="58"/>
      <c r="LCD404" s="58"/>
      <c r="LCE404" s="58"/>
      <c r="LCF404" s="58"/>
      <c r="LCG404" s="58"/>
      <c r="LCH404" s="58"/>
      <c r="LCI404" s="58"/>
      <c r="LCJ404" s="58"/>
      <c r="LCK404" s="58"/>
      <c r="LCL404" s="58"/>
      <c r="LCM404" s="58"/>
      <c r="LCN404" s="58"/>
      <c r="LCO404" s="58"/>
      <c r="LCP404" s="58"/>
      <c r="LCQ404" s="58"/>
      <c r="LCR404" s="58"/>
      <c r="LCS404" s="58"/>
      <c r="LCT404" s="58"/>
      <c r="LCU404" s="58"/>
      <c r="LCV404" s="58"/>
      <c r="LCW404" s="58"/>
      <c r="LCX404" s="58"/>
      <c r="LCY404" s="58"/>
      <c r="LCZ404" s="58"/>
      <c r="LDA404" s="58"/>
      <c r="LDB404" s="58"/>
      <c r="LDC404" s="58"/>
      <c r="LDD404" s="58"/>
      <c r="LDE404" s="58"/>
      <c r="LDF404" s="58"/>
      <c r="LDG404" s="58"/>
      <c r="LDH404" s="58"/>
      <c r="LDI404" s="58"/>
      <c r="LDJ404" s="58"/>
      <c r="LDK404" s="58"/>
      <c r="LDL404" s="58"/>
      <c r="LDM404" s="58"/>
      <c r="LDN404" s="58"/>
      <c r="LDO404" s="58"/>
      <c r="LDP404" s="58"/>
      <c r="LDQ404" s="58"/>
      <c r="LDR404" s="58"/>
      <c r="LDS404" s="58"/>
      <c r="LDT404" s="58"/>
      <c r="LDU404" s="58"/>
      <c r="LDV404" s="58"/>
      <c r="LDW404" s="58"/>
      <c r="LDX404" s="58"/>
      <c r="LDY404" s="58"/>
      <c r="LDZ404" s="58"/>
      <c r="LEA404" s="58"/>
      <c r="LEB404" s="58"/>
      <c r="LEC404" s="58"/>
      <c r="LED404" s="58"/>
      <c r="LEE404" s="58"/>
      <c r="LEF404" s="58"/>
      <c r="LEG404" s="58"/>
      <c r="LEH404" s="58"/>
      <c r="LEI404" s="58"/>
      <c r="LEJ404" s="58"/>
      <c r="LEK404" s="58"/>
      <c r="LEL404" s="58"/>
      <c r="LEM404" s="58"/>
      <c r="LEN404" s="58"/>
      <c r="LEO404" s="58"/>
      <c r="LEP404" s="58"/>
      <c r="LEQ404" s="58"/>
      <c r="LER404" s="58"/>
      <c r="LES404" s="58"/>
      <c r="LET404" s="58"/>
      <c r="LEU404" s="58"/>
      <c r="LEV404" s="58"/>
      <c r="LEW404" s="58"/>
      <c r="LEX404" s="58"/>
      <c r="LEY404" s="58"/>
      <c r="LEZ404" s="58"/>
      <c r="LFA404" s="58"/>
      <c r="LFB404" s="58"/>
      <c r="LFC404" s="58"/>
      <c r="LFD404" s="58"/>
      <c r="LFE404" s="58"/>
      <c r="LFF404" s="58"/>
      <c r="LFG404" s="58"/>
      <c r="LFH404" s="58"/>
      <c r="LFI404" s="58"/>
      <c r="LFJ404" s="58"/>
      <c r="LFK404" s="58"/>
      <c r="LFL404" s="58"/>
      <c r="LFM404" s="58"/>
      <c r="LFN404" s="58"/>
      <c r="LFO404" s="58"/>
      <c r="LFP404" s="58"/>
      <c r="LFQ404" s="58"/>
      <c r="LFR404" s="58"/>
      <c r="LFS404" s="58"/>
      <c r="LFT404" s="58"/>
      <c r="LFU404" s="58"/>
      <c r="LFV404" s="58"/>
      <c r="LFW404" s="58"/>
      <c r="LFX404" s="58"/>
      <c r="LFY404" s="58"/>
      <c r="LFZ404" s="58"/>
      <c r="LGA404" s="58"/>
      <c r="LGB404" s="58"/>
      <c r="LGC404" s="58"/>
      <c r="LGD404" s="58"/>
      <c r="LGE404" s="58"/>
      <c r="LGF404" s="58"/>
      <c r="LGG404" s="58"/>
      <c r="LGH404" s="58"/>
      <c r="LGI404" s="58"/>
      <c r="LGJ404" s="58"/>
      <c r="LGK404" s="58"/>
      <c r="LGL404" s="58"/>
      <c r="LGM404" s="58"/>
      <c r="LGN404" s="58"/>
      <c r="LGO404" s="58"/>
      <c r="LGP404" s="58"/>
      <c r="LGQ404" s="58"/>
      <c r="LGR404" s="58"/>
      <c r="LGS404" s="58"/>
      <c r="LGT404" s="58"/>
      <c r="LGU404" s="58"/>
      <c r="LGV404" s="58"/>
      <c r="LGW404" s="58"/>
      <c r="LGX404" s="58"/>
      <c r="LGY404" s="58"/>
      <c r="LGZ404" s="58"/>
      <c r="LHA404" s="58"/>
      <c r="LHB404" s="58"/>
      <c r="LHC404" s="58"/>
      <c r="LHD404" s="58"/>
      <c r="LHE404" s="58"/>
      <c r="LHF404" s="58"/>
      <c r="LHG404" s="58"/>
      <c r="LHH404" s="58"/>
      <c r="LHI404" s="58"/>
      <c r="LHJ404" s="58"/>
      <c r="LHK404" s="58"/>
      <c r="LHL404" s="58"/>
      <c r="LHM404" s="58"/>
      <c r="LHN404" s="58"/>
      <c r="LHO404" s="58"/>
      <c r="LHP404" s="58"/>
      <c r="LHQ404" s="58"/>
      <c r="LHR404" s="58"/>
      <c r="LHS404" s="58"/>
      <c r="LHT404" s="58"/>
      <c r="LHU404" s="58"/>
      <c r="LHV404" s="58"/>
      <c r="LHW404" s="58"/>
      <c r="LHX404" s="58"/>
      <c r="LHY404" s="58"/>
      <c r="LHZ404" s="58"/>
      <c r="LIA404" s="58"/>
      <c r="LIB404" s="58"/>
      <c r="LIC404" s="58"/>
      <c r="LID404" s="58"/>
      <c r="LIE404" s="58"/>
      <c r="LIF404" s="58"/>
      <c r="LIG404" s="58"/>
      <c r="LIH404" s="58"/>
      <c r="LII404" s="58"/>
      <c r="LIJ404" s="58"/>
      <c r="LIK404" s="58"/>
      <c r="LIL404" s="58"/>
      <c r="LIM404" s="58"/>
      <c r="LIN404" s="58"/>
      <c r="LIO404" s="58"/>
      <c r="LIP404" s="58"/>
      <c r="LIQ404" s="58"/>
      <c r="LIR404" s="58"/>
      <c r="LIS404" s="58"/>
      <c r="LIT404" s="58"/>
      <c r="LIU404" s="58"/>
      <c r="LIV404" s="58"/>
      <c r="LIW404" s="58"/>
      <c r="LIX404" s="58"/>
      <c r="LIY404" s="58"/>
      <c r="LIZ404" s="58"/>
      <c r="LJA404" s="58"/>
      <c r="LJB404" s="58"/>
      <c r="LJC404" s="58"/>
      <c r="LJD404" s="58"/>
      <c r="LJE404" s="58"/>
      <c r="LJF404" s="58"/>
      <c r="LJG404" s="58"/>
      <c r="LJH404" s="58"/>
      <c r="LJI404" s="58"/>
      <c r="LJJ404" s="58"/>
      <c r="LJK404" s="58"/>
      <c r="LJL404" s="58"/>
      <c r="LJM404" s="58"/>
      <c r="LJN404" s="58"/>
      <c r="LJO404" s="58"/>
      <c r="LJP404" s="58"/>
      <c r="LJQ404" s="58"/>
      <c r="LJR404" s="58"/>
      <c r="LJS404" s="58"/>
      <c r="LJT404" s="58"/>
      <c r="LJU404" s="58"/>
      <c r="LJV404" s="58"/>
      <c r="LJW404" s="58"/>
      <c r="LJX404" s="58"/>
      <c r="LJY404" s="58"/>
      <c r="LJZ404" s="58"/>
      <c r="LKA404" s="58"/>
      <c r="LKB404" s="58"/>
      <c r="LKC404" s="58"/>
      <c r="LKD404" s="58"/>
      <c r="LKE404" s="58"/>
      <c r="LKF404" s="58"/>
      <c r="LKG404" s="58"/>
      <c r="LKH404" s="58"/>
      <c r="LKI404" s="58"/>
      <c r="LKJ404" s="58"/>
      <c r="LKK404" s="58"/>
      <c r="LKL404" s="58"/>
      <c r="LKM404" s="58"/>
      <c r="LKN404" s="58"/>
      <c r="LKO404" s="58"/>
      <c r="LKP404" s="58"/>
      <c r="LKQ404" s="58"/>
      <c r="LKR404" s="58"/>
      <c r="LKS404" s="58"/>
      <c r="LKT404" s="58"/>
      <c r="LKU404" s="58"/>
      <c r="LKV404" s="58"/>
      <c r="LKW404" s="58"/>
      <c r="LKX404" s="58"/>
      <c r="LKY404" s="58"/>
      <c r="LKZ404" s="58"/>
      <c r="LLA404" s="58"/>
      <c r="LLB404" s="58"/>
      <c r="LLC404" s="58"/>
      <c r="LLD404" s="58"/>
      <c r="LLE404" s="58"/>
      <c r="LLF404" s="58"/>
      <c r="LLG404" s="58"/>
      <c r="LLH404" s="58"/>
      <c r="LLI404" s="58"/>
      <c r="LLJ404" s="58"/>
      <c r="LLK404" s="58"/>
      <c r="LLL404" s="58"/>
      <c r="LLM404" s="58"/>
      <c r="LLN404" s="58"/>
      <c r="LLO404" s="58"/>
      <c r="LLP404" s="58"/>
      <c r="LLQ404" s="58"/>
      <c r="LLR404" s="58"/>
      <c r="LLS404" s="58"/>
      <c r="LLT404" s="58"/>
      <c r="LLU404" s="58"/>
      <c r="LLV404" s="58"/>
      <c r="LLW404" s="58"/>
      <c r="LLX404" s="58"/>
      <c r="LLY404" s="58"/>
      <c r="LLZ404" s="58"/>
      <c r="LMA404" s="58"/>
      <c r="LMB404" s="58"/>
      <c r="LMC404" s="58"/>
      <c r="LMD404" s="58"/>
      <c r="LME404" s="58"/>
      <c r="LMF404" s="58"/>
      <c r="LMG404" s="58"/>
      <c r="LMH404" s="58"/>
      <c r="LMI404" s="58"/>
      <c r="LMJ404" s="58"/>
      <c r="LMK404" s="58"/>
      <c r="LML404" s="58"/>
      <c r="LMM404" s="58"/>
      <c r="LMN404" s="58"/>
      <c r="LMO404" s="58"/>
      <c r="LMP404" s="58"/>
      <c r="LMQ404" s="58"/>
      <c r="LMR404" s="58"/>
      <c r="LMS404" s="58"/>
      <c r="LMT404" s="58"/>
      <c r="LMU404" s="58"/>
      <c r="LMV404" s="58"/>
      <c r="LMW404" s="58"/>
      <c r="LMX404" s="58"/>
      <c r="LMY404" s="58"/>
      <c r="LMZ404" s="58"/>
      <c r="LNA404" s="58"/>
      <c r="LNB404" s="58"/>
      <c r="LNC404" s="58"/>
      <c r="LND404" s="58"/>
      <c r="LNE404" s="58"/>
      <c r="LNF404" s="58"/>
      <c r="LNG404" s="58"/>
      <c r="LNH404" s="58"/>
      <c r="LNI404" s="58"/>
      <c r="LNJ404" s="58"/>
      <c r="LNK404" s="58"/>
      <c r="LNL404" s="58"/>
      <c r="LNM404" s="58"/>
      <c r="LNN404" s="58"/>
      <c r="LNO404" s="58"/>
      <c r="LNP404" s="58"/>
      <c r="LNQ404" s="58"/>
      <c r="LNR404" s="58"/>
      <c r="LNS404" s="58"/>
      <c r="LNT404" s="58"/>
      <c r="LNU404" s="58"/>
      <c r="LNV404" s="58"/>
      <c r="LNW404" s="58"/>
      <c r="LNX404" s="58"/>
      <c r="LNY404" s="58"/>
      <c r="LNZ404" s="58"/>
      <c r="LOA404" s="58"/>
      <c r="LOB404" s="58"/>
      <c r="LOC404" s="58"/>
      <c r="LOD404" s="58"/>
      <c r="LOE404" s="58"/>
      <c r="LOF404" s="58"/>
      <c r="LOG404" s="58"/>
      <c r="LOH404" s="58"/>
      <c r="LOI404" s="58"/>
      <c r="LOJ404" s="58"/>
      <c r="LOK404" s="58"/>
      <c r="LOL404" s="58"/>
      <c r="LOM404" s="58"/>
      <c r="LON404" s="58"/>
      <c r="LOO404" s="58"/>
      <c r="LOP404" s="58"/>
      <c r="LOQ404" s="58"/>
      <c r="LOR404" s="58"/>
      <c r="LOS404" s="58"/>
      <c r="LOT404" s="58"/>
      <c r="LOU404" s="58"/>
      <c r="LOV404" s="58"/>
      <c r="LOW404" s="58"/>
      <c r="LOX404" s="58"/>
      <c r="LOY404" s="58"/>
      <c r="LOZ404" s="58"/>
      <c r="LPA404" s="58"/>
      <c r="LPB404" s="58"/>
      <c r="LPC404" s="58"/>
      <c r="LPD404" s="58"/>
      <c r="LPE404" s="58"/>
      <c r="LPF404" s="58"/>
      <c r="LPG404" s="58"/>
      <c r="LPH404" s="58"/>
      <c r="LPI404" s="58"/>
      <c r="LPJ404" s="58"/>
      <c r="LPK404" s="58"/>
      <c r="LPL404" s="58"/>
      <c r="LPM404" s="58"/>
      <c r="LPN404" s="58"/>
      <c r="LPO404" s="58"/>
      <c r="LPP404" s="58"/>
      <c r="LPQ404" s="58"/>
      <c r="LPR404" s="58"/>
      <c r="LPS404" s="58"/>
      <c r="LPT404" s="58"/>
      <c r="LPU404" s="58"/>
      <c r="LPV404" s="58"/>
      <c r="LPW404" s="58"/>
      <c r="LPX404" s="58"/>
      <c r="LPY404" s="58"/>
      <c r="LPZ404" s="58"/>
      <c r="LQA404" s="58"/>
      <c r="LQB404" s="58"/>
      <c r="LQC404" s="58"/>
      <c r="LQD404" s="58"/>
      <c r="LQE404" s="58"/>
      <c r="LQF404" s="58"/>
      <c r="LQG404" s="58"/>
      <c r="LQH404" s="58"/>
      <c r="LQI404" s="58"/>
      <c r="LQJ404" s="58"/>
      <c r="LQK404" s="58"/>
      <c r="LQL404" s="58"/>
      <c r="LQM404" s="58"/>
      <c r="LQN404" s="58"/>
      <c r="LQO404" s="58"/>
      <c r="LQP404" s="58"/>
      <c r="LQQ404" s="58"/>
      <c r="LQR404" s="58"/>
      <c r="LQS404" s="58"/>
      <c r="LQT404" s="58"/>
      <c r="LQU404" s="58"/>
      <c r="LQV404" s="58"/>
      <c r="LQW404" s="58"/>
      <c r="LQX404" s="58"/>
      <c r="LQY404" s="58"/>
      <c r="LQZ404" s="58"/>
      <c r="LRA404" s="58"/>
      <c r="LRB404" s="58"/>
      <c r="LRC404" s="58"/>
      <c r="LRD404" s="58"/>
      <c r="LRE404" s="58"/>
      <c r="LRF404" s="58"/>
      <c r="LRG404" s="58"/>
      <c r="LRH404" s="58"/>
      <c r="LRI404" s="58"/>
      <c r="LRJ404" s="58"/>
      <c r="LRK404" s="58"/>
      <c r="LRL404" s="58"/>
      <c r="LRM404" s="58"/>
      <c r="LRN404" s="58"/>
      <c r="LRO404" s="58"/>
      <c r="LRP404" s="58"/>
      <c r="LRQ404" s="58"/>
      <c r="LRR404" s="58"/>
      <c r="LRS404" s="58"/>
      <c r="LRT404" s="58"/>
      <c r="LRU404" s="58"/>
      <c r="LRV404" s="58"/>
      <c r="LRW404" s="58"/>
      <c r="LRX404" s="58"/>
      <c r="LRY404" s="58"/>
      <c r="LRZ404" s="58"/>
      <c r="LSA404" s="58"/>
      <c r="LSB404" s="58"/>
      <c r="LSC404" s="58"/>
      <c r="LSD404" s="58"/>
      <c r="LSE404" s="58"/>
      <c r="LSF404" s="58"/>
      <c r="LSG404" s="58"/>
      <c r="LSH404" s="58"/>
      <c r="LSI404" s="58"/>
      <c r="LSJ404" s="58"/>
      <c r="LSK404" s="58"/>
      <c r="LSL404" s="58"/>
      <c r="LSM404" s="58"/>
      <c r="LSN404" s="58"/>
      <c r="LSO404" s="58"/>
      <c r="LSP404" s="58"/>
      <c r="LSQ404" s="58"/>
      <c r="LSR404" s="58"/>
      <c r="LSS404" s="58"/>
      <c r="LST404" s="58"/>
      <c r="LSU404" s="58"/>
      <c r="LSV404" s="58"/>
      <c r="LSW404" s="58"/>
      <c r="LSX404" s="58"/>
      <c r="LSY404" s="58"/>
      <c r="LSZ404" s="58"/>
      <c r="LTA404" s="58"/>
      <c r="LTB404" s="58"/>
      <c r="LTC404" s="58"/>
      <c r="LTD404" s="58"/>
      <c r="LTE404" s="58"/>
      <c r="LTF404" s="58"/>
      <c r="LTG404" s="58"/>
      <c r="LTH404" s="58"/>
      <c r="LTI404" s="58"/>
      <c r="LTJ404" s="58"/>
      <c r="LTK404" s="58"/>
      <c r="LTL404" s="58"/>
      <c r="LTM404" s="58"/>
      <c r="LTN404" s="58"/>
      <c r="LTO404" s="58"/>
      <c r="LTP404" s="58"/>
      <c r="LTQ404" s="58"/>
      <c r="LTR404" s="58"/>
      <c r="LTS404" s="58"/>
      <c r="LTT404" s="58"/>
      <c r="LTU404" s="58"/>
      <c r="LTV404" s="58"/>
      <c r="LTW404" s="58"/>
      <c r="LTX404" s="58"/>
      <c r="LTY404" s="58"/>
      <c r="LTZ404" s="58"/>
      <c r="LUA404" s="58"/>
      <c r="LUB404" s="58"/>
      <c r="LUC404" s="58"/>
      <c r="LUD404" s="58"/>
      <c r="LUE404" s="58"/>
      <c r="LUF404" s="58"/>
      <c r="LUG404" s="58"/>
      <c r="LUH404" s="58"/>
      <c r="LUI404" s="58"/>
      <c r="LUJ404" s="58"/>
      <c r="LUK404" s="58"/>
      <c r="LUL404" s="58"/>
      <c r="LUM404" s="58"/>
      <c r="LUN404" s="58"/>
      <c r="LUO404" s="58"/>
      <c r="LUP404" s="58"/>
      <c r="LUQ404" s="58"/>
      <c r="LUR404" s="58"/>
      <c r="LUS404" s="58"/>
      <c r="LUT404" s="58"/>
      <c r="LUU404" s="58"/>
      <c r="LUV404" s="58"/>
      <c r="LUW404" s="58"/>
      <c r="LUX404" s="58"/>
      <c r="LUY404" s="58"/>
      <c r="LUZ404" s="58"/>
      <c r="LVA404" s="58"/>
      <c r="LVB404" s="58"/>
      <c r="LVC404" s="58"/>
      <c r="LVD404" s="58"/>
      <c r="LVE404" s="58"/>
      <c r="LVF404" s="58"/>
      <c r="LVG404" s="58"/>
      <c r="LVH404" s="58"/>
      <c r="LVI404" s="58"/>
      <c r="LVJ404" s="58"/>
      <c r="LVK404" s="58"/>
      <c r="LVL404" s="58"/>
      <c r="LVM404" s="58"/>
      <c r="LVN404" s="58"/>
      <c r="LVO404" s="58"/>
      <c r="LVP404" s="58"/>
      <c r="LVQ404" s="58"/>
      <c r="LVR404" s="58"/>
      <c r="LVS404" s="58"/>
      <c r="LVT404" s="58"/>
      <c r="LVU404" s="58"/>
      <c r="LVV404" s="58"/>
      <c r="LVW404" s="58"/>
      <c r="LVX404" s="58"/>
      <c r="LVY404" s="58"/>
      <c r="LVZ404" s="58"/>
      <c r="LWA404" s="58"/>
      <c r="LWB404" s="58"/>
      <c r="LWC404" s="58"/>
      <c r="LWD404" s="58"/>
      <c r="LWE404" s="58"/>
      <c r="LWF404" s="58"/>
      <c r="LWG404" s="58"/>
      <c r="LWH404" s="58"/>
      <c r="LWI404" s="58"/>
      <c r="LWJ404" s="58"/>
      <c r="LWK404" s="58"/>
      <c r="LWL404" s="58"/>
      <c r="LWM404" s="58"/>
      <c r="LWN404" s="58"/>
      <c r="LWO404" s="58"/>
      <c r="LWP404" s="58"/>
      <c r="LWQ404" s="58"/>
      <c r="LWR404" s="58"/>
      <c r="LWS404" s="58"/>
      <c r="LWT404" s="58"/>
      <c r="LWU404" s="58"/>
      <c r="LWV404" s="58"/>
      <c r="LWW404" s="58"/>
      <c r="LWX404" s="58"/>
      <c r="LWY404" s="58"/>
      <c r="LWZ404" s="58"/>
      <c r="LXA404" s="58"/>
      <c r="LXB404" s="58"/>
      <c r="LXC404" s="58"/>
      <c r="LXD404" s="58"/>
      <c r="LXE404" s="58"/>
      <c r="LXF404" s="58"/>
      <c r="LXG404" s="58"/>
      <c r="LXH404" s="58"/>
      <c r="LXI404" s="58"/>
      <c r="LXJ404" s="58"/>
      <c r="LXK404" s="58"/>
      <c r="LXL404" s="58"/>
      <c r="LXM404" s="58"/>
      <c r="LXN404" s="58"/>
      <c r="LXO404" s="58"/>
      <c r="LXP404" s="58"/>
      <c r="LXQ404" s="58"/>
      <c r="LXR404" s="58"/>
      <c r="LXS404" s="58"/>
      <c r="LXT404" s="58"/>
      <c r="LXU404" s="58"/>
      <c r="LXV404" s="58"/>
      <c r="LXW404" s="58"/>
      <c r="LXX404" s="58"/>
      <c r="LXY404" s="58"/>
      <c r="LXZ404" s="58"/>
      <c r="LYA404" s="58"/>
      <c r="LYB404" s="58"/>
      <c r="LYC404" s="58"/>
      <c r="LYD404" s="58"/>
      <c r="LYE404" s="58"/>
      <c r="LYF404" s="58"/>
      <c r="LYG404" s="58"/>
      <c r="LYH404" s="58"/>
      <c r="LYI404" s="58"/>
      <c r="LYJ404" s="58"/>
      <c r="LYK404" s="58"/>
      <c r="LYL404" s="58"/>
      <c r="LYM404" s="58"/>
      <c r="LYN404" s="58"/>
      <c r="LYO404" s="58"/>
      <c r="LYP404" s="58"/>
      <c r="LYQ404" s="58"/>
      <c r="LYR404" s="58"/>
      <c r="LYS404" s="58"/>
      <c r="LYT404" s="58"/>
      <c r="LYU404" s="58"/>
      <c r="LYV404" s="58"/>
      <c r="LYW404" s="58"/>
      <c r="LYX404" s="58"/>
      <c r="LYY404" s="58"/>
      <c r="LYZ404" s="58"/>
      <c r="LZA404" s="58"/>
      <c r="LZB404" s="58"/>
      <c r="LZC404" s="58"/>
      <c r="LZD404" s="58"/>
      <c r="LZE404" s="58"/>
      <c r="LZF404" s="58"/>
      <c r="LZG404" s="58"/>
      <c r="LZH404" s="58"/>
      <c r="LZI404" s="58"/>
      <c r="LZJ404" s="58"/>
      <c r="LZK404" s="58"/>
      <c r="LZL404" s="58"/>
      <c r="LZM404" s="58"/>
      <c r="LZN404" s="58"/>
      <c r="LZO404" s="58"/>
      <c r="LZP404" s="58"/>
      <c r="LZQ404" s="58"/>
      <c r="LZR404" s="58"/>
      <c r="LZS404" s="58"/>
      <c r="LZT404" s="58"/>
      <c r="LZU404" s="58"/>
      <c r="LZV404" s="58"/>
      <c r="LZW404" s="58"/>
      <c r="LZX404" s="58"/>
      <c r="LZY404" s="58"/>
      <c r="LZZ404" s="58"/>
      <c r="MAA404" s="58"/>
      <c r="MAB404" s="58"/>
      <c r="MAC404" s="58"/>
      <c r="MAD404" s="58"/>
      <c r="MAE404" s="58"/>
      <c r="MAF404" s="58"/>
      <c r="MAG404" s="58"/>
      <c r="MAH404" s="58"/>
      <c r="MAI404" s="58"/>
      <c r="MAJ404" s="58"/>
      <c r="MAK404" s="58"/>
      <c r="MAL404" s="58"/>
      <c r="MAM404" s="58"/>
      <c r="MAN404" s="58"/>
      <c r="MAO404" s="58"/>
      <c r="MAP404" s="58"/>
      <c r="MAQ404" s="58"/>
      <c r="MAR404" s="58"/>
      <c r="MAS404" s="58"/>
      <c r="MAT404" s="58"/>
      <c r="MAU404" s="58"/>
      <c r="MAV404" s="58"/>
      <c r="MAW404" s="58"/>
      <c r="MAX404" s="58"/>
      <c r="MAY404" s="58"/>
      <c r="MAZ404" s="58"/>
      <c r="MBA404" s="58"/>
      <c r="MBB404" s="58"/>
      <c r="MBC404" s="58"/>
      <c r="MBD404" s="58"/>
      <c r="MBE404" s="58"/>
      <c r="MBF404" s="58"/>
      <c r="MBG404" s="58"/>
      <c r="MBH404" s="58"/>
      <c r="MBI404" s="58"/>
      <c r="MBJ404" s="58"/>
      <c r="MBK404" s="58"/>
      <c r="MBL404" s="58"/>
      <c r="MBM404" s="58"/>
      <c r="MBN404" s="58"/>
      <c r="MBO404" s="58"/>
      <c r="MBP404" s="58"/>
      <c r="MBQ404" s="58"/>
      <c r="MBR404" s="58"/>
      <c r="MBS404" s="58"/>
      <c r="MBT404" s="58"/>
      <c r="MBU404" s="58"/>
      <c r="MBV404" s="58"/>
      <c r="MBW404" s="58"/>
      <c r="MBX404" s="58"/>
      <c r="MBY404" s="58"/>
      <c r="MBZ404" s="58"/>
      <c r="MCA404" s="58"/>
      <c r="MCB404" s="58"/>
      <c r="MCC404" s="58"/>
      <c r="MCD404" s="58"/>
      <c r="MCE404" s="58"/>
      <c r="MCF404" s="58"/>
      <c r="MCG404" s="58"/>
      <c r="MCH404" s="58"/>
      <c r="MCI404" s="58"/>
      <c r="MCJ404" s="58"/>
      <c r="MCK404" s="58"/>
      <c r="MCL404" s="58"/>
      <c r="MCM404" s="58"/>
      <c r="MCN404" s="58"/>
      <c r="MCO404" s="58"/>
      <c r="MCP404" s="58"/>
      <c r="MCQ404" s="58"/>
      <c r="MCR404" s="58"/>
      <c r="MCS404" s="58"/>
      <c r="MCT404" s="58"/>
      <c r="MCU404" s="58"/>
      <c r="MCV404" s="58"/>
      <c r="MCW404" s="58"/>
      <c r="MCX404" s="58"/>
      <c r="MCY404" s="58"/>
      <c r="MCZ404" s="58"/>
      <c r="MDA404" s="58"/>
      <c r="MDB404" s="58"/>
      <c r="MDC404" s="58"/>
      <c r="MDD404" s="58"/>
      <c r="MDE404" s="58"/>
      <c r="MDF404" s="58"/>
      <c r="MDG404" s="58"/>
      <c r="MDH404" s="58"/>
      <c r="MDI404" s="58"/>
      <c r="MDJ404" s="58"/>
      <c r="MDK404" s="58"/>
      <c r="MDL404" s="58"/>
      <c r="MDM404" s="58"/>
      <c r="MDN404" s="58"/>
      <c r="MDO404" s="58"/>
      <c r="MDP404" s="58"/>
      <c r="MDQ404" s="58"/>
      <c r="MDR404" s="58"/>
      <c r="MDS404" s="58"/>
      <c r="MDT404" s="58"/>
      <c r="MDU404" s="58"/>
      <c r="MDV404" s="58"/>
      <c r="MDW404" s="58"/>
      <c r="MDX404" s="58"/>
      <c r="MDY404" s="58"/>
      <c r="MDZ404" s="58"/>
      <c r="MEA404" s="58"/>
      <c r="MEB404" s="58"/>
      <c r="MEC404" s="58"/>
      <c r="MED404" s="58"/>
      <c r="MEE404" s="58"/>
      <c r="MEF404" s="58"/>
      <c r="MEG404" s="58"/>
      <c r="MEH404" s="58"/>
      <c r="MEI404" s="58"/>
      <c r="MEJ404" s="58"/>
      <c r="MEK404" s="58"/>
      <c r="MEL404" s="58"/>
      <c r="MEM404" s="58"/>
      <c r="MEN404" s="58"/>
      <c r="MEO404" s="58"/>
      <c r="MEP404" s="58"/>
      <c r="MEQ404" s="58"/>
      <c r="MER404" s="58"/>
      <c r="MES404" s="58"/>
      <c r="MET404" s="58"/>
      <c r="MEU404" s="58"/>
      <c r="MEV404" s="58"/>
      <c r="MEW404" s="58"/>
      <c r="MEX404" s="58"/>
      <c r="MEY404" s="58"/>
      <c r="MEZ404" s="58"/>
      <c r="MFA404" s="58"/>
      <c r="MFB404" s="58"/>
      <c r="MFC404" s="58"/>
      <c r="MFD404" s="58"/>
      <c r="MFE404" s="58"/>
      <c r="MFF404" s="58"/>
      <c r="MFG404" s="58"/>
      <c r="MFH404" s="58"/>
      <c r="MFI404" s="58"/>
      <c r="MFJ404" s="58"/>
      <c r="MFK404" s="58"/>
      <c r="MFL404" s="58"/>
      <c r="MFM404" s="58"/>
      <c r="MFN404" s="58"/>
      <c r="MFO404" s="58"/>
      <c r="MFP404" s="58"/>
      <c r="MFQ404" s="58"/>
      <c r="MFR404" s="58"/>
      <c r="MFS404" s="58"/>
      <c r="MFT404" s="58"/>
      <c r="MFU404" s="58"/>
      <c r="MFV404" s="58"/>
      <c r="MFW404" s="58"/>
      <c r="MFX404" s="58"/>
      <c r="MFY404" s="58"/>
      <c r="MFZ404" s="58"/>
      <c r="MGA404" s="58"/>
      <c r="MGB404" s="58"/>
      <c r="MGC404" s="58"/>
      <c r="MGD404" s="58"/>
      <c r="MGE404" s="58"/>
      <c r="MGF404" s="58"/>
      <c r="MGG404" s="58"/>
      <c r="MGH404" s="58"/>
      <c r="MGI404" s="58"/>
      <c r="MGJ404" s="58"/>
      <c r="MGK404" s="58"/>
      <c r="MGL404" s="58"/>
      <c r="MGM404" s="58"/>
      <c r="MGN404" s="58"/>
      <c r="MGO404" s="58"/>
      <c r="MGP404" s="58"/>
      <c r="MGQ404" s="58"/>
      <c r="MGR404" s="58"/>
      <c r="MGS404" s="58"/>
      <c r="MGT404" s="58"/>
      <c r="MGU404" s="58"/>
      <c r="MGV404" s="58"/>
      <c r="MGW404" s="58"/>
      <c r="MGX404" s="58"/>
      <c r="MGY404" s="58"/>
      <c r="MGZ404" s="58"/>
      <c r="MHA404" s="58"/>
      <c r="MHB404" s="58"/>
      <c r="MHC404" s="58"/>
      <c r="MHD404" s="58"/>
      <c r="MHE404" s="58"/>
      <c r="MHF404" s="58"/>
      <c r="MHG404" s="58"/>
      <c r="MHH404" s="58"/>
      <c r="MHI404" s="58"/>
      <c r="MHJ404" s="58"/>
      <c r="MHK404" s="58"/>
      <c r="MHL404" s="58"/>
      <c r="MHM404" s="58"/>
      <c r="MHN404" s="58"/>
      <c r="MHO404" s="58"/>
      <c r="MHP404" s="58"/>
      <c r="MHQ404" s="58"/>
      <c r="MHR404" s="58"/>
      <c r="MHS404" s="58"/>
      <c r="MHT404" s="58"/>
      <c r="MHU404" s="58"/>
      <c r="MHV404" s="58"/>
      <c r="MHW404" s="58"/>
      <c r="MHX404" s="58"/>
      <c r="MHY404" s="58"/>
      <c r="MHZ404" s="58"/>
      <c r="MIA404" s="58"/>
      <c r="MIB404" s="58"/>
      <c r="MIC404" s="58"/>
      <c r="MID404" s="58"/>
      <c r="MIE404" s="58"/>
      <c r="MIF404" s="58"/>
      <c r="MIG404" s="58"/>
      <c r="MIH404" s="58"/>
      <c r="MII404" s="58"/>
      <c r="MIJ404" s="58"/>
      <c r="MIK404" s="58"/>
      <c r="MIL404" s="58"/>
      <c r="MIM404" s="58"/>
      <c r="MIN404" s="58"/>
      <c r="MIO404" s="58"/>
      <c r="MIP404" s="58"/>
      <c r="MIQ404" s="58"/>
      <c r="MIR404" s="58"/>
      <c r="MIS404" s="58"/>
      <c r="MIT404" s="58"/>
      <c r="MIU404" s="58"/>
      <c r="MIV404" s="58"/>
      <c r="MIW404" s="58"/>
      <c r="MIX404" s="58"/>
      <c r="MIY404" s="58"/>
      <c r="MIZ404" s="58"/>
      <c r="MJA404" s="58"/>
      <c r="MJB404" s="58"/>
      <c r="MJC404" s="58"/>
      <c r="MJD404" s="58"/>
      <c r="MJE404" s="58"/>
      <c r="MJF404" s="58"/>
      <c r="MJG404" s="58"/>
      <c r="MJH404" s="58"/>
      <c r="MJI404" s="58"/>
      <c r="MJJ404" s="58"/>
      <c r="MJK404" s="58"/>
      <c r="MJL404" s="58"/>
      <c r="MJM404" s="58"/>
      <c r="MJN404" s="58"/>
      <c r="MJO404" s="58"/>
      <c r="MJP404" s="58"/>
      <c r="MJQ404" s="58"/>
      <c r="MJR404" s="58"/>
      <c r="MJS404" s="58"/>
      <c r="MJT404" s="58"/>
      <c r="MJU404" s="58"/>
      <c r="MJV404" s="58"/>
      <c r="MJW404" s="58"/>
      <c r="MJX404" s="58"/>
      <c r="MJY404" s="58"/>
      <c r="MJZ404" s="58"/>
      <c r="MKA404" s="58"/>
      <c r="MKB404" s="58"/>
      <c r="MKC404" s="58"/>
      <c r="MKD404" s="58"/>
      <c r="MKE404" s="58"/>
      <c r="MKF404" s="58"/>
      <c r="MKG404" s="58"/>
      <c r="MKH404" s="58"/>
      <c r="MKI404" s="58"/>
      <c r="MKJ404" s="58"/>
      <c r="MKK404" s="58"/>
      <c r="MKL404" s="58"/>
      <c r="MKM404" s="58"/>
      <c r="MKN404" s="58"/>
      <c r="MKO404" s="58"/>
      <c r="MKP404" s="58"/>
      <c r="MKQ404" s="58"/>
      <c r="MKR404" s="58"/>
      <c r="MKS404" s="58"/>
      <c r="MKT404" s="58"/>
      <c r="MKU404" s="58"/>
      <c r="MKV404" s="58"/>
      <c r="MKW404" s="58"/>
      <c r="MKX404" s="58"/>
      <c r="MKY404" s="58"/>
      <c r="MKZ404" s="58"/>
      <c r="MLA404" s="58"/>
      <c r="MLB404" s="58"/>
      <c r="MLC404" s="58"/>
      <c r="MLD404" s="58"/>
      <c r="MLE404" s="58"/>
      <c r="MLF404" s="58"/>
      <c r="MLG404" s="58"/>
      <c r="MLH404" s="58"/>
      <c r="MLI404" s="58"/>
      <c r="MLJ404" s="58"/>
      <c r="MLK404" s="58"/>
      <c r="MLL404" s="58"/>
      <c r="MLM404" s="58"/>
      <c r="MLN404" s="58"/>
      <c r="MLO404" s="58"/>
      <c r="MLP404" s="58"/>
      <c r="MLQ404" s="58"/>
      <c r="MLR404" s="58"/>
      <c r="MLS404" s="58"/>
      <c r="MLT404" s="58"/>
      <c r="MLU404" s="58"/>
      <c r="MLV404" s="58"/>
      <c r="MLW404" s="58"/>
      <c r="MLX404" s="58"/>
      <c r="MLY404" s="58"/>
      <c r="MLZ404" s="58"/>
      <c r="MMA404" s="58"/>
      <c r="MMB404" s="58"/>
      <c r="MMC404" s="58"/>
      <c r="MMD404" s="58"/>
      <c r="MME404" s="58"/>
      <c r="MMF404" s="58"/>
      <c r="MMG404" s="58"/>
      <c r="MMH404" s="58"/>
      <c r="MMI404" s="58"/>
      <c r="MMJ404" s="58"/>
      <c r="MMK404" s="58"/>
      <c r="MML404" s="58"/>
      <c r="MMM404" s="58"/>
      <c r="MMN404" s="58"/>
      <c r="MMO404" s="58"/>
      <c r="MMP404" s="58"/>
      <c r="MMQ404" s="58"/>
      <c r="MMR404" s="58"/>
      <c r="MMS404" s="58"/>
      <c r="MMT404" s="58"/>
      <c r="MMU404" s="58"/>
      <c r="MMV404" s="58"/>
      <c r="MMW404" s="58"/>
      <c r="MMX404" s="58"/>
      <c r="MMY404" s="58"/>
      <c r="MMZ404" s="58"/>
      <c r="MNA404" s="58"/>
      <c r="MNB404" s="58"/>
      <c r="MNC404" s="58"/>
      <c r="MND404" s="58"/>
      <c r="MNE404" s="58"/>
      <c r="MNF404" s="58"/>
      <c r="MNG404" s="58"/>
      <c r="MNH404" s="58"/>
      <c r="MNI404" s="58"/>
      <c r="MNJ404" s="58"/>
      <c r="MNK404" s="58"/>
      <c r="MNL404" s="58"/>
      <c r="MNM404" s="58"/>
      <c r="MNN404" s="58"/>
      <c r="MNO404" s="58"/>
      <c r="MNP404" s="58"/>
      <c r="MNQ404" s="58"/>
      <c r="MNR404" s="58"/>
      <c r="MNS404" s="58"/>
      <c r="MNT404" s="58"/>
      <c r="MNU404" s="58"/>
      <c r="MNV404" s="58"/>
      <c r="MNW404" s="58"/>
      <c r="MNX404" s="58"/>
      <c r="MNY404" s="58"/>
      <c r="MNZ404" s="58"/>
      <c r="MOA404" s="58"/>
      <c r="MOB404" s="58"/>
      <c r="MOC404" s="58"/>
      <c r="MOD404" s="58"/>
      <c r="MOE404" s="58"/>
      <c r="MOF404" s="58"/>
      <c r="MOG404" s="58"/>
      <c r="MOH404" s="58"/>
      <c r="MOI404" s="58"/>
      <c r="MOJ404" s="58"/>
      <c r="MOK404" s="58"/>
      <c r="MOL404" s="58"/>
      <c r="MOM404" s="58"/>
      <c r="MON404" s="58"/>
      <c r="MOO404" s="58"/>
      <c r="MOP404" s="58"/>
      <c r="MOQ404" s="58"/>
      <c r="MOR404" s="58"/>
      <c r="MOS404" s="58"/>
      <c r="MOT404" s="58"/>
      <c r="MOU404" s="58"/>
      <c r="MOV404" s="58"/>
      <c r="MOW404" s="58"/>
      <c r="MOX404" s="58"/>
      <c r="MOY404" s="58"/>
      <c r="MOZ404" s="58"/>
      <c r="MPA404" s="58"/>
      <c r="MPB404" s="58"/>
      <c r="MPC404" s="58"/>
      <c r="MPD404" s="58"/>
      <c r="MPE404" s="58"/>
      <c r="MPF404" s="58"/>
      <c r="MPG404" s="58"/>
      <c r="MPH404" s="58"/>
      <c r="MPI404" s="58"/>
      <c r="MPJ404" s="58"/>
      <c r="MPK404" s="58"/>
      <c r="MPL404" s="58"/>
      <c r="MPM404" s="58"/>
      <c r="MPN404" s="58"/>
      <c r="MPO404" s="58"/>
      <c r="MPP404" s="58"/>
      <c r="MPQ404" s="58"/>
      <c r="MPR404" s="58"/>
      <c r="MPS404" s="58"/>
      <c r="MPT404" s="58"/>
      <c r="MPU404" s="58"/>
      <c r="MPV404" s="58"/>
      <c r="MPW404" s="58"/>
      <c r="MPX404" s="58"/>
      <c r="MPY404" s="58"/>
      <c r="MPZ404" s="58"/>
      <c r="MQA404" s="58"/>
      <c r="MQB404" s="58"/>
      <c r="MQC404" s="58"/>
      <c r="MQD404" s="58"/>
      <c r="MQE404" s="58"/>
      <c r="MQF404" s="58"/>
      <c r="MQG404" s="58"/>
      <c r="MQH404" s="58"/>
      <c r="MQI404" s="58"/>
      <c r="MQJ404" s="58"/>
      <c r="MQK404" s="58"/>
      <c r="MQL404" s="58"/>
      <c r="MQM404" s="58"/>
      <c r="MQN404" s="58"/>
      <c r="MQO404" s="58"/>
      <c r="MQP404" s="58"/>
      <c r="MQQ404" s="58"/>
      <c r="MQR404" s="58"/>
      <c r="MQS404" s="58"/>
      <c r="MQT404" s="58"/>
      <c r="MQU404" s="58"/>
      <c r="MQV404" s="58"/>
      <c r="MQW404" s="58"/>
      <c r="MQX404" s="58"/>
      <c r="MQY404" s="58"/>
      <c r="MQZ404" s="58"/>
      <c r="MRA404" s="58"/>
      <c r="MRB404" s="58"/>
      <c r="MRC404" s="58"/>
      <c r="MRD404" s="58"/>
      <c r="MRE404" s="58"/>
      <c r="MRF404" s="58"/>
      <c r="MRG404" s="58"/>
      <c r="MRH404" s="58"/>
      <c r="MRI404" s="58"/>
      <c r="MRJ404" s="58"/>
      <c r="MRK404" s="58"/>
      <c r="MRL404" s="58"/>
      <c r="MRM404" s="58"/>
      <c r="MRN404" s="58"/>
      <c r="MRO404" s="58"/>
      <c r="MRP404" s="58"/>
      <c r="MRQ404" s="58"/>
      <c r="MRR404" s="58"/>
      <c r="MRS404" s="58"/>
      <c r="MRT404" s="58"/>
      <c r="MRU404" s="58"/>
      <c r="MRV404" s="58"/>
      <c r="MRW404" s="58"/>
      <c r="MRX404" s="58"/>
      <c r="MRY404" s="58"/>
      <c r="MRZ404" s="58"/>
      <c r="MSA404" s="58"/>
      <c r="MSB404" s="58"/>
      <c r="MSC404" s="58"/>
      <c r="MSD404" s="58"/>
      <c r="MSE404" s="58"/>
      <c r="MSF404" s="58"/>
      <c r="MSG404" s="58"/>
      <c r="MSH404" s="58"/>
      <c r="MSI404" s="58"/>
      <c r="MSJ404" s="58"/>
      <c r="MSK404" s="58"/>
      <c r="MSL404" s="58"/>
      <c r="MSM404" s="58"/>
      <c r="MSN404" s="58"/>
      <c r="MSO404" s="58"/>
      <c r="MSP404" s="58"/>
      <c r="MSQ404" s="58"/>
      <c r="MSR404" s="58"/>
      <c r="MSS404" s="58"/>
      <c r="MST404" s="58"/>
      <c r="MSU404" s="58"/>
      <c r="MSV404" s="58"/>
      <c r="MSW404" s="58"/>
      <c r="MSX404" s="58"/>
      <c r="MSY404" s="58"/>
      <c r="MSZ404" s="58"/>
      <c r="MTA404" s="58"/>
      <c r="MTB404" s="58"/>
      <c r="MTC404" s="58"/>
      <c r="MTD404" s="58"/>
      <c r="MTE404" s="58"/>
      <c r="MTF404" s="58"/>
      <c r="MTG404" s="58"/>
      <c r="MTH404" s="58"/>
      <c r="MTI404" s="58"/>
      <c r="MTJ404" s="58"/>
      <c r="MTK404" s="58"/>
      <c r="MTL404" s="58"/>
      <c r="MTM404" s="58"/>
      <c r="MTN404" s="58"/>
      <c r="MTO404" s="58"/>
      <c r="MTP404" s="58"/>
      <c r="MTQ404" s="58"/>
      <c r="MTR404" s="58"/>
      <c r="MTS404" s="58"/>
      <c r="MTT404" s="58"/>
      <c r="MTU404" s="58"/>
      <c r="MTV404" s="58"/>
      <c r="MTW404" s="58"/>
      <c r="MTX404" s="58"/>
      <c r="MTY404" s="58"/>
      <c r="MTZ404" s="58"/>
      <c r="MUA404" s="58"/>
      <c r="MUB404" s="58"/>
      <c r="MUC404" s="58"/>
      <c r="MUD404" s="58"/>
      <c r="MUE404" s="58"/>
      <c r="MUF404" s="58"/>
      <c r="MUG404" s="58"/>
      <c r="MUH404" s="58"/>
      <c r="MUI404" s="58"/>
      <c r="MUJ404" s="58"/>
      <c r="MUK404" s="58"/>
      <c r="MUL404" s="58"/>
      <c r="MUM404" s="58"/>
      <c r="MUN404" s="58"/>
      <c r="MUO404" s="58"/>
      <c r="MUP404" s="58"/>
      <c r="MUQ404" s="58"/>
      <c r="MUR404" s="58"/>
      <c r="MUS404" s="58"/>
      <c r="MUT404" s="58"/>
      <c r="MUU404" s="58"/>
      <c r="MUV404" s="58"/>
      <c r="MUW404" s="58"/>
      <c r="MUX404" s="58"/>
      <c r="MUY404" s="58"/>
      <c r="MUZ404" s="58"/>
      <c r="MVA404" s="58"/>
      <c r="MVB404" s="58"/>
      <c r="MVC404" s="58"/>
      <c r="MVD404" s="58"/>
      <c r="MVE404" s="58"/>
      <c r="MVF404" s="58"/>
      <c r="MVG404" s="58"/>
      <c r="MVH404" s="58"/>
      <c r="MVI404" s="58"/>
      <c r="MVJ404" s="58"/>
      <c r="MVK404" s="58"/>
      <c r="MVL404" s="58"/>
      <c r="MVM404" s="58"/>
      <c r="MVN404" s="58"/>
      <c r="MVO404" s="58"/>
      <c r="MVP404" s="58"/>
      <c r="MVQ404" s="58"/>
      <c r="MVR404" s="58"/>
      <c r="MVS404" s="58"/>
      <c r="MVT404" s="58"/>
      <c r="MVU404" s="58"/>
      <c r="MVV404" s="58"/>
      <c r="MVW404" s="58"/>
      <c r="MVX404" s="58"/>
      <c r="MVY404" s="58"/>
      <c r="MVZ404" s="58"/>
      <c r="MWA404" s="58"/>
      <c r="MWB404" s="58"/>
      <c r="MWC404" s="58"/>
      <c r="MWD404" s="58"/>
      <c r="MWE404" s="58"/>
      <c r="MWF404" s="58"/>
      <c r="MWG404" s="58"/>
      <c r="MWH404" s="58"/>
      <c r="MWI404" s="58"/>
      <c r="MWJ404" s="58"/>
      <c r="MWK404" s="58"/>
      <c r="MWL404" s="58"/>
      <c r="MWM404" s="58"/>
      <c r="MWN404" s="58"/>
      <c r="MWO404" s="58"/>
      <c r="MWP404" s="58"/>
      <c r="MWQ404" s="58"/>
      <c r="MWR404" s="58"/>
      <c r="MWS404" s="58"/>
      <c r="MWT404" s="58"/>
      <c r="MWU404" s="58"/>
      <c r="MWV404" s="58"/>
      <c r="MWW404" s="58"/>
      <c r="MWX404" s="58"/>
      <c r="MWY404" s="58"/>
      <c r="MWZ404" s="58"/>
      <c r="MXA404" s="58"/>
      <c r="MXB404" s="58"/>
      <c r="MXC404" s="58"/>
      <c r="MXD404" s="58"/>
      <c r="MXE404" s="58"/>
      <c r="MXF404" s="58"/>
      <c r="MXG404" s="58"/>
      <c r="MXH404" s="58"/>
      <c r="MXI404" s="58"/>
      <c r="MXJ404" s="58"/>
      <c r="MXK404" s="58"/>
      <c r="MXL404" s="58"/>
      <c r="MXM404" s="58"/>
      <c r="MXN404" s="58"/>
      <c r="MXO404" s="58"/>
      <c r="MXP404" s="58"/>
      <c r="MXQ404" s="58"/>
      <c r="MXR404" s="58"/>
      <c r="MXS404" s="58"/>
      <c r="MXT404" s="58"/>
      <c r="MXU404" s="58"/>
      <c r="MXV404" s="58"/>
      <c r="MXW404" s="58"/>
      <c r="MXX404" s="58"/>
      <c r="MXY404" s="58"/>
      <c r="MXZ404" s="58"/>
      <c r="MYA404" s="58"/>
      <c r="MYB404" s="58"/>
      <c r="MYC404" s="58"/>
      <c r="MYD404" s="58"/>
      <c r="MYE404" s="58"/>
      <c r="MYF404" s="58"/>
      <c r="MYG404" s="58"/>
      <c r="MYH404" s="58"/>
      <c r="MYI404" s="58"/>
      <c r="MYJ404" s="58"/>
      <c r="MYK404" s="58"/>
      <c r="MYL404" s="58"/>
      <c r="MYM404" s="58"/>
      <c r="MYN404" s="58"/>
      <c r="MYO404" s="58"/>
      <c r="MYP404" s="58"/>
      <c r="MYQ404" s="58"/>
      <c r="MYR404" s="58"/>
      <c r="MYS404" s="58"/>
      <c r="MYT404" s="58"/>
      <c r="MYU404" s="58"/>
      <c r="MYV404" s="58"/>
      <c r="MYW404" s="58"/>
      <c r="MYX404" s="58"/>
      <c r="MYY404" s="58"/>
      <c r="MYZ404" s="58"/>
      <c r="MZA404" s="58"/>
      <c r="MZB404" s="58"/>
      <c r="MZC404" s="58"/>
      <c r="MZD404" s="58"/>
      <c r="MZE404" s="58"/>
      <c r="MZF404" s="58"/>
      <c r="MZG404" s="58"/>
      <c r="MZH404" s="58"/>
      <c r="MZI404" s="58"/>
      <c r="MZJ404" s="58"/>
      <c r="MZK404" s="58"/>
      <c r="MZL404" s="58"/>
      <c r="MZM404" s="58"/>
      <c r="MZN404" s="58"/>
      <c r="MZO404" s="58"/>
      <c r="MZP404" s="58"/>
      <c r="MZQ404" s="58"/>
      <c r="MZR404" s="58"/>
      <c r="MZS404" s="58"/>
      <c r="MZT404" s="58"/>
      <c r="MZU404" s="58"/>
      <c r="MZV404" s="58"/>
      <c r="MZW404" s="58"/>
      <c r="MZX404" s="58"/>
      <c r="MZY404" s="58"/>
      <c r="MZZ404" s="58"/>
      <c r="NAA404" s="58"/>
      <c r="NAB404" s="58"/>
      <c r="NAC404" s="58"/>
      <c r="NAD404" s="58"/>
      <c r="NAE404" s="58"/>
      <c r="NAF404" s="58"/>
      <c r="NAG404" s="58"/>
      <c r="NAH404" s="58"/>
      <c r="NAI404" s="58"/>
      <c r="NAJ404" s="58"/>
      <c r="NAK404" s="58"/>
      <c r="NAL404" s="58"/>
      <c r="NAM404" s="58"/>
      <c r="NAN404" s="58"/>
      <c r="NAO404" s="58"/>
      <c r="NAP404" s="58"/>
      <c r="NAQ404" s="58"/>
      <c r="NAR404" s="58"/>
      <c r="NAS404" s="58"/>
      <c r="NAT404" s="58"/>
      <c r="NAU404" s="58"/>
      <c r="NAV404" s="58"/>
      <c r="NAW404" s="58"/>
      <c r="NAX404" s="58"/>
      <c r="NAY404" s="58"/>
      <c r="NAZ404" s="58"/>
      <c r="NBA404" s="58"/>
      <c r="NBB404" s="58"/>
      <c r="NBC404" s="58"/>
      <c r="NBD404" s="58"/>
      <c r="NBE404" s="58"/>
      <c r="NBF404" s="58"/>
      <c r="NBG404" s="58"/>
      <c r="NBH404" s="58"/>
      <c r="NBI404" s="58"/>
      <c r="NBJ404" s="58"/>
      <c r="NBK404" s="58"/>
      <c r="NBL404" s="58"/>
      <c r="NBM404" s="58"/>
      <c r="NBN404" s="58"/>
      <c r="NBO404" s="58"/>
      <c r="NBP404" s="58"/>
      <c r="NBQ404" s="58"/>
      <c r="NBR404" s="58"/>
      <c r="NBS404" s="58"/>
      <c r="NBT404" s="58"/>
      <c r="NBU404" s="58"/>
      <c r="NBV404" s="58"/>
      <c r="NBW404" s="58"/>
      <c r="NBX404" s="58"/>
      <c r="NBY404" s="58"/>
      <c r="NBZ404" s="58"/>
      <c r="NCA404" s="58"/>
      <c r="NCB404" s="58"/>
      <c r="NCC404" s="58"/>
      <c r="NCD404" s="58"/>
      <c r="NCE404" s="58"/>
      <c r="NCF404" s="58"/>
      <c r="NCG404" s="58"/>
      <c r="NCH404" s="58"/>
      <c r="NCI404" s="58"/>
      <c r="NCJ404" s="58"/>
      <c r="NCK404" s="58"/>
      <c r="NCL404" s="58"/>
      <c r="NCM404" s="58"/>
      <c r="NCN404" s="58"/>
      <c r="NCO404" s="58"/>
      <c r="NCP404" s="58"/>
      <c r="NCQ404" s="58"/>
      <c r="NCR404" s="58"/>
      <c r="NCS404" s="58"/>
      <c r="NCT404" s="58"/>
      <c r="NCU404" s="58"/>
      <c r="NCV404" s="58"/>
      <c r="NCW404" s="58"/>
      <c r="NCX404" s="58"/>
      <c r="NCY404" s="58"/>
      <c r="NCZ404" s="58"/>
      <c r="NDA404" s="58"/>
      <c r="NDB404" s="58"/>
      <c r="NDC404" s="58"/>
      <c r="NDD404" s="58"/>
      <c r="NDE404" s="58"/>
      <c r="NDF404" s="58"/>
      <c r="NDG404" s="58"/>
      <c r="NDH404" s="58"/>
      <c r="NDI404" s="58"/>
      <c r="NDJ404" s="58"/>
      <c r="NDK404" s="58"/>
      <c r="NDL404" s="58"/>
      <c r="NDM404" s="58"/>
      <c r="NDN404" s="58"/>
      <c r="NDO404" s="58"/>
      <c r="NDP404" s="58"/>
      <c r="NDQ404" s="58"/>
      <c r="NDR404" s="58"/>
      <c r="NDS404" s="58"/>
      <c r="NDT404" s="58"/>
      <c r="NDU404" s="58"/>
      <c r="NDV404" s="58"/>
      <c r="NDW404" s="58"/>
      <c r="NDX404" s="58"/>
      <c r="NDY404" s="58"/>
      <c r="NDZ404" s="58"/>
      <c r="NEA404" s="58"/>
      <c r="NEB404" s="58"/>
      <c r="NEC404" s="58"/>
      <c r="NED404" s="58"/>
      <c r="NEE404" s="58"/>
      <c r="NEF404" s="58"/>
      <c r="NEG404" s="58"/>
      <c r="NEH404" s="58"/>
      <c r="NEI404" s="58"/>
      <c r="NEJ404" s="58"/>
      <c r="NEK404" s="58"/>
      <c r="NEL404" s="58"/>
      <c r="NEM404" s="58"/>
      <c r="NEN404" s="58"/>
      <c r="NEO404" s="58"/>
      <c r="NEP404" s="58"/>
      <c r="NEQ404" s="58"/>
      <c r="NER404" s="58"/>
      <c r="NES404" s="58"/>
      <c r="NET404" s="58"/>
      <c r="NEU404" s="58"/>
      <c r="NEV404" s="58"/>
      <c r="NEW404" s="58"/>
      <c r="NEX404" s="58"/>
      <c r="NEY404" s="58"/>
      <c r="NEZ404" s="58"/>
      <c r="NFA404" s="58"/>
      <c r="NFB404" s="58"/>
      <c r="NFC404" s="58"/>
      <c r="NFD404" s="58"/>
      <c r="NFE404" s="58"/>
      <c r="NFF404" s="58"/>
      <c r="NFG404" s="58"/>
      <c r="NFH404" s="58"/>
      <c r="NFI404" s="58"/>
      <c r="NFJ404" s="58"/>
      <c r="NFK404" s="58"/>
      <c r="NFL404" s="58"/>
      <c r="NFM404" s="58"/>
      <c r="NFN404" s="58"/>
      <c r="NFO404" s="58"/>
      <c r="NFP404" s="58"/>
      <c r="NFQ404" s="58"/>
      <c r="NFR404" s="58"/>
      <c r="NFS404" s="58"/>
      <c r="NFT404" s="58"/>
      <c r="NFU404" s="58"/>
      <c r="NFV404" s="58"/>
      <c r="NFW404" s="58"/>
      <c r="NFX404" s="58"/>
      <c r="NFY404" s="58"/>
      <c r="NFZ404" s="58"/>
      <c r="NGA404" s="58"/>
      <c r="NGB404" s="58"/>
      <c r="NGC404" s="58"/>
      <c r="NGD404" s="58"/>
      <c r="NGE404" s="58"/>
      <c r="NGF404" s="58"/>
      <c r="NGG404" s="58"/>
      <c r="NGH404" s="58"/>
      <c r="NGI404" s="58"/>
      <c r="NGJ404" s="58"/>
      <c r="NGK404" s="58"/>
      <c r="NGL404" s="58"/>
      <c r="NGM404" s="58"/>
      <c r="NGN404" s="58"/>
      <c r="NGO404" s="58"/>
      <c r="NGP404" s="58"/>
      <c r="NGQ404" s="58"/>
      <c r="NGR404" s="58"/>
      <c r="NGS404" s="58"/>
      <c r="NGT404" s="58"/>
      <c r="NGU404" s="58"/>
      <c r="NGV404" s="58"/>
      <c r="NGW404" s="58"/>
      <c r="NGX404" s="58"/>
      <c r="NGY404" s="58"/>
      <c r="NGZ404" s="58"/>
      <c r="NHA404" s="58"/>
      <c r="NHB404" s="58"/>
      <c r="NHC404" s="58"/>
      <c r="NHD404" s="58"/>
      <c r="NHE404" s="58"/>
      <c r="NHF404" s="58"/>
      <c r="NHG404" s="58"/>
      <c r="NHH404" s="58"/>
      <c r="NHI404" s="58"/>
      <c r="NHJ404" s="58"/>
      <c r="NHK404" s="58"/>
      <c r="NHL404" s="58"/>
      <c r="NHM404" s="58"/>
      <c r="NHN404" s="58"/>
      <c r="NHO404" s="58"/>
      <c r="NHP404" s="58"/>
      <c r="NHQ404" s="58"/>
      <c r="NHR404" s="58"/>
      <c r="NHS404" s="58"/>
      <c r="NHT404" s="58"/>
      <c r="NHU404" s="58"/>
      <c r="NHV404" s="58"/>
      <c r="NHW404" s="58"/>
      <c r="NHX404" s="58"/>
      <c r="NHY404" s="58"/>
      <c r="NHZ404" s="58"/>
      <c r="NIA404" s="58"/>
      <c r="NIB404" s="58"/>
      <c r="NIC404" s="58"/>
      <c r="NID404" s="58"/>
      <c r="NIE404" s="58"/>
      <c r="NIF404" s="58"/>
      <c r="NIG404" s="58"/>
      <c r="NIH404" s="58"/>
      <c r="NII404" s="58"/>
      <c r="NIJ404" s="58"/>
      <c r="NIK404" s="58"/>
      <c r="NIL404" s="58"/>
      <c r="NIM404" s="58"/>
      <c r="NIN404" s="58"/>
      <c r="NIO404" s="58"/>
      <c r="NIP404" s="58"/>
      <c r="NIQ404" s="58"/>
      <c r="NIR404" s="58"/>
      <c r="NIS404" s="58"/>
      <c r="NIT404" s="58"/>
      <c r="NIU404" s="58"/>
      <c r="NIV404" s="58"/>
      <c r="NIW404" s="58"/>
      <c r="NIX404" s="58"/>
      <c r="NIY404" s="58"/>
      <c r="NIZ404" s="58"/>
      <c r="NJA404" s="58"/>
      <c r="NJB404" s="58"/>
      <c r="NJC404" s="58"/>
      <c r="NJD404" s="58"/>
      <c r="NJE404" s="58"/>
      <c r="NJF404" s="58"/>
      <c r="NJG404" s="58"/>
      <c r="NJH404" s="58"/>
      <c r="NJI404" s="58"/>
      <c r="NJJ404" s="58"/>
      <c r="NJK404" s="58"/>
      <c r="NJL404" s="58"/>
      <c r="NJM404" s="58"/>
      <c r="NJN404" s="58"/>
      <c r="NJO404" s="58"/>
      <c r="NJP404" s="58"/>
      <c r="NJQ404" s="58"/>
      <c r="NJR404" s="58"/>
      <c r="NJS404" s="58"/>
      <c r="NJT404" s="58"/>
      <c r="NJU404" s="58"/>
      <c r="NJV404" s="58"/>
      <c r="NJW404" s="58"/>
      <c r="NJX404" s="58"/>
      <c r="NJY404" s="58"/>
      <c r="NJZ404" s="58"/>
      <c r="NKA404" s="58"/>
      <c r="NKB404" s="58"/>
      <c r="NKC404" s="58"/>
      <c r="NKD404" s="58"/>
      <c r="NKE404" s="58"/>
      <c r="NKF404" s="58"/>
      <c r="NKG404" s="58"/>
      <c r="NKH404" s="58"/>
      <c r="NKI404" s="58"/>
      <c r="NKJ404" s="58"/>
      <c r="NKK404" s="58"/>
      <c r="NKL404" s="58"/>
      <c r="NKM404" s="58"/>
      <c r="NKN404" s="58"/>
      <c r="NKO404" s="58"/>
      <c r="NKP404" s="58"/>
      <c r="NKQ404" s="58"/>
      <c r="NKR404" s="58"/>
      <c r="NKS404" s="58"/>
      <c r="NKT404" s="58"/>
      <c r="NKU404" s="58"/>
      <c r="NKV404" s="58"/>
      <c r="NKW404" s="58"/>
      <c r="NKX404" s="58"/>
      <c r="NKY404" s="58"/>
      <c r="NKZ404" s="58"/>
      <c r="NLA404" s="58"/>
      <c r="NLB404" s="58"/>
      <c r="NLC404" s="58"/>
      <c r="NLD404" s="58"/>
      <c r="NLE404" s="58"/>
      <c r="NLF404" s="58"/>
      <c r="NLG404" s="58"/>
      <c r="NLH404" s="58"/>
      <c r="NLI404" s="58"/>
      <c r="NLJ404" s="58"/>
      <c r="NLK404" s="58"/>
      <c r="NLL404" s="58"/>
      <c r="NLM404" s="58"/>
      <c r="NLN404" s="58"/>
      <c r="NLO404" s="58"/>
      <c r="NLP404" s="58"/>
      <c r="NLQ404" s="58"/>
      <c r="NLR404" s="58"/>
      <c r="NLS404" s="58"/>
      <c r="NLT404" s="58"/>
      <c r="NLU404" s="58"/>
      <c r="NLV404" s="58"/>
      <c r="NLW404" s="58"/>
      <c r="NLX404" s="58"/>
      <c r="NLY404" s="58"/>
      <c r="NLZ404" s="58"/>
      <c r="NMA404" s="58"/>
      <c r="NMB404" s="58"/>
      <c r="NMC404" s="58"/>
      <c r="NMD404" s="58"/>
      <c r="NME404" s="58"/>
      <c r="NMF404" s="58"/>
      <c r="NMG404" s="58"/>
      <c r="NMH404" s="58"/>
      <c r="NMI404" s="58"/>
      <c r="NMJ404" s="58"/>
      <c r="NMK404" s="58"/>
      <c r="NML404" s="58"/>
      <c r="NMM404" s="58"/>
      <c r="NMN404" s="58"/>
      <c r="NMO404" s="58"/>
      <c r="NMP404" s="58"/>
      <c r="NMQ404" s="58"/>
      <c r="NMR404" s="58"/>
      <c r="NMS404" s="58"/>
      <c r="NMT404" s="58"/>
      <c r="NMU404" s="58"/>
      <c r="NMV404" s="58"/>
      <c r="NMW404" s="58"/>
      <c r="NMX404" s="58"/>
      <c r="NMY404" s="58"/>
      <c r="NMZ404" s="58"/>
      <c r="NNA404" s="58"/>
      <c r="NNB404" s="58"/>
      <c r="NNC404" s="58"/>
      <c r="NND404" s="58"/>
      <c r="NNE404" s="58"/>
      <c r="NNF404" s="58"/>
      <c r="NNG404" s="58"/>
      <c r="NNH404" s="58"/>
      <c r="NNI404" s="58"/>
      <c r="NNJ404" s="58"/>
      <c r="NNK404" s="58"/>
      <c r="NNL404" s="58"/>
      <c r="NNM404" s="58"/>
      <c r="NNN404" s="58"/>
      <c r="NNO404" s="58"/>
      <c r="NNP404" s="58"/>
      <c r="NNQ404" s="58"/>
      <c r="NNR404" s="58"/>
      <c r="NNS404" s="58"/>
      <c r="NNT404" s="58"/>
      <c r="NNU404" s="58"/>
      <c r="NNV404" s="58"/>
      <c r="NNW404" s="58"/>
      <c r="NNX404" s="58"/>
      <c r="NNY404" s="58"/>
      <c r="NNZ404" s="58"/>
      <c r="NOA404" s="58"/>
      <c r="NOB404" s="58"/>
      <c r="NOC404" s="58"/>
      <c r="NOD404" s="58"/>
      <c r="NOE404" s="58"/>
      <c r="NOF404" s="58"/>
      <c r="NOG404" s="58"/>
      <c r="NOH404" s="58"/>
      <c r="NOI404" s="58"/>
      <c r="NOJ404" s="58"/>
      <c r="NOK404" s="58"/>
      <c r="NOL404" s="58"/>
      <c r="NOM404" s="58"/>
      <c r="NON404" s="58"/>
      <c r="NOO404" s="58"/>
      <c r="NOP404" s="58"/>
      <c r="NOQ404" s="58"/>
      <c r="NOR404" s="58"/>
      <c r="NOS404" s="58"/>
      <c r="NOT404" s="58"/>
      <c r="NOU404" s="58"/>
      <c r="NOV404" s="58"/>
      <c r="NOW404" s="58"/>
      <c r="NOX404" s="58"/>
      <c r="NOY404" s="58"/>
      <c r="NOZ404" s="58"/>
      <c r="NPA404" s="58"/>
      <c r="NPB404" s="58"/>
      <c r="NPC404" s="58"/>
      <c r="NPD404" s="58"/>
      <c r="NPE404" s="58"/>
      <c r="NPF404" s="58"/>
      <c r="NPG404" s="58"/>
      <c r="NPH404" s="58"/>
      <c r="NPI404" s="58"/>
      <c r="NPJ404" s="58"/>
      <c r="NPK404" s="58"/>
      <c r="NPL404" s="58"/>
      <c r="NPM404" s="58"/>
      <c r="NPN404" s="58"/>
      <c r="NPO404" s="58"/>
      <c r="NPP404" s="58"/>
      <c r="NPQ404" s="58"/>
      <c r="NPR404" s="58"/>
      <c r="NPS404" s="58"/>
      <c r="NPT404" s="58"/>
      <c r="NPU404" s="58"/>
      <c r="NPV404" s="58"/>
      <c r="NPW404" s="58"/>
      <c r="NPX404" s="58"/>
      <c r="NPY404" s="58"/>
      <c r="NPZ404" s="58"/>
      <c r="NQA404" s="58"/>
      <c r="NQB404" s="58"/>
      <c r="NQC404" s="58"/>
      <c r="NQD404" s="58"/>
      <c r="NQE404" s="58"/>
      <c r="NQF404" s="58"/>
      <c r="NQG404" s="58"/>
      <c r="NQH404" s="58"/>
      <c r="NQI404" s="58"/>
      <c r="NQJ404" s="58"/>
      <c r="NQK404" s="58"/>
      <c r="NQL404" s="58"/>
      <c r="NQM404" s="58"/>
      <c r="NQN404" s="58"/>
      <c r="NQO404" s="58"/>
      <c r="NQP404" s="58"/>
      <c r="NQQ404" s="58"/>
      <c r="NQR404" s="58"/>
      <c r="NQS404" s="58"/>
      <c r="NQT404" s="58"/>
      <c r="NQU404" s="58"/>
      <c r="NQV404" s="58"/>
      <c r="NQW404" s="58"/>
      <c r="NQX404" s="58"/>
      <c r="NQY404" s="58"/>
      <c r="NQZ404" s="58"/>
      <c r="NRA404" s="58"/>
      <c r="NRB404" s="58"/>
      <c r="NRC404" s="58"/>
      <c r="NRD404" s="58"/>
      <c r="NRE404" s="58"/>
      <c r="NRF404" s="58"/>
      <c r="NRG404" s="58"/>
      <c r="NRH404" s="58"/>
      <c r="NRI404" s="58"/>
      <c r="NRJ404" s="58"/>
      <c r="NRK404" s="58"/>
      <c r="NRL404" s="58"/>
      <c r="NRM404" s="58"/>
      <c r="NRN404" s="58"/>
      <c r="NRO404" s="58"/>
      <c r="NRP404" s="58"/>
      <c r="NRQ404" s="58"/>
      <c r="NRR404" s="58"/>
      <c r="NRS404" s="58"/>
      <c r="NRT404" s="58"/>
      <c r="NRU404" s="58"/>
      <c r="NRV404" s="58"/>
      <c r="NRW404" s="58"/>
      <c r="NRX404" s="58"/>
      <c r="NRY404" s="58"/>
      <c r="NRZ404" s="58"/>
      <c r="NSA404" s="58"/>
      <c r="NSB404" s="58"/>
      <c r="NSC404" s="58"/>
      <c r="NSD404" s="58"/>
      <c r="NSE404" s="58"/>
      <c r="NSF404" s="58"/>
      <c r="NSG404" s="58"/>
      <c r="NSH404" s="58"/>
      <c r="NSI404" s="58"/>
      <c r="NSJ404" s="58"/>
      <c r="NSK404" s="58"/>
      <c r="NSL404" s="58"/>
      <c r="NSM404" s="58"/>
      <c r="NSN404" s="58"/>
      <c r="NSO404" s="58"/>
      <c r="NSP404" s="58"/>
      <c r="NSQ404" s="58"/>
      <c r="NSR404" s="58"/>
      <c r="NSS404" s="58"/>
      <c r="NST404" s="58"/>
      <c r="NSU404" s="58"/>
      <c r="NSV404" s="58"/>
      <c r="NSW404" s="58"/>
      <c r="NSX404" s="58"/>
      <c r="NSY404" s="58"/>
      <c r="NSZ404" s="58"/>
      <c r="NTA404" s="58"/>
      <c r="NTB404" s="58"/>
      <c r="NTC404" s="58"/>
      <c r="NTD404" s="58"/>
      <c r="NTE404" s="58"/>
      <c r="NTF404" s="58"/>
      <c r="NTG404" s="58"/>
      <c r="NTH404" s="58"/>
      <c r="NTI404" s="58"/>
      <c r="NTJ404" s="58"/>
      <c r="NTK404" s="58"/>
      <c r="NTL404" s="58"/>
      <c r="NTM404" s="58"/>
      <c r="NTN404" s="58"/>
      <c r="NTO404" s="58"/>
      <c r="NTP404" s="58"/>
      <c r="NTQ404" s="58"/>
      <c r="NTR404" s="58"/>
      <c r="NTS404" s="58"/>
      <c r="NTT404" s="58"/>
      <c r="NTU404" s="58"/>
      <c r="NTV404" s="58"/>
      <c r="NTW404" s="58"/>
      <c r="NTX404" s="58"/>
      <c r="NTY404" s="58"/>
      <c r="NTZ404" s="58"/>
      <c r="NUA404" s="58"/>
      <c r="NUB404" s="58"/>
      <c r="NUC404" s="58"/>
      <c r="NUD404" s="58"/>
      <c r="NUE404" s="58"/>
      <c r="NUF404" s="58"/>
      <c r="NUG404" s="58"/>
      <c r="NUH404" s="58"/>
      <c r="NUI404" s="58"/>
      <c r="NUJ404" s="58"/>
      <c r="NUK404" s="58"/>
      <c r="NUL404" s="58"/>
      <c r="NUM404" s="58"/>
      <c r="NUN404" s="58"/>
      <c r="NUO404" s="58"/>
      <c r="NUP404" s="58"/>
      <c r="NUQ404" s="58"/>
      <c r="NUR404" s="58"/>
      <c r="NUS404" s="58"/>
      <c r="NUT404" s="58"/>
      <c r="NUU404" s="58"/>
      <c r="NUV404" s="58"/>
      <c r="NUW404" s="58"/>
      <c r="NUX404" s="58"/>
      <c r="NUY404" s="58"/>
      <c r="NUZ404" s="58"/>
      <c r="NVA404" s="58"/>
      <c r="NVB404" s="58"/>
      <c r="NVC404" s="58"/>
      <c r="NVD404" s="58"/>
      <c r="NVE404" s="58"/>
      <c r="NVF404" s="58"/>
      <c r="NVG404" s="58"/>
      <c r="NVH404" s="58"/>
      <c r="NVI404" s="58"/>
      <c r="NVJ404" s="58"/>
      <c r="NVK404" s="58"/>
      <c r="NVL404" s="58"/>
      <c r="NVM404" s="58"/>
      <c r="NVN404" s="58"/>
      <c r="NVO404" s="58"/>
      <c r="NVP404" s="58"/>
      <c r="NVQ404" s="58"/>
      <c r="NVR404" s="58"/>
      <c r="NVS404" s="58"/>
      <c r="NVT404" s="58"/>
      <c r="NVU404" s="58"/>
      <c r="NVV404" s="58"/>
      <c r="NVW404" s="58"/>
      <c r="NVX404" s="58"/>
      <c r="NVY404" s="58"/>
      <c r="NVZ404" s="58"/>
      <c r="NWA404" s="58"/>
      <c r="NWB404" s="58"/>
      <c r="NWC404" s="58"/>
      <c r="NWD404" s="58"/>
      <c r="NWE404" s="58"/>
      <c r="NWF404" s="58"/>
      <c r="NWG404" s="58"/>
      <c r="NWH404" s="58"/>
      <c r="NWI404" s="58"/>
      <c r="NWJ404" s="58"/>
      <c r="NWK404" s="58"/>
      <c r="NWL404" s="58"/>
      <c r="NWM404" s="58"/>
      <c r="NWN404" s="58"/>
      <c r="NWO404" s="58"/>
      <c r="NWP404" s="58"/>
      <c r="NWQ404" s="58"/>
      <c r="NWR404" s="58"/>
      <c r="NWS404" s="58"/>
      <c r="NWT404" s="58"/>
      <c r="NWU404" s="58"/>
      <c r="NWV404" s="58"/>
      <c r="NWW404" s="58"/>
      <c r="NWX404" s="58"/>
      <c r="NWY404" s="58"/>
      <c r="NWZ404" s="58"/>
      <c r="NXA404" s="58"/>
      <c r="NXB404" s="58"/>
      <c r="NXC404" s="58"/>
      <c r="NXD404" s="58"/>
      <c r="NXE404" s="58"/>
      <c r="NXF404" s="58"/>
      <c r="NXG404" s="58"/>
      <c r="NXH404" s="58"/>
      <c r="NXI404" s="58"/>
      <c r="NXJ404" s="58"/>
      <c r="NXK404" s="58"/>
      <c r="NXL404" s="58"/>
      <c r="NXM404" s="58"/>
      <c r="NXN404" s="58"/>
      <c r="NXO404" s="58"/>
      <c r="NXP404" s="58"/>
      <c r="NXQ404" s="58"/>
      <c r="NXR404" s="58"/>
      <c r="NXS404" s="58"/>
      <c r="NXT404" s="58"/>
      <c r="NXU404" s="58"/>
      <c r="NXV404" s="58"/>
      <c r="NXW404" s="58"/>
      <c r="NXX404" s="58"/>
      <c r="NXY404" s="58"/>
      <c r="NXZ404" s="58"/>
      <c r="NYA404" s="58"/>
      <c r="NYB404" s="58"/>
      <c r="NYC404" s="58"/>
      <c r="NYD404" s="58"/>
      <c r="NYE404" s="58"/>
      <c r="NYF404" s="58"/>
      <c r="NYG404" s="58"/>
      <c r="NYH404" s="58"/>
      <c r="NYI404" s="58"/>
      <c r="NYJ404" s="58"/>
      <c r="NYK404" s="58"/>
      <c r="NYL404" s="58"/>
      <c r="NYM404" s="58"/>
      <c r="NYN404" s="58"/>
      <c r="NYO404" s="58"/>
      <c r="NYP404" s="58"/>
      <c r="NYQ404" s="58"/>
      <c r="NYR404" s="58"/>
      <c r="NYS404" s="58"/>
      <c r="NYT404" s="58"/>
      <c r="NYU404" s="58"/>
      <c r="NYV404" s="58"/>
      <c r="NYW404" s="58"/>
      <c r="NYX404" s="58"/>
      <c r="NYY404" s="58"/>
      <c r="NYZ404" s="58"/>
      <c r="NZA404" s="58"/>
      <c r="NZB404" s="58"/>
      <c r="NZC404" s="58"/>
      <c r="NZD404" s="58"/>
      <c r="NZE404" s="58"/>
      <c r="NZF404" s="58"/>
      <c r="NZG404" s="58"/>
      <c r="NZH404" s="58"/>
      <c r="NZI404" s="58"/>
      <c r="NZJ404" s="58"/>
      <c r="NZK404" s="58"/>
      <c r="NZL404" s="58"/>
      <c r="NZM404" s="58"/>
      <c r="NZN404" s="58"/>
      <c r="NZO404" s="58"/>
      <c r="NZP404" s="58"/>
      <c r="NZQ404" s="58"/>
      <c r="NZR404" s="58"/>
      <c r="NZS404" s="58"/>
      <c r="NZT404" s="58"/>
      <c r="NZU404" s="58"/>
      <c r="NZV404" s="58"/>
      <c r="NZW404" s="58"/>
      <c r="NZX404" s="58"/>
      <c r="NZY404" s="58"/>
      <c r="NZZ404" s="58"/>
      <c r="OAA404" s="58"/>
      <c r="OAB404" s="58"/>
      <c r="OAC404" s="58"/>
      <c r="OAD404" s="58"/>
      <c r="OAE404" s="58"/>
      <c r="OAF404" s="58"/>
      <c r="OAG404" s="58"/>
      <c r="OAH404" s="58"/>
      <c r="OAI404" s="58"/>
      <c r="OAJ404" s="58"/>
      <c r="OAK404" s="58"/>
      <c r="OAL404" s="58"/>
      <c r="OAM404" s="58"/>
      <c r="OAN404" s="58"/>
      <c r="OAO404" s="58"/>
      <c r="OAP404" s="58"/>
      <c r="OAQ404" s="58"/>
      <c r="OAR404" s="58"/>
      <c r="OAS404" s="58"/>
      <c r="OAT404" s="58"/>
      <c r="OAU404" s="58"/>
      <c r="OAV404" s="58"/>
      <c r="OAW404" s="58"/>
      <c r="OAX404" s="58"/>
      <c r="OAY404" s="58"/>
      <c r="OAZ404" s="58"/>
      <c r="OBA404" s="58"/>
      <c r="OBB404" s="58"/>
      <c r="OBC404" s="58"/>
      <c r="OBD404" s="58"/>
      <c r="OBE404" s="58"/>
      <c r="OBF404" s="58"/>
      <c r="OBG404" s="58"/>
      <c r="OBH404" s="58"/>
      <c r="OBI404" s="58"/>
      <c r="OBJ404" s="58"/>
      <c r="OBK404" s="58"/>
      <c r="OBL404" s="58"/>
      <c r="OBM404" s="58"/>
      <c r="OBN404" s="58"/>
      <c r="OBO404" s="58"/>
      <c r="OBP404" s="58"/>
      <c r="OBQ404" s="58"/>
      <c r="OBR404" s="58"/>
      <c r="OBS404" s="58"/>
      <c r="OBT404" s="58"/>
      <c r="OBU404" s="58"/>
      <c r="OBV404" s="58"/>
      <c r="OBW404" s="58"/>
      <c r="OBX404" s="58"/>
      <c r="OBY404" s="58"/>
      <c r="OBZ404" s="58"/>
      <c r="OCA404" s="58"/>
      <c r="OCB404" s="58"/>
      <c r="OCC404" s="58"/>
      <c r="OCD404" s="58"/>
      <c r="OCE404" s="58"/>
      <c r="OCF404" s="58"/>
      <c r="OCG404" s="58"/>
      <c r="OCH404" s="58"/>
      <c r="OCI404" s="58"/>
      <c r="OCJ404" s="58"/>
      <c r="OCK404" s="58"/>
      <c r="OCL404" s="58"/>
      <c r="OCM404" s="58"/>
      <c r="OCN404" s="58"/>
      <c r="OCO404" s="58"/>
      <c r="OCP404" s="58"/>
      <c r="OCQ404" s="58"/>
      <c r="OCR404" s="58"/>
      <c r="OCS404" s="58"/>
      <c r="OCT404" s="58"/>
      <c r="OCU404" s="58"/>
      <c r="OCV404" s="58"/>
      <c r="OCW404" s="58"/>
      <c r="OCX404" s="58"/>
      <c r="OCY404" s="58"/>
      <c r="OCZ404" s="58"/>
      <c r="ODA404" s="58"/>
      <c r="ODB404" s="58"/>
      <c r="ODC404" s="58"/>
      <c r="ODD404" s="58"/>
      <c r="ODE404" s="58"/>
      <c r="ODF404" s="58"/>
      <c r="ODG404" s="58"/>
      <c r="ODH404" s="58"/>
      <c r="ODI404" s="58"/>
      <c r="ODJ404" s="58"/>
      <c r="ODK404" s="58"/>
      <c r="ODL404" s="58"/>
      <c r="ODM404" s="58"/>
      <c r="ODN404" s="58"/>
      <c r="ODO404" s="58"/>
      <c r="ODP404" s="58"/>
      <c r="ODQ404" s="58"/>
      <c r="ODR404" s="58"/>
      <c r="ODS404" s="58"/>
      <c r="ODT404" s="58"/>
      <c r="ODU404" s="58"/>
      <c r="ODV404" s="58"/>
      <c r="ODW404" s="58"/>
      <c r="ODX404" s="58"/>
      <c r="ODY404" s="58"/>
      <c r="ODZ404" s="58"/>
      <c r="OEA404" s="58"/>
      <c r="OEB404" s="58"/>
      <c r="OEC404" s="58"/>
      <c r="OED404" s="58"/>
      <c r="OEE404" s="58"/>
      <c r="OEF404" s="58"/>
      <c r="OEG404" s="58"/>
      <c r="OEH404" s="58"/>
      <c r="OEI404" s="58"/>
      <c r="OEJ404" s="58"/>
      <c r="OEK404" s="58"/>
      <c r="OEL404" s="58"/>
      <c r="OEM404" s="58"/>
      <c r="OEN404" s="58"/>
      <c r="OEO404" s="58"/>
      <c r="OEP404" s="58"/>
      <c r="OEQ404" s="58"/>
      <c r="OER404" s="58"/>
      <c r="OES404" s="58"/>
      <c r="OET404" s="58"/>
      <c r="OEU404" s="58"/>
      <c r="OEV404" s="58"/>
      <c r="OEW404" s="58"/>
      <c r="OEX404" s="58"/>
      <c r="OEY404" s="58"/>
      <c r="OEZ404" s="58"/>
      <c r="OFA404" s="58"/>
      <c r="OFB404" s="58"/>
      <c r="OFC404" s="58"/>
      <c r="OFD404" s="58"/>
      <c r="OFE404" s="58"/>
      <c r="OFF404" s="58"/>
      <c r="OFG404" s="58"/>
      <c r="OFH404" s="58"/>
      <c r="OFI404" s="58"/>
      <c r="OFJ404" s="58"/>
      <c r="OFK404" s="58"/>
      <c r="OFL404" s="58"/>
      <c r="OFM404" s="58"/>
      <c r="OFN404" s="58"/>
      <c r="OFO404" s="58"/>
      <c r="OFP404" s="58"/>
      <c r="OFQ404" s="58"/>
      <c r="OFR404" s="58"/>
      <c r="OFS404" s="58"/>
      <c r="OFT404" s="58"/>
      <c r="OFU404" s="58"/>
      <c r="OFV404" s="58"/>
      <c r="OFW404" s="58"/>
      <c r="OFX404" s="58"/>
      <c r="OFY404" s="58"/>
      <c r="OFZ404" s="58"/>
      <c r="OGA404" s="58"/>
      <c r="OGB404" s="58"/>
      <c r="OGC404" s="58"/>
      <c r="OGD404" s="58"/>
      <c r="OGE404" s="58"/>
      <c r="OGF404" s="58"/>
      <c r="OGG404" s="58"/>
      <c r="OGH404" s="58"/>
      <c r="OGI404" s="58"/>
      <c r="OGJ404" s="58"/>
      <c r="OGK404" s="58"/>
      <c r="OGL404" s="58"/>
      <c r="OGM404" s="58"/>
      <c r="OGN404" s="58"/>
      <c r="OGO404" s="58"/>
      <c r="OGP404" s="58"/>
      <c r="OGQ404" s="58"/>
      <c r="OGR404" s="58"/>
      <c r="OGS404" s="58"/>
      <c r="OGT404" s="58"/>
      <c r="OGU404" s="58"/>
      <c r="OGV404" s="58"/>
      <c r="OGW404" s="58"/>
      <c r="OGX404" s="58"/>
      <c r="OGY404" s="58"/>
      <c r="OGZ404" s="58"/>
      <c r="OHA404" s="58"/>
      <c r="OHB404" s="58"/>
      <c r="OHC404" s="58"/>
      <c r="OHD404" s="58"/>
      <c r="OHE404" s="58"/>
      <c r="OHF404" s="58"/>
      <c r="OHG404" s="58"/>
      <c r="OHH404" s="58"/>
      <c r="OHI404" s="58"/>
      <c r="OHJ404" s="58"/>
      <c r="OHK404" s="58"/>
      <c r="OHL404" s="58"/>
      <c r="OHM404" s="58"/>
      <c r="OHN404" s="58"/>
      <c r="OHO404" s="58"/>
      <c r="OHP404" s="58"/>
      <c r="OHQ404" s="58"/>
      <c r="OHR404" s="58"/>
      <c r="OHS404" s="58"/>
      <c r="OHT404" s="58"/>
      <c r="OHU404" s="58"/>
      <c r="OHV404" s="58"/>
      <c r="OHW404" s="58"/>
      <c r="OHX404" s="58"/>
      <c r="OHY404" s="58"/>
      <c r="OHZ404" s="58"/>
      <c r="OIA404" s="58"/>
      <c r="OIB404" s="58"/>
      <c r="OIC404" s="58"/>
      <c r="OID404" s="58"/>
      <c r="OIE404" s="58"/>
      <c r="OIF404" s="58"/>
      <c r="OIG404" s="58"/>
      <c r="OIH404" s="58"/>
      <c r="OII404" s="58"/>
      <c r="OIJ404" s="58"/>
      <c r="OIK404" s="58"/>
      <c r="OIL404" s="58"/>
      <c r="OIM404" s="58"/>
      <c r="OIN404" s="58"/>
      <c r="OIO404" s="58"/>
      <c r="OIP404" s="58"/>
      <c r="OIQ404" s="58"/>
      <c r="OIR404" s="58"/>
      <c r="OIS404" s="58"/>
      <c r="OIT404" s="58"/>
      <c r="OIU404" s="58"/>
      <c r="OIV404" s="58"/>
      <c r="OIW404" s="58"/>
      <c r="OIX404" s="58"/>
      <c r="OIY404" s="58"/>
      <c r="OIZ404" s="58"/>
      <c r="OJA404" s="58"/>
      <c r="OJB404" s="58"/>
      <c r="OJC404" s="58"/>
      <c r="OJD404" s="58"/>
      <c r="OJE404" s="58"/>
      <c r="OJF404" s="58"/>
      <c r="OJG404" s="58"/>
      <c r="OJH404" s="58"/>
      <c r="OJI404" s="58"/>
      <c r="OJJ404" s="58"/>
      <c r="OJK404" s="58"/>
      <c r="OJL404" s="58"/>
      <c r="OJM404" s="58"/>
      <c r="OJN404" s="58"/>
      <c r="OJO404" s="58"/>
      <c r="OJP404" s="58"/>
      <c r="OJQ404" s="58"/>
      <c r="OJR404" s="58"/>
      <c r="OJS404" s="58"/>
      <c r="OJT404" s="58"/>
      <c r="OJU404" s="58"/>
      <c r="OJV404" s="58"/>
      <c r="OJW404" s="58"/>
      <c r="OJX404" s="58"/>
      <c r="OJY404" s="58"/>
      <c r="OJZ404" s="58"/>
      <c r="OKA404" s="58"/>
      <c r="OKB404" s="58"/>
      <c r="OKC404" s="58"/>
      <c r="OKD404" s="58"/>
      <c r="OKE404" s="58"/>
      <c r="OKF404" s="58"/>
      <c r="OKG404" s="58"/>
      <c r="OKH404" s="58"/>
      <c r="OKI404" s="58"/>
      <c r="OKJ404" s="58"/>
      <c r="OKK404" s="58"/>
      <c r="OKL404" s="58"/>
      <c r="OKM404" s="58"/>
      <c r="OKN404" s="58"/>
      <c r="OKO404" s="58"/>
      <c r="OKP404" s="58"/>
      <c r="OKQ404" s="58"/>
      <c r="OKR404" s="58"/>
      <c r="OKS404" s="58"/>
      <c r="OKT404" s="58"/>
      <c r="OKU404" s="58"/>
      <c r="OKV404" s="58"/>
      <c r="OKW404" s="58"/>
      <c r="OKX404" s="58"/>
      <c r="OKY404" s="58"/>
      <c r="OKZ404" s="58"/>
      <c r="OLA404" s="58"/>
      <c r="OLB404" s="58"/>
      <c r="OLC404" s="58"/>
      <c r="OLD404" s="58"/>
      <c r="OLE404" s="58"/>
      <c r="OLF404" s="58"/>
      <c r="OLG404" s="58"/>
      <c r="OLH404" s="58"/>
      <c r="OLI404" s="58"/>
      <c r="OLJ404" s="58"/>
      <c r="OLK404" s="58"/>
      <c r="OLL404" s="58"/>
      <c r="OLM404" s="58"/>
      <c r="OLN404" s="58"/>
      <c r="OLO404" s="58"/>
      <c r="OLP404" s="58"/>
      <c r="OLQ404" s="58"/>
      <c r="OLR404" s="58"/>
      <c r="OLS404" s="58"/>
      <c r="OLT404" s="58"/>
      <c r="OLU404" s="58"/>
      <c r="OLV404" s="58"/>
      <c r="OLW404" s="58"/>
      <c r="OLX404" s="58"/>
      <c r="OLY404" s="58"/>
      <c r="OLZ404" s="58"/>
      <c r="OMA404" s="58"/>
      <c r="OMB404" s="58"/>
      <c r="OMC404" s="58"/>
      <c r="OMD404" s="58"/>
      <c r="OME404" s="58"/>
      <c r="OMF404" s="58"/>
      <c r="OMG404" s="58"/>
      <c r="OMH404" s="58"/>
      <c r="OMI404" s="58"/>
      <c r="OMJ404" s="58"/>
      <c r="OMK404" s="58"/>
      <c r="OML404" s="58"/>
      <c r="OMM404" s="58"/>
      <c r="OMN404" s="58"/>
      <c r="OMO404" s="58"/>
      <c r="OMP404" s="58"/>
      <c r="OMQ404" s="58"/>
      <c r="OMR404" s="58"/>
      <c r="OMS404" s="58"/>
      <c r="OMT404" s="58"/>
      <c r="OMU404" s="58"/>
      <c r="OMV404" s="58"/>
      <c r="OMW404" s="58"/>
      <c r="OMX404" s="58"/>
      <c r="OMY404" s="58"/>
      <c r="OMZ404" s="58"/>
      <c r="ONA404" s="58"/>
      <c r="ONB404" s="58"/>
      <c r="ONC404" s="58"/>
      <c r="OND404" s="58"/>
      <c r="ONE404" s="58"/>
      <c r="ONF404" s="58"/>
      <c r="ONG404" s="58"/>
      <c r="ONH404" s="58"/>
      <c r="ONI404" s="58"/>
      <c r="ONJ404" s="58"/>
      <c r="ONK404" s="58"/>
      <c r="ONL404" s="58"/>
      <c r="ONM404" s="58"/>
      <c r="ONN404" s="58"/>
      <c r="ONO404" s="58"/>
      <c r="ONP404" s="58"/>
      <c r="ONQ404" s="58"/>
      <c r="ONR404" s="58"/>
      <c r="ONS404" s="58"/>
      <c r="ONT404" s="58"/>
      <c r="ONU404" s="58"/>
      <c r="ONV404" s="58"/>
      <c r="ONW404" s="58"/>
      <c r="ONX404" s="58"/>
      <c r="ONY404" s="58"/>
      <c r="ONZ404" s="58"/>
      <c r="OOA404" s="58"/>
      <c r="OOB404" s="58"/>
      <c r="OOC404" s="58"/>
      <c r="OOD404" s="58"/>
      <c r="OOE404" s="58"/>
      <c r="OOF404" s="58"/>
      <c r="OOG404" s="58"/>
      <c r="OOH404" s="58"/>
      <c r="OOI404" s="58"/>
      <c r="OOJ404" s="58"/>
      <c r="OOK404" s="58"/>
      <c r="OOL404" s="58"/>
      <c r="OOM404" s="58"/>
      <c r="OON404" s="58"/>
      <c r="OOO404" s="58"/>
      <c r="OOP404" s="58"/>
      <c r="OOQ404" s="58"/>
      <c r="OOR404" s="58"/>
      <c r="OOS404" s="58"/>
      <c r="OOT404" s="58"/>
      <c r="OOU404" s="58"/>
      <c r="OOV404" s="58"/>
      <c r="OOW404" s="58"/>
      <c r="OOX404" s="58"/>
      <c r="OOY404" s="58"/>
      <c r="OOZ404" s="58"/>
      <c r="OPA404" s="58"/>
      <c r="OPB404" s="58"/>
      <c r="OPC404" s="58"/>
      <c r="OPD404" s="58"/>
      <c r="OPE404" s="58"/>
      <c r="OPF404" s="58"/>
      <c r="OPG404" s="58"/>
      <c r="OPH404" s="58"/>
      <c r="OPI404" s="58"/>
      <c r="OPJ404" s="58"/>
      <c r="OPK404" s="58"/>
      <c r="OPL404" s="58"/>
      <c r="OPM404" s="58"/>
      <c r="OPN404" s="58"/>
      <c r="OPO404" s="58"/>
      <c r="OPP404" s="58"/>
      <c r="OPQ404" s="58"/>
      <c r="OPR404" s="58"/>
      <c r="OPS404" s="58"/>
      <c r="OPT404" s="58"/>
      <c r="OPU404" s="58"/>
      <c r="OPV404" s="58"/>
      <c r="OPW404" s="58"/>
      <c r="OPX404" s="58"/>
      <c r="OPY404" s="58"/>
      <c r="OPZ404" s="58"/>
      <c r="OQA404" s="58"/>
      <c r="OQB404" s="58"/>
      <c r="OQC404" s="58"/>
      <c r="OQD404" s="58"/>
      <c r="OQE404" s="58"/>
      <c r="OQF404" s="58"/>
      <c r="OQG404" s="58"/>
      <c r="OQH404" s="58"/>
      <c r="OQI404" s="58"/>
      <c r="OQJ404" s="58"/>
      <c r="OQK404" s="58"/>
      <c r="OQL404" s="58"/>
      <c r="OQM404" s="58"/>
      <c r="OQN404" s="58"/>
      <c r="OQO404" s="58"/>
      <c r="OQP404" s="58"/>
      <c r="OQQ404" s="58"/>
      <c r="OQR404" s="58"/>
      <c r="OQS404" s="58"/>
      <c r="OQT404" s="58"/>
      <c r="OQU404" s="58"/>
      <c r="OQV404" s="58"/>
      <c r="OQW404" s="58"/>
      <c r="OQX404" s="58"/>
      <c r="OQY404" s="58"/>
      <c r="OQZ404" s="58"/>
      <c r="ORA404" s="58"/>
      <c r="ORB404" s="58"/>
      <c r="ORC404" s="58"/>
      <c r="ORD404" s="58"/>
      <c r="ORE404" s="58"/>
      <c r="ORF404" s="58"/>
      <c r="ORG404" s="58"/>
      <c r="ORH404" s="58"/>
      <c r="ORI404" s="58"/>
      <c r="ORJ404" s="58"/>
      <c r="ORK404" s="58"/>
      <c r="ORL404" s="58"/>
      <c r="ORM404" s="58"/>
      <c r="ORN404" s="58"/>
      <c r="ORO404" s="58"/>
      <c r="ORP404" s="58"/>
      <c r="ORQ404" s="58"/>
      <c r="ORR404" s="58"/>
      <c r="ORS404" s="58"/>
      <c r="ORT404" s="58"/>
      <c r="ORU404" s="58"/>
      <c r="ORV404" s="58"/>
      <c r="ORW404" s="58"/>
      <c r="ORX404" s="58"/>
      <c r="ORY404" s="58"/>
      <c r="ORZ404" s="58"/>
      <c r="OSA404" s="58"/>
      <c r="OSB404" s="58"/>
      <c r="OSC404" s="58"/>
      <c r="OSD404" s="58"/>
      <c r="OSE404" s="58"/>
      <c r="OSF404" s="58"/>
      <c r="OSG404" s="58"/>
      <c r="OSH404" s="58"/>
      <c r="OSI404" s="58"/>
      <c r="OSJ404" s="58"/>
      <c r="OSK404" s="58"/>
      <c r="OSL404" s="58"/>
      <c r="OSM404" s="58"/>
      <c r="OSN404" s="58"/>
      <c r="OSO404" s="58"/>
      <c r="OSP404" s="58"/>
      <c r="OSQ404" s="58"/>
      <c r="OSR404" s="58"/>
      <c r="OSS404" s="58"/>
      <c r="OST404" s="58"/>
      <c r="OSU404" s="58"/>
      <c r="OSV404" s="58"/>
      <c r="OSW404" s="58"/>
      <c r="OSX404" s="58"/>
      <c r="OSY404" s="58"/>
      <c r="OSZ404" s="58"/>
      <c r="OTA404" s="58"/>
      <c r="OTB404" s="58"/>
      <c r="OTC404" s="58"/>
      <c r="OTD404" s="58"/>
      <c r="OTE404" s="58"/>
      <c r="OTF404" s="58"/>
      <c r="OTG404" s="58"/>
      <c r="OTH404" s="58"/>
      <c r="OTI404" s="58"/>
      <c r="OTJ404" s="58"/>
      <c r="OTK404" s="58"/>
      <c r="OTL404" s="58"/>
      <c r="OTM404" s="58"/>
      <c r="OTN404" s="58"/>
      <c r="OTO404" s="58"/>
      <c r="OTP404" s="58"/>
      <c r="OTQ404" s="58"/>
      <c r="OTR404" s="58"/>
      <c r="OTS404" s="58"/>
      <c r="OTT404" s="58"/>
      <c r="OTU404" s="58"/>
      <c r="OTV404" s="58"/>
      <c r="OTW404" s="58"/>
      <c r="OTX404" s="58"/>
      <c r="OTY404" s="58"/>
      <c r="OTZ404" s="58"/>
      <c r="OUA404" s="58"/>
      <c r="OUB404" s="58"/>
      <c r="OUC404" s="58"/>
      <c r="OUD404" s="58"/>
      <c r="OUE404" s="58"/>
      <c r="OUF404" s="58"/>
      <c r="OUG404" s="58"/>
      <c r="OUH404" s="58"/>
      <c r="OUI404" s="58"/>
      <c r="OUJ404" s="58"/>
      <c r="OUK404" s="58"/>
      <c r="OUL404" s="58"/>
      <c r="OUM404" s="58"/>
      <c r="OUN404" s="58"/>
      <c r="OUO404" s="58"/>
      <c r="OUP404" s="58"/>
      <c r="OUQ404" s="58"/>
      <c r="OUR404" s="58"/>
      <c r="OUS404" s="58"/>
      <c r="OUT404" s="58"/>
      <c r="OUU404" s="58"/>
      <c r="OUV404" s="58"/>
      <c r="OUW404" s="58"/>
      <c r="OUX404" s="58"/>
      <c r="OUY404" s="58"/>
      <c r="OUZ404" s="58"/>
      <c r="OVA404" s="58"/>
      <c r="OVB404" s="58"/>
      <c r="OVC404" s="58"/>
      <c r="OVD404" s="58"/>
      <c r="OVE404" s="58"/>
      <c r="OVF404" s="58"/>
      <c r="OVG404" s="58"/>
      <c r="OVH404" s="58"/>
      <c r="OVI404" s="58"/>
      <c r="OVJ404" s="58"/>
      <c r="OVK404" s="58"/>
      <c r="OVL404" s="58"/>
      <c r="OVM404" s="58"/>
      <c r="OVN404" s="58"/>
      <c r="OVO404" s="58"/>
      <c r="OVP404" s="58"/>
      <c r="OVQ404" s="58"/>
      <c r="OVR404" s="58"/>
      <c r="OVS404" s="58"/>
      <c r="OVT404" s="58"/>
      <c r="OVU404" s="58"/>
      <c r="OVV404" s="58"/>
      <c r="OVW404" s="58"/>
      <c r="OVX404" s="58"/>
      <c r="OVY404" s="58"/>
      <c r="OVZ404" s="58"/>
      <c r="OWA404" s="58"/>
      <c r="OWB404" s="58"/>
      <c r="OWC404" s="58"/>
      <c r="OWD404" s="58"/>
      <c r="OWE404" s="58"/>
      <c r="OWF404" s="58"/>
      <c r="OWG404" s="58"/>
      <c r="OWH404" s="58"/>
      <c r="OWI404" s="58"/>
      <c r="OWJ404" s="58"/>
      <c r="OWK404" s="58"/>
      <c r="OWL404" s="58"/>
      <c r="OWM404" s="58"/>
      <c r="OWN404" s="58"/>
      <c r="OWO404" s="58"/>
      <c r="OWP404" s="58"/>
      <c r="OWQ404" s="58"/>
      <c r="OWR404" s="58"/>
      <c r="OWS404" s="58"/>
      <c r="OWT404" s="58"/>
      <c r="OWU404" s="58"/>
      <c r="OWV404" s="58"/>
      <c r="OWW404" s="58"/>
      <c r="OWX404" s="58"/>
      <c r="OWY404" s="58"/>
      <c r="OWZ404" s="58"/>
      <c r="OXA404" s="58"/>
      <c r="OXB404" s="58"/>
      <c r="OXC404" s="58"/>
      <c r="OXD404" s="58"/>
      <c r="OXE404" s="58"/>
      <c r="OXF404" s="58"/>
      <c r="OXG404" s="58"/>
      <c r="OXH404" s="58"/>
      <c r="OXI404" s="58"/>
      <c r="OXJ404" s="58"/>
      <c r="OXK404" s="58"/>
      <c r="OXL404" s="58"/>
      <c r="OXM404" s="58"/>
      <c r="OXN404" s="58"/>
      <c r="OXO404" s="58"/>
      <c r="OXP404" s="58"/>
      <c r="OXQ404" s="58"/>
      <c r="OXR404" s="58"/>
      <c r="OXS404" s="58"/>
      <c r="OXT404" s="58"/>
      <c r="OXU404" s="58"/>
      <c r="OXV404" s="58"/>
      <c r="OXW404" s="58"/>
      <c r="OXX404" s="58"/>
      <c r="OXY404" s="58"/>
      <c r="OXZ404" s="58"/>
      <c r="OYA404" s="58"/>
      <c r="OYB404" s="58"/>
      <c r="OYC404" s="58"/>
      <c r="OYD404" s="58"/>
      <c r="OYE404" s="58"/>
      <c r="OYF404" s="58"/>
      <c r="OYG404" s="58"/>
      <c r="OYH404" s="58"/>
      <c r="OYI404" s="58"/>
      <c r="OYJ404" s="58"/>
      <c r="OYK404" s="58"/>
      <c r="OYL404" s="58"/>
      <c r="OYM404" s="58"/>
      <c r="OYN404" s="58"/>
      <c r="OYO404" s="58"/>
      <c r="OYP404" s="58"/>
      <c r="OYQ404" s="58"/>
      <c r="OYR404" s="58"/>
      <c r="OYS404" s="58"/>
      <c r="OYT404" s="58"/>
      <c r="OYU404" s="58"/>
      <c r="OYV404" s="58"/>
      <c r="OYW404" s="58"/>
      <c r="OYX404" s="58"/>
      <c r="OYY404" s="58"/>
      <c r="OYZ404" s="58"/>
      <c r="OZA404" s="58"/>
      <c r="OZB404" s="58"/>
      <c r="OZC404" s="58"/>
      <c r="OZD404" s="58"/>
      <c r="OZE404" s="58"/>
      <c r="OZF404" s="58"/>
      <c r="OZG404" s="58"/>
      <c r="OZH404" s="58"/>
      <c r="OZI404" s="58"/>
      <c r="OZJ404" s="58"/>
      <c r="OZK404" s="58"/>
      <c r="OZL404" s="58"/>
      <c r="OZM404" s="58"/>
      <c r="OZN404" s="58"/>
      <c r="OZO404" s="58"/>
      <c r="OZP404" s="58"/>
      <c r="OZQ404" s="58"/>
      <c r="OZR404" s="58"/>
      <c r="OZS404" s="58"/>
      <c r="OZT404" s="58"/>
      <c r="OZU404" s="58"/>
      <c r="OZV404" s="58"/>
      <c r="OZW404" s="58"/>
      <c r="OZX404" s="58"/>
      <c r="OZY404" s="58"/>
      <c r="OZZ404" s="58"/>
      <c r="PAA404" s="58"/>
      <c r="PAB404" s="58"/>
      <c r="PAC404" s="58"/>
      <c r="PAD404" s="58"/>
      <c r="PAE404" s="58"/>
      <c r="PAF404" s="58"/>
      <c r="PAG404" s="58"/>
      <c r="PAH404" s="58"/>
      <c r="PAI404" s="58"/>
      <c r="PAJ404" s="58"/>
      <c r="PAK404" s="58"/>
      <c r="PAL404" s="58"/>
      <c r="PAM404" s="58"/>
      <c r="PAN404" s="58"/>
      <c r="PAO404" s="58"/>
      <c r="PAP404" s="58"/>
      <c r="PAQ404" s="58"/>
      <c r="PAR404" s="58"/>
      <c r="PAS404" s="58"/>
      <c r="PAT404" s="58"/>
      <c r="PAU404" s="58"/>
      <c r="PAV404" s="58"/>
      <c r="PAW404" s="58"/>
      <c r="PAX404" s="58"/>
      <c r="PAY404" s="58"/>
      <c r="PAZ404" s="58"/>
      <c r="PBA404" s="58"/>
      <c r="PBB404" s="58"/>
      <c r="PBC404" s="58"/>
      <c r="PBD404" s="58"/>
      <c r="PBE404" s="58"/>
      <c r="PBF404" s="58"/>
      <c r="PBG404" s="58"/>
      <c r="PBH404" s="58"/>
      <c r="PBI404" s="58"/>
      <c r="PBJ404" s="58"/>
      <c r="PBK404" s="58"/>
      <c r="PBL404" s="58"/>
      <c r="PBM404" s="58"/>
      <c r="PBN404" s="58"/>
      <c r="PBO404" s="58"/>
      <c r="PBP404" s="58"/>
      <c r="PBQ404" s="58"/>
      <c r="PBR404" s="58"/>
      <c r="PBS404" s="58"/>
      <c r="PBT404" s="58"/>
      <c r="PBU404" s="58"/>
      <c r="PBV404" s="58"/>
      <c r="PBW404" s="58"/>
      <c r="PBX404" s="58"/>
      <c r="PBY404" s="58"/>
      <c r="PBZ404" s="58"/>
      <c r="PCA404" s="58"/>
      <c r="PCB404" s="58"/>
      <c r="PCC404" s="58"/>
      <c r="PCD404" s="58"/>
      <c r="PCE404" s="58"/>
      <c r="PCF404" s="58"/>
      <c r="PCG404" s="58"/>
      <c r="PCH404" s="58"/>
      <c r="PCI404" s="58"/>
      <c r="PCJ404" s="58"/>
      <c r="PCK404" s="58"/>
      <c r="PCL404" s="58"/>
      <c r="PCM404" s="58"/>
      <c r="PCN404" s="58"/>
      <c r="PCO404" s="58"/>
      <c r="PCP404" s="58"/>
      <c r="PCQ404" s="58"/>
      <c r="PCR404" s="58"/>
      <c r="PCS404" s="58"/>
      <c r="PCT404" s="58"/>
      <c r="PCU404" s="58"/>
      <c r="PCV404" s="58"/>
      <c r="PCW404" s="58"/>
      <c r="PCX404" s="58"/>
      <c r="PCY404" s="58"/>
      <c r="PCZ404" s="58"/>
      <c r="PDA404" s="58"/>
      <c r="PDB404" s="58"/>
      <c r="PDC404" s="58"/>
      <c r="PDD404" s="58"/>
      <c r="PDE404" s="58"/>
      <c r="PDF404" s="58"/>
      <c r="PDG404" s="58"/>
      <c r="PDH404" s="58"/>
      <c r="PDI404" s="58"/>
      <c r="PDJ404" s="58"/>
      <c r="PDK404" s="58"/>
      <c r="PDL404" s="58"/>
      <c r="PDM404" s="58"/>
      <c r="PDN404" s="58"/>
      <c r="PDO404" s="58"/>
      <c r="PDP404" s="58"/>
      <c r="PDQ404" s="58"/>
      <c r="PDR404" s="58"/>
      <c r="PDS404" s="58"/>
      <c r="PDT404" s="58"/>
      <c r="PDU404" s="58"/>
      <c r="PDV404" s="58"/>
      <c r="PDW404" s="58"/>
      <c r="PDX404" s="58"/>
      <c r="PDY404" s="58"/>
      <c r="PDZ404" s="58"/>
      <c r="PEA404" s="58"/>
      <c r="PEB404" s="58"/>
      <c r="PEC404" s="58"/>
      <c r="PED404" s="58"/>
      <c r="PEE404" s="58"/>
      <c r="PEF404" s="58"/>
      <c r="PEG404" s="58"/>
      <c r="PEH404" s="58"/>
      <c r="PEI404" s="58"/>
      <c r="PEJ404" s="58"/>
      <c r="PEK404" s="58"/>
      <c r="PEL404" s="58"/>
      <c r="PEM404" s="58"/>
      <c r="PEN404" s="58"/>
      <c r="PEO404" s="58"/>
      <c r="PEP404" s="58"/>
      <c r="PEQ404" s="58"/>
      <c r="PER404" s="58"/>
      <c r="PES404" s="58"/>
      <c r="PET404" s="58"/>
      <c r="PEU404" s="58"/>
      <c r="PEV404" s="58"/>
      <c r="PEW404" s="58"/>
      <c r="PEX404" s="58"/>
      <c r="PEY404" s="58"/>
      <c r="PEZ404" s="58"/>
      <c r="PFA404" s="58"/>
      <c r="PFB404" s="58"/>
      <c r="PFC404" s="58"/>
      <c r="PFD404" s="58"/>
      <c r="PFE404" s="58"/>
      <c r="PFF404" s="58"/>
      <c r="PFG404" s="58"/>
      <c r="PFH404" s="58"/>
      <c r="PFI404" s="58"/>
      <c r="PFJ404" s="58"/>
      <c r="PFK404" s="58"/>
      <c r="PFL404" s="58"/>
      <c r="PFM404" s="58"/>
      <c r="PFN404" s="58"/>
      <c r="PFO404" s="58"/>
      <c r="PFP404" s="58"/>
      <c r="PFQ404" s="58"/>
      <c r="PFR404" s="58"/>
      <c r="PFS404" s="58"/>
      <c r="PFT404" s="58"/>
      <c r="PFU404" s="58"/>
      <c r="PFV404" s="58"/>
      <c r="PFW404" s="58"/>
      <c r="PFX404" s="58"/>
      <c r="PFY404" s="58"/>
      <c r="PFZ404" s="58"/>
      <c r="PGA404" s="58"/>
      <c r="PGB404" s="58"/>
      <c r="PGC404" s="58"/>
      <c r="PGD404" s="58"/>
      <c r="PGE404" s="58"/>
      <c r="PGF404" s="58"/>
      <c r="PGG404" s="58"/>
      <c r="PGH404" s="58"/>
      <c r="PGI404" s="58"/>
      <c r="PGJ404" s="58"/>
      <c r="PGK404" s="58"/>
      <c r="PGL404" s="58"/>
      <c r="PGM404" s="58"/>
      <c r="PGN404" s="58"/>
      <c r="PGO404" s="58"/>
      <c r="PGP404" s="58"/>
      <c r="PGQ404" s="58"/>
      <c r="PGR404" s="58"/>
      <c r="PGS404" s="58"/>
      <c r="PGT404" s="58"/>
      <c r="PGU404" s="58"/>
      <c r="PGV404" s="58"/>
      <c r="PGW404" s="58"/>
      <c r="PGX404" s="58"/>
      <c r="PGY404" s="58"/>
      <c r="PGZ404" s="58"/>
      <c r="PHA404" s="58"/>
      <c r="PHB404" s="58"/>
      <c r="PHC404" s="58"/>
      <c r="PHD404" s="58"/>
      <c r="PHE404" s="58"/>
      <c r="PHF404" s="58"/>
      <c r="PHG404" s="58"/>
      <c r="PHH404" s="58"/>
      <c r="PHI404" s="58"/>
      <c r="PHJ404" s="58"/>
      <c r="PHK404" s="58"/>
      <c r="PHL404" s="58"/>
      <c r="PHM404" s="58"/>
      <c r="PHN404" s="58"/>
      <c r="PHO404" s="58"/>
      <c r="PHP404" s="58"/>
      <c r="PHQ404" s="58"/>
      <c r="PHR404" s="58"/>
      <c r="PHS404" s="58"/>
      <c r="PHT404" s="58"/>
      <c r="PHU404" s="58"/>
      <c r="PHV404" s="58"/>
      <c r="PHW404" s="58"/>
      <c r="PHX404" s="58"/>
      <c r="PHY404" s="58"/>
      <c r="PHZ404" s="58"/>
      <c r="PIA404" s="58"/>
      <c r="PIB404" s="58"/>
      <c r="PIC404" s="58"/>
      <c r="PID404" s="58"/>
      <c r="PIE404" s="58"/>
      <c r="PIF404" s="58"/>
      <c r="PIG404" s="58"/>
      <c r="PIH404" s="58"/>
      <c r="PII404" s="58"/>
      <c r="PIJ404" s="58"/>
      <c r="PIK404" s="58"/>
      <c r="PIL404" s="58"/>
      <c r="PIM404" s="58"/>
      <c r="PIN404" s="58"/>
      <c r="PIO404" s="58"/>
      <c r="PIP404" s="58"/>
      <c r="PIQ404" s="58"/>
      <c r="PIR404" s="58"/>
      <c r="PIS404" s="58"/>
      <c r="PIT404" s="58"/>
      <c r="PIU404" s="58"/>
      <c r="PIV404" s="58"/>
      <c r="PIW404" s="58"/>
      <c r="PIX404" s="58"/>
      <c r="PIY404" s="58"/>
      <c r="PIZ404" s="58"/>
      <c r="PJA404" s="58"/>
      <c r="PJB404" s="58"/>
      <c r="PJC404" s="58"/>
      <c r="PJD404" s="58"/>
      <c r="PJE404" s="58"/>
      <c r="PJF404" s="58"/>
      <c r="PJG404" s="58"/>
      <c r="PJH404" s="58"/>
      <c r="PJI404" s="58"/>
      <c r="PJJ404" s="58"/>
      <c r="PJK404" s="58"/>
      <c r="PJL404" s="58"/>
      <c r="PJM404" s="58"/>
      <c r="PJN404" s="58"/>
      <c r="PJO404" s="58"/>
      <c r="PJP404" s="58"/>
      <c r="PJQ404" s="58"/>
      <c r="PJR404" s="58"/>
      <c r="PJS404" s="58"/>
      <c r="PJT404" s="58"/>
      <c r="PJU404" s="58"/>
      <c r="PJV404" s="58"/>
      <c r="PJW404" s="58"/>
      <c r="PJX404" s="58"/>
      <c r="PJY404" s="58"/>
      <c r="PJZ404" s="58"/>
      <c r="PKA404" s="58"/>
      <c r="PKB404" s="58"/>
      <c r="PKC404" s="58"/>
      <c r="PKD404" s="58"/>
      <c r="PKE404" s="58"/>
      <c r="PKF404" s="58"/>
      <c r="PKG404" s="58"/>
      <c r="PKH404" s="58"/>
      <c r="PKI404" s="58"/>
      <c r="PKJ404" s="58"/>
      <c r="PKK404" s="58"/>
      <c r="PKL404" s="58"/>
      <c r="PKM404" s="58"/>
      <c r="PKN404" s="58"/>
      <c r="PKO404" s="58"/>
      <c r="PKP404" s="58"/>
      <c r="PKQ404" s="58"/>
      <c r="PKR404" s="58"/>
      <c r="PKS404" s="58"/>
      <c r="PKT404" s="58"/>
      <c r="PKU404" s="58"/>
      <c r="PKV404" s="58"/>
      <c r="PKW404" s="58"/>
      <c r="PKX404" s="58"/>
      <c r="PKY404" s="58"/>
      <c r="PKZ404" s="58"/>
      <c r="PLA404" s="58"/>
      <c r="PLB404" s="58"/>
      <c r="PLC404" s="58"/>
      <c r="PLD404" s="58"/>
      <c r="PLE404" s="58"/>
      <c r="PLF404" s="58"/>
      <c r="PLG404" s="58"/>
      <c r="PLH404" s="58"/>
      <c r="PLI404" s="58"/>
      <c r="PLJ404" s="58"/>
      <c r="PLK404" s="58"/>
      <c r="PLL404" s="58"/>
      <c r="PLM404" s="58"/>
      <c r="PLN404" s="58"/>
      <c r="PLO404" s="58"/>
      <c r="PLP404" s="58"/>
      <c r="PLQ404" s="58"/>
      <c r="PLR404" s="58"/>
      <c r="PLS404" s="58"/>
      <c r="PLT404" s="58"/>
      <c r="PLU404" s="58"/>
      <c r="PLV404" s="58"/>
      <c r="PLW404" s="58"/>
      <c r="PLX404" s="58"/>
      <c r="PLY404" s="58"/>
      <c r="PLZ404" s="58"/>
      <c r="PMA404" s="58"/>
      <c r="PMB404" s="58"/>
      <c r="PMC404" s="58"/>
      <c r="PMD404" s="58"/>
      <c r="PME404" s="58"/>
      <c r="PMF404" s="58"/>
      <c r="PMG404" s="58"/>
      <c r="PMH404" s="58"/>
      <c r="PMI404" s="58"/>
      <c r="PMJ404" s="58"/>
      <c r="PMK404" s="58"/>
      <c r="PML404" s="58"/>
      <c r="PMM404" s="58"/>
      <c r="PMN404" s="58"/>
      <c r="PMO404" s="58"/>
      <c r="PMP404" s="58"/>
      <c r="PMQ404" s="58"/>
      <c r="PMR404" s="58"/>
      <c r="PMS404" s="58"/>
      <c r="PMT404" s="58"/>
      <c r="PMU404" s="58"/>
      <c r="PMV404" s="58"/>
      <c r="PMW404" s="58"/>
      <c r="PMX404" s="58"/>
      <c r="PMY404" s="58"/>
      <c r="PMZ404" s="58"/>
      <c r="PNA404" s="58"/>
      <c r="PNB404" s="58"/>
      <c r="PNC404" s="58"/>
      <c r="PND404" s="58"/>
      <c r="PNE404" s="58"/>
      <c r="PNF404" s="58"/>
      <c r="PNG404" s="58"/>
      <c r="PNH404" s="58"/>
      <c r="PNI404" s="58"/>
      <c r="PNJ404" s="58"/>
      <c r="PNK404" s="58"/>
      <c r="PNL404" s="58"/>
      <c r="PNM404" s="58"/>
      <c r="PNN404" s="58"/>
      <c r="PNO404" s="58"/>
      <c r="PNP404" s="58"/>
      <c r="PNQ404" s="58"/>
      <c r="PNR404" s="58"/>
      <c r="PNS404" s="58"/>
      <c r="PNT404" s="58"/>
      <c r="PNU404" s="58"/>
      <c r="PNV404" s="58"/>
      <c r="PNW404" s="58"/>
      <c r="PNX404" s="58"/>
      <c r="PNY404" s="58"/>
      <c r="PNZ404" s="58"/>
      <c r="POA404" s="58"/>
      <c r="POB404" s="58"/>
      <c r="POC404" s="58"/>
      <c r="POD404" s="58"/>
      <c r="POE404" s="58"/>
      <c r="POF404" s="58"/>
      <c r="POG404" s="58"/>
      <c r="POH404" s="58"/>
      <c r="POI404" s="58"/>
      <c r="POJ404" s="58"/>
      <c r="POK404" s="58"/>
      <c r="POL404" s="58"/>
      <c r="POM404" s="58"/>
      <c r="PON404" s="58"/>
      <c r="POO404" s="58"/>
      <c r="POP404" s="58"/>
      <c r="POQ404" s="58"/>
      <c r="POR404" s="58"/>
      <c r="POS404" s="58"/>
      <c r="POT404" s="58"/>
      <c r="POU404" s="58"/>
      <c r="POV404" s="58"/>
      <c r="POW404" s="58"/>
      <c r="POX404" s="58"/>
      <c r="POY404" s="58"/>
      <c r="POZ404" s="58"/>
      <c r="PPA404" s="58"/>
      <c r="PPB404" s="58"/>
      <c r="PPC404" s="58"/>
      <c r="PPD404" s="58"/>
      <c r="PPE404" s="58"/>
      <c r="PPF404" s="58"/>
      <c r="PPG404" s="58"/>
      <c r="PPH404" s="58"/>
      <c r="PPI404" s="58"/>
      <c r="PPJ404" s="58"/>
      <c r="PPK404" s="58"/>
      <c r="PPL404" s="58"/>
      <c r="PPM404" s="58"/>
      <c r="PPN404" s="58"/>
      <c r="PPO404" s="58"/>
      <c r="PPP404" s="58"/>
      <c r="PPQ404" s="58"/>
      <c r="PPR404" s="58"/>
      <c r="PPS404" s="58"/>
      <c r="PPT404" s="58"/>
      <c r="PPU404" s="58"/>
      <c r="PPV404" s="58"/>
      <c r="PPW404" s="58"/>
      <c r="PPX404" s="58"/>
      <c r="PPY404" s="58"/>
      <c r="PPZ404" s="58"/>
      <c r="PQA404" s="58"/>
      <c r="PQB404" s="58"/>
      <c r="PQC404" s="58"/>
      <c r="PQD404" s="58"/>
      <c r="PQE404" s="58"/>
      <c r="PQF404" s="58"/>
      <c r="PQG404" s="58"/>
      <c r="PQH404" s="58"/>
      <c r="PQI404" s="58"/>
      <c r="PQJ404" s="58"/>
      <c r="PQK404" s="58"/>
      <c r="PQL404" s="58"/>
      <c r="PQM404" s="58"/>
      <c r="PQN404" s="58"/>
      <c r="PQO404" s="58"/>
      <c r="PQP404" s="58"/>
      <c r="PQQ404" s="58"/>
      <c r="PQR404" s="58"/>
      <c r="PQS404" s="58"/>
      <c r="PQT404" s="58"/>
      <c r="PQU404" s="58"/>
      <c r="PQV404" s="58"/>
      <c r="PQW404" s="58"/>
      <c r="PQX404" s="58"/>
      <c r="PQY404" s="58"/>
      <c r="PQZ404" s="58"/>
      <c r="PRA404" s="58"/>
      <c r="PRB404" s="58"/>
      <c r="PRC404" s="58"/>
      <c r="PRD404" s="58"/>
      <c r="PRE404" s="58"/>
      <c r="PRF404" s="58"/>
      <c r="PRG404" s="58"/>
      <c r="PRH404" s="58"/>
      <c r="PRI404" s="58"/>
      <c r="PRJ404" s="58"/>
      <c r="PRK404" s="58"/>
      <c r="PRL404" s="58"/>
      <c r="PRM404" s="58"/>
      <c r="PRN404" s="58"/>
      <c r="PRO404" s="58"/>
      <c r="PRP404" s="58"/>
      <c r="PRQ404" s="58"/>
      <c r="PRR404" s="58"/>
      <c r="PRS404" s="58"/>
      <c r="PRT404" s="58"/>
      <c r="PRU404" s="58"/>
      <c r="PRV404" s="58"/>
      <c r="PRW404" s="58"/>
      <c r="PRX404" s="58"/>
      <c r="PRY404" s="58"/>
      <c r="PRZ404" s="58"/>
      <c r="PSA404" s="58"/>
      <c r="PSB404" s="58"/>
      <c r="PSC404" s="58"/>
      <c r="PSD404" s="58"/>
      <c r="PSE404" s="58"/>
      <c r="PSF404" s="58"/>
      <c r="PSG404" s="58"/>
      <c r="PSH404" s="58"/>
      <c r="PSI404" s="58"/>
      <c r="PSJ404" s="58"/>
      <c r="PSK404" s="58"/>
      <c r="PSL404" s="58"/>
      <c r="PSM404" s="58"/>
      <c r="PSN404" s="58"/>
      <c r="PSO404" s="58"/>
      <c r="PSP404" s="58"/>
      <c r="PSQ404" s="58"/>
      <c r="PSR404" s="58"/>
      <c r="PSS404" s="58"/>
      <c r="PST404" s="58"/>
      <c r="PSU404" s="58"/>
      <c r="PSV404" s="58"/>
      <c r="PSW404" s="58"/>
      <c r="PSX404" s="58"/>
      <c r="PSY404" s="58"/>
      <c r="PSZ404" s="58"/>
      <c r="PTA404" s="58"/>
      <c r="PTB404" s="58"/>
      <c r="PTC404" s="58"/>
      <c r="PTD404" s="58"/>
      <c r="PTE404" s="58"/>
      <c r="PTF404" s="58"/>
      <c r="PTG404" s="58"/>
      <c r="PTH404" s="58"/>
      <c r="PTI404" s="58"/>
      <c r="PTJ404" s="58"/>
      <c r="PTK404" s="58"/>
      <c r="PTL404" s="58"/>
      <c r="PTM404" s="58"/>
      <c r="PTN404" s="58"/>
      <c r="PTO404" s="58"/>
      <c r="PTP404" s="58"/>
      <c r="PTQ404" s="58"/>
      <c r="PTR404" s="58"/>
      <c r="PTS404" s="58"/>
      <c r="PTT404" s="58"/>
      <c r="PTU404" s="58"/>
      <c r="PTV404" s="58"/>
      <c r="PTW404" s="58"/>
      <c r="PTX404" s="58"/>
      <c r="PTY404" s="58"/>
      <c r="PTZ404" s="58"/>
      <c r="PUA404" s="58"/>
      <c r="PUB404" s="58"/>
      <c r="PUC404" s="58"/>
      <c r="PUD404" s="58"/>
      <c r="PUE404" s="58"/>
      <c r="PUF404" s="58"/>
      <c r="PUG404" s="58"/>
      <c r="PUH404" s="58"/>
      <c r="PUI404" s="58"/>
      <c r="PUJ404" s="58"/>
      <c r="PUK404" s="58"/>
      <c r="PUL404" s="58"/>
      <c r="PUM404" s="58"/>
      <c r="PUN404" s="58"/>
      <c r="PUO404" s="58"/>
      <c r="PUP404" s="58"/>
      <c r="PUQ404" s="58"/>
      <c r="PUR404" s="58"/>
      <c r="PUS404" s="58"/>
      <c r="PUT404" s="58"/>
      <c r="PUU404" s="58"/>
      <c r="PUV404" s="58"/>
      <c r="PUW404" s="58"/>
      <c r="PUX404" s="58"/>
      <c r="PUY404" s="58"/>
      <c r="PUZ404" s="58"/>
      <c r="PVA404" s="58"/>
      <c r="PVB404" s="58"/>
      <c r="PVC404" s="58"/>
      <c r="PVD404" s="58"/>
      <c r="PVE404" s="58"/>
      <c r="PVF404" s="58"/>
      <c r="PVG404" s="58"/>
      <c r="PVH404" s="58"/>
      <c r="PVI404" s="58"/>
      <c r="PVJ404" s="58"/>
      <c r="PVK404" s="58"/>
      <c r="PVL404" s="58"/>
      <c r="PVM404" s="58"/>
      <c r="PVN404" s="58"/>
      <c r="PVO404" s="58"/>
      <c r="PVP404" s="58"/>
      <c r="PVQ404" s="58"/>
      <c r="PVR404" s="58"/>
      <c r="PVS404" s="58"/>
      <c r="PVT404" s="58"/>
      <c r="PVU404" s="58"/>
      <c r="PVV404" s="58"/>
      <c r="PVW404" s="58"/>
      <c r="PVX404" s="58"/>
      <c r="PVY404" s="58"/>
      <c r="PVZ404" s="58"/>
      <c r="PWA404" s="58"/>
      <c r="PWB404" s="58"/>
      <c r="PWC404" s="58"/>
      <c r="PWD404" s="58"/>
      <c r="PWE404" s="58"/>
      <c r="PWF404" s="58"/>
      <c r="PWG404" s="58"/>
      <c r="PWH404" s="58"/>
      <c r="PWI404" s="58"/>
      <c r="PWJ404" s="58"/>
      <c r="PWK404" s="58"/>
      <c r="PWL404" s="58"/>
      <c r="PWM404" s="58"/>
      <c r="PWN404" s="58"/>
      <c r="PWO404" s="58"/>
      <c r="PWP404" s="58"/>
      <c r="PWQ404" s="58"/>
      <c r="PWR404" s="58"/>
      <c r="PWS404" s="58"/>
      <c r="PWT404" s="58"/>
      <c r="PWU404" s="58"/>
      <c r="PWV404" s="58"/>
      <c r="PWW404" s="58"/>
      <c r="PWX404" s="58"/>
      <c r="PWY404" s="58"/>
      <c r="PWZ404" s="58"/>
      <c r="PXA404" s="58"/>
      <c r="PXB404" s="58"/>
      <c r="PXC404" s="58"/>
      <c r="PXD404" s="58"/>
      <c r="PXE404" s="58"/>
      <c r="PXF404" s="58"/>
      <c r="PXG404" s="58"/>
      <c r="PXH404" s="58"/>
      <c r="PXI404" s="58"/>
      <c r="PXJ404" s="58"/>
      <c r="PXK404" s="58"/>
      <c r="PXL404" s="58"/>
      <c r="PXM404" s="58"/>
      <c r="PXN404" s="58"/>
      <c r="PXO404" s="58"/>
      <c r="PXP404" s="58"/>
      <c r="PXQ404" s="58"/>
      <c r="PXR404" s="58"/>
      <c r="PXS404" s="58"/>
      <c r="PXT404" s="58"/>
      <c r="PXU404" s="58"/>
      <c r="PXV404" s="58"/>
      <c r="PXW404" s="58"/>
      <c r="PXX404" s="58"/>
      <c r="PXY404" s="58"/>
      <c r="PXZ404" s="58"/>
      <c r="PYA404" s="58"/>
      <c r="PYB404" s="58"/>
      <c r="PYC404" s="58"/>
      <c r="PYD404" s="58"/>
      <c r="PYE404" s="58"/>
      <c r="PYF404" s="58"/>
      <c r="PYG404" s="58"/>
      <c r="PYH404" s="58"/>
      <c r="PYI404" s="58"/>
      <c r="PYJ404" s="58"/>
      <c r="PYK404" s="58"/>
      <c r="PYL404" s="58"/>
      <c r="PYM404" s="58"/>
      <c r="PYN404" s="58"/>
      <c r="PYO404" s="58"/>
      <c r="PYP404" s="58"/>
      <c r="PYQ404" s="58"/>
      <c r="PYR404" s="58"/>
      <c r="PYS404" s="58"/>
      <c r="PYT404" s="58"/>
      <c r="PYU404" s="58"/>
      <c r="PYV404" s="58"/>
      <c r="PYW404" s="58"/>
      <c r="PYX404" s="58"/>
      <c r="PYY404" s="58"/>
      <c r="PYZ404" s="58"/>
      <c r="PZA404" s="58"/>
      <c r="PZB404" s="58"/>
      <c r="PZC404" s="58"/>
      <c r="PZD404" s="58"/>
      <c r="PZE404" s="58"/>
      <c r="PZF404" s="58"/>
      <c r="PZG404" s="58"/>
      <c r="PZH404" s="58"/>
      <c r="PZI404" s="58"/>
      <c r="PZJ404" s="58"/>
      <c r="PZK404" s="58"/>
      <c r="PZL404" s="58"/>
      <c r="PZM404" s="58"/>
      <c r="PZN404" s="58"/>
      <c r="PZO404" s="58"/>
      <c r="PZP404" s="58"/>
      <c r="PZQ404" s="58"/>
      <c r="PZR404" s="58"/>
      <c r="PZS404" s="58"/>
      <c r="PZT404" s="58"/>
      <c r="PZU404" s="58"/>
      <c r="PZV404" s="58"/>
      <c r="PZW404" s="58"/>
      <c r="PZX404" s="58"/>
      <c r="PZY404" s="58"/>
      <c r="PZZ404" s="58"/>
      <c r="QAA404" s="58"/>
      <c r="QAB404" s="58"/>
      <c r="QAC404" s="58"/>
      <c r="QAD404" s="58"/>
      <c r="QAE404" s="58"/>
      <c r="QAF404" s="58"/>
      <c r="QAG404" s="58"/>
      <c r="QAH404" s="58"/>
      <c r="QAI404" s="58"/>
      <c r="QAJ404" s="58"/>
      <c r="QAK404" s="58"/>
      <c r="QAL404" s="58"/>
      <c r="QAM404" s="58"/>
      <c r="QAN404" s="58"/>
      <c r="QAO404" s="58"/>
      <c r="QAP404" s="58"/>
      <c r="QAQ404" s="58"/>
      <c r="QAR404" s="58"/>
      <c r="QAS404" s="58"/>
      <c r="QAT404" s="58"/>
      <c r="QAU404" s="58"/>
      <c r="QAV404" s="58"/>
      <c r="QAW404" s="58"/>
      <c r="QAX404" s="58"/>
      <c r="QAY404" s="58"/>
      <c r="QAZ404" s="58"/>
      <c r="QBA404" s="58"/>
      <c r="QBB404" s="58"/>
      <c r="QBC404" s="58"/>
      <c r="QBD404" s="58"/>
      <c r="QBE404" s="58"/>
      <c r="QBF404" s="58"/>
      <c r="QBG404" s="58"/>
      <c r="QBH404" s="58"/>
      <c r="QBI404" s="58"/>
      <c r="QBJ404" s="58"/>
      <c r="QBK404" s="58"/>
      <c r="QBL404" s="58"/>
      <c r="QBM404" s="58"/>
      <c r="QBN404" s="58"/>
      <c r="QBO404" s="58"/>
      <c r="QBP404" s="58"/>
      <c r="QBQ404" s="58"/>
      <c r="QBR404" s="58"/>
      <c r="QBS404" s="58"/>
      <c r="QBT404" s="58"/>
      <c r="QBU404" s="58"/>
      <c r="QBV404" s="58"/>
      <c r="QBW404" s="58"/>
      <c r="QBX404" s="58"/>
      <c r="QBY404" s="58"/>
      <c r="QBZ404" s="58"/>
      <c r="QCA404" s="58"/>
      <c r="QCB404" s="58"/>
      <c r="QCC404" s="58"/>
      <c r="QCD404" s="58"/>
      <c r="QCE404" s="58"/>
      <c r="QCF404" s="58"/>
      <c r="QCG404" s="58"/>
      <c r="QCH404" s="58"/>
      <c r="QCI404" s="58"/>
      <c r="QCJ404" s="58"/>
      <c r="QCK404" s="58"/>
      <c r="QCL404" s="58"/>
      <c r="QCM404" s="58"/>
      <c r="QCN404" s="58"/>
      <c r="QCO404" s="58"/>
      <c r="QCP404" s="58"/>
      <c r="QCQ404" s="58"/>
      <c r="QCR404" s="58"/>
      <c r="QCS404" s="58"/>
      <c r="QCT404" s="58"/>
      <c r="QCU404" s="58"/>
      <c r="QCV404" s="58"/>
      <c r="QCW404" s="58"/>
      <c r="QCX404" s="58"/>
      <c r="QCY404" s="58"/>
      <c r="QCZ404" s="58"/>
      <c r="QDA404" s="58"/>
      <c r="QDB404" s="58"/>
      <c r="QDC404" s="58"/>
      <c r="QDD404" s="58"/>
      <c r="QDE404" s="58"/>
      <c r="QDF404" s="58"/>
      <c r="QDG404" s="58"/>
      <c r="QDH404" s="58"/>
      <c r="QDI404" s="58"/>
      <c r="QDJ404" s="58"/>
      <c r="QDK404" s="58"/>
      <c r="QDL404" s="58"/>
      <c r="QDM404" s="58"/>
      <c r="QDN404" s="58"/>
      <c r="QDO404" s="58"/>
      <c r="QDP404" s="58"/>
      <c r="QDQ404" s="58"/>
      <c r="QDR404" s="58"/>
      <c r="QDS404" s="58"/>
      <c r="QDT404" s="58"/>
      <c r="QDU404" s="58"/>
      <c r="QDV404" s="58"/>
      <c r="QDW404" s="58"/>
      <c r="QDX404" s="58"/>
      <c r="QDY404" s="58"/>
      <c r="QDZ404" s="58"/>
      <c r="QEA404" s="58"/>
      <c r="QEB404" s="58"/>
      <c r="QEC404" s="58"/>
      <c r="QED404" s="58"/>
      <c r="QEE404" s="58"/>
      <c r="QEF404" s="58"/>
      <c r="QEG404" s="58"/>
      <c r="QEH404" s="58"/>
      <c r="QEI404" s="58"/>
      <c r="QEJ404" s="58"/>
      <c r="QEK404" s="58"/>
      <c r="QEL404" s="58"/>
      <c r="QEM404" s="58"/>
      <c r="QEN404" s="58"/>
      <c r="QEO404" s="58"/>
      <c r="QEP404" s="58"/>
      <c r="QEQ404" s="58"/>
      <c r="QER404" s="58"/>
      <c r="QES404" s="58"/>
      <c r="QET404" s="58"/>
      <c r="QEU404" s="58"/>
      <c r="QEV404" s="58"/>
      <c r="QEW404" s="58"/>
      <c r="QEX404" s="58"/>
      <c r="QEY404" s="58"/>
      <c r="QEZ404" s="58"/>
      <c r="QFA404" s="58"/>
      <c r="QFB404" s="58"/>
      <c r="QFC404" s="58"/>
      <c r="QFD404" s="58"/>
      <c r="QFE404" s="58"/>
      <c r="QFF404" s="58"/>
      <c r="QFG404" s="58"/>
      <c r="QFH404" s="58"/>
      <c r="QFI404" s="58"/>
      <c r="QFJ404" s="58"/>
      <c r="QFK404" s="58"/>
      <c r="QFL404" s="58"/>
      <c r="QFM404" s="58"/>
      <c r="QFN404" s="58"/>
      <c r="QFO404" s="58"/>
      <c r="QFP404" s="58"/>
      <c r="QFQ404" s="58"/>
      <c r="QFR404" s="58"/>
      <c r="QFS404" s="58"/>
      <c r="QFT404" s="58"/>
      <c r="QFU404" s="58"/>
      <c r="QFV404" s="58"/>
      <c r="QFW404" s="58"/>
      <c r="QFX404" s="58"/>
      <c r="QFY404" s="58"/>
      <c r="QFZ404" s="58"/>
      <c r="QGA404" s="58"/>
      <c r="QGB404" s="58"/>
      <c r="QGC404" s="58"/>
      <c r="QGD404" s="58"/>
      <c r="QGE404" s="58"/>
      <c r="QGF404" s="58"/>
      <c r="QGG404" s="58"/>
      <c r="QGH404" s="58"/>
      <c r="QGI404" s="58"/>
      <c r="QGJ404" s="58"/>
      <c r="QGK404" s="58"/>
      <c r="QGL404" s="58"/>
      <c r="QGM404" s="58"/>
      <c r="QGN404" s="58"/>
      <c r="QGO404" s="58"/>
      <c r="QGP404" s="58"/>
      <c r="QGQ404" s="58"/>
      <c r="QGR404" s="58"/>
      <c r="QGS404" s="58"/>
      <c r="QGT404" s="58"/>
      <c r="QGU404" s="58"/>
      <c r="QGV404" s="58"/>
      <c r="QGW404" s="58"/>
      <c r="QGX404" s="58"/>
      <c r="QGY404" s="58"/>
      <c r="QGZ404" s="58"/>
      <c r="QHA404" s="58"/>
      <c r="QHB404" s="58"/>
      <c r="QHC404" s="58"/>
      <c r="QHD404" s="58"/>
      <c r="QHE404" s="58"/>
      <c r="QHF404" s="58"/>
      <c r="QHG404" s="58"/>
      <c r="QHH404" s="58"/>
      <c r="QHI404" s="58"/>
      <c r="QHJ404" s="58"/>
      <c r="QHK404" s="58"/>
      <c r="QHL404" s="58"/>
      <c r="QHM404" s="58"/>
      <c r="QHN404" s="58"/>
      <c r="QHO404" s="58"/>
      <c r="QHP404" s="58"/>
      <c r="QHQ404" s="58"/>
      <c r="QHR404" s="58"/>
      <c r="QHS404" s="58"/>
      <c r="QHT404" s="58"/>
      <c r="QHU404" s="58"/>
      <c r="QHV404" s="58"/>
      <c r="QHW404" s="58"/>
      <c r="QHX404" s="58"/>
      <c r="QHY404" s="58"/>
      <c r="QHZ404" s="58"/>
      <c r="QIA404" s="58"/>
      <c r="QIB404" s="58"/>
      <c r="QIC404" s="58"/>
      <c r="QID404" s="58"/>
      <c r="QIE404" s="58"/>
      <c r="QIF404" s="58"/>
      <c r="QIG404" s="58"/>
      <c r="QIH404" s="58"/>
      <c r="QII404" s="58"/>
      <c r="QIJ404" s="58"/>
      <c r="QIK404" s="58"/>
      <c r="QIL404" s="58"/>
      <c r="QIM404" s="58"/>
      <c r="QIN404" s="58"/>
      <c r="QIO404" s="58"/>
      <c r="QIP404" s="58"/>
      <c r="QIQ404" s="58"/>
      <c r="QIR404" s="58"/>
      <c r="QIS404" s="58"/>
      <c r="QIT404" s="58"/>
      <c r="QIU404" s="58"/>
      <c r="QIV404" s="58"/>
      <c r="QIW404" s="58"/>
      <c r="QIX404" s="58"/>
      <c r="QIY404" s="58"/>
      <c r="QIZ404" s="58"/>
      <c r="QJA404" s="58"/>
      <c r="QJB404" s="58"/>
      <c r="QJC404" s="58"/>
      <c r="QJD404" s="58"/>
      <c r="QJE404" s="58"/>
      <c r="QJF404" s="58"/>
      <c r="QJG404" s="58"/>
      <c r="QJH404" s="58"/>
      <c r="QJI404" s="58"/>
      <c r="QJJ404" s="58"/>
      <c r="QJK404" s="58"/>
      <c r="QJL404" s="58"/>
      <c r="QJM404" s="58"/>
      <c r="QJN404" s="58"/>
      <c r="QJO404" s="58"/>
      <c r="QJP404" s="58"/>
      <c r="QJQ404" s="58"/>
      <c r="QJR404" s="58"/>
      <c r="QJS404" s="58"/>
      <c r="QJT404" s="58"/>
      <c r="QJU404" s="58"/>
      <c r="QJV404" s="58"/>
      <c r="QJW404" s="58"/>
      <c r="QJX404" s="58"/>
      <c r="QJY404" s="58"/>
      <c r="QJZ404" s="58"/>
      <c r="QKA404" s="58"/>
      <c r="QKB404" s="58"/>
      <c r="QKC404" s="58"/>
      <c r="QKD404" s="58"/>
      <c r="QKE404" s="58"/>
      <c r="QKF404" s="58"/>
      <c r="QKG404" s="58"/>
      <c r="QKH404" s="58"/>
      <c r="QKI404" s="58"/>
      <c r="QKJ404" s="58"/>
      <c r="QKK404" s="58"/>
      <c r="QKL404" s="58"/>
      <c r="QKM404" s="58"/>
      <c r="QKN404" s="58"/>
      <c r="QKO404" s="58"/>
      <c r="QKP404" s="58"/>
      <c r="QKQ404" s="58"/>
      <c r="QKR404" s="58"/>
      <c r="QKS404" s="58"/>
      <c r="QKT404" s="58"/>
      <c r="QKU404" s="58"/>
      <c r="QKV404" s="58"/>
      <c r="QKW404" s="58"/>
      <c r="QKX404" s="58"/>
      <c r="QKY404" s="58"/>
      <c r="QKZ404" s="58"/>
      <c r="QLA404" s="58"/>
      <c r="QLB404" s="58"/>
      <c r="QLC404" s="58"/>
      <c r="QLD404" s="58"/>
      <c r="QLE404" s="58"/>
      <c r="QLF404" s="58"/>
      <c r="QLG404" s="58"/>
      <c r="QLH404" s="58"/>
      <c r="QLI404" s="58"/>
      <c r="QLJ404" s="58"/>
      <c r="QLK404" s="58"/>
      <c r="QLL404" s="58"/>
      <c r="QLM404" s="58"/>
      <c r="QLN404" s="58"/>
      <c r="QLO404" s="58"/>
      <c r="QLP404" s="58"/>
      <c r="QLQ404" s="58"/>
      <c r="QLR404" s="58"/>
      <c r="QLS404" s="58"/>
      <c r="QLT404" s="58"/>
      <c r="QLU404" s="58"/>
      <c r="QLV404" s="58"/>
      <c r="QLW404" s="58"/>
      <c r="QLX404" s="58"/>
      <c r="QLY404" s="58"/>
      <c r="QLZ404" s="58"/>
      <c r="QMA404" s="58"/>
      <c r="QMB404" s="58"/>
      <c r="QMC404" s="58"/>
      <c r="QMD404" s="58"/>
      <c r="QME404" s="58"/>
      <c r="QMF404" s="58"/>
      <c r="QMG404" s="58"/>
      <c r="QMH404" s="58"/>
      <c r="QMI404" s="58"/>
      <c r="QMJ404" s="58"/>
      <c r="QMK404" s="58"/>
      <c r="QML404" s="58"/>
      <c r="QMM404" s="58"/>
      <c r="QMN404" s="58"/>
      <c r="QMO404" s="58"/>
      <c r="QMP404" s="58"/>
      <c r="QMQ404" s="58"/>
      <c r="QMR404" s="58"/>
      <c r="QMS404" s="58"/>
      <c r="QMT404" s="58"/>
      <c r="QMU404" s="58"/>
      <c r="QMV404" s="58"/>
      <c r="QMW404" s="58"/>
      <c r="QMX404" s="58"/>
      <c r="QMY404" s="58"/>
      <c r="QMZ404" s="58"/>
      <c r="QNA404" s="58"/>
      <c r="QNB404" s="58"/>
      <c r="QNC404" s="58"/>
      <c r="QND404" s="58"/>
      <c r="QNE404" s="58"/>
      <c r="QNF404" s="58"/>
      <c r="QNG404" s="58"/>
      <c r="QNH404" s="58"/>
      <c r="QNI404" s="58"/>
      <c r="QNJ404" s="58"/>
      <c r="QNK404" s="58"/>
      <c r="QNL404" s="58"/>
      <c r="QNM404" s="58"/>
      <c r="QNN404" s="58"/>
      <c r="QNO404" s="58"/>
      <c r="QNP404" s="58"/>
      <c r="QNQ404" s="58"/>
      <c r="QNR404" s="58"/>
      <c r="QNS404" s="58"/>
      <c r="QNT404" s="58"/>
      <c r="QNU404" s="58"/>
      <c r="QNV404" s="58"/>
      <c r="QNW404" s="58"/>
      <c r="QNX404" s="58"/>
      <c r="QNY404" s="58"/>
      <c r="QNZ404" s="58"/>
      <c r="QOA404" s="58"/>
      <c r="QOB404" s="58"/>
      <c r="QOC404" s="58"/>
      <c r="QOD404" s="58"/>
      <c r="QOE404" s="58"/>
      <c r="QOF404" s="58"/>
      <c r="QOG404" s="58"/>
      <c r="QOH404" s="58"/>
      <c r="QOI404" s="58"/>
      <c r="QOJ404" s="58"/>
      <c r="QOK404" s="58"/>
      <c r="QOL404" s="58"/>
      <c r="QOM404" s="58"/>
      <c r="QON404" s="58"/>
      <c r="QOO404" s="58"/>
      <c r="QOP404" s="58"/>
      <c r="QOQ404" s="58"/>
      <c r="QOR404" s="58"/>
      <c r="QOS404" s="58"/>
      <c r="QOT404" s="58"/>
      <c r="QOU404" s="58"/>
      <c r="QOV404" s="58"/>
      <c r="QOW404" s="58"/>
      <c r="QOX404" s="58"/>
      <c r="QOY404" s="58"/>
      <c r="QOZ404" s="58"/>
      <c r="QPA404" s="58"/>
      <c r="QPB404" s="58"/>
      <c r="QPC404" s="58"/>
      <c r="QPD404" s="58"/>
      <c r="QPE404" s="58"/>
      <c r="QPF404" s="58"/>
      <c r="QPG404" s="58"/>
      <c r="QPH404" s="58"/>
      <c r="QPI404" s="58"/>
      <c r="QPJ404" s="58"/>
      <c r="QPK404" s="58"/>
      <c r="QPL404" s="58"/>
      <c r="QPM404" s="58"/>
      <c r="QPN404" s="58"/>
      <c r="QPO404" s="58"/>
      <c r="QPP404" s="58"/>
      <c r="QPQ404" s="58"/>
      <c r="QPR404" s="58"/>
      <c r="QPS404" s="58"/>
      <c r="QPT404" s="58"/>
      <c r="QPU404" s="58"/>
      <c r="QPV404" s="58"/>
      <c r="QPW404" s="58"/>
      <c r="QPX404" s="58"/>
      <c r="QPY404" s="58"/>
      <c r="QPZ404" s="58"/>
      <c r="QQA404" s="58"/>
      <c r="QQB404" s="58"/>
      <c r="QQC404" s="58"/>
      <c r="QQD404" s="58"/>
      <c r="QQE404" s="58"/>
      <c r="QQF404" s="58"/>
      <c r="QQG404" s="58"/>
      <c r="QQH404" s="58"/>
      <c r="QQI404" s="58"/>
      <c r="QQJ404" s="58"/>
      <c r="QQK404" s="58"/>
      <c r="QQL404" s="58"/>
      <c r="QQM404" s="58"/>
      <c r="QQN404" s="58"/>
      <c r="QQO404" s="58"/>
      <c r="QQP404" s="58"/>
      <c r="QQQ404" s="58"/>
      <c r="QQR404" s="58"/>
      <c r="QQS404" s="58"/>
      <c r="QQT404" s="58"/>
      <c r="QQU404" s="58"/>
      <c r="QQV404" s="58"/>
      <c r="QQW404" s="58"/>
      <c r="QQX404" s="58"/>
      <c r="QQY404" s="58"/>
      <c r="QQZ404" s="58"/>
      <c r="QRA404" s="58"/>
      <c r="QRB404" s="58"/>
      <c r="QRC404" s="58"/>
      <c r="QRD404" s="58"/>
      <c r="QRE404" s="58"/>
      <c r="QRF404" s="58"/>
      <c r="QRG404" s="58"/>
      <c r="QRH404" s="58"/>
      <c r="QRI404" s="58"/>
      <c r="QRJ404" s="58"/>
      <c r="QRK404" s="58"/>
      <c r="QRL404" s="58"/>
      <c r="QRM404" s="58"/>
      <c r="QRN404" s="58"/>
      <c r="QRO404" s="58"/>
      <c r="QRP404" s="58"/>
      <c r="QRQ404" s="58"/>
      <c r="QRR404" s="58"/>
      <c r="QRS404" s="58"/>
      <c r="QRT404" s="58"/>
      <c r="QRU404" s="58"/>
      <c r="QRV404" s="58"/>
      <c r="QRW404" s="58"/>
      <c r="QRX404" s="58"/>
      <c r="QRY404" s="58"/>
      <c r="QRZ404" s="58"/>
      <c r="QSA404" s="58"/>
      <c r="QSB404" s="58"/>
      <c r="QSC404" s="58"/>
      <c r="QSD404" s="58"/>
      <c r="QSE404" s="58"/>
      <c r="QSF404" s="58"/>
      <c r="QSG404" s="58"/>
      <c r="QSH404" s="58"/>
      <c r="QSI404" s="58"/>
      <c r="QSJ404" s="58"/>
      <c r="QSK404" s="58"/>
      <c r="QSL404" s="58"/>
      <c r="QSM404" s="58"/>
      <c r="QSN404" s="58"/>
      <c r="QSO404" s="58"/>
      <c r="QSP404" s="58"/>
      <c r="QSQ404" s="58"/>
      <c r="QSR404" s="58"/>
      <c r="QSS404" s="58"/>
      <c r="QST404" s="58"/>
      <c r="QSU404" s="58"/>
      <c r="QSV404" s="58"/>
      <c r="QSW404" s="58"/>
      <c r="QSX404" s="58"/>
      <c r="QSY404" s="58"/>
      <c r="QSZ404" s="58"/>
      <c r="QTA404" s="58"/>
      <c r="QTB404" s="58"/>
      <c r="QTC404" s="58"/>
      <c r="QTD404" s="58"/>
      <c r="QTE404" s="58"/>
      <c r="QTF404" s="58"/>
      <c r="QTG404" s="58"/>
      <c r="QTH404" s="58"/>
      <c r="QTI404" s="58"/>
      <c r="QTJ404" s="58"/>
      <c r="QTK404" s="58"/>
      <c r="QTL404" s="58"/>
      <c r="QTM404" s="58"/>
      <c r="QTN404" s="58"/>
      <c r="QTO404" s="58"/>
      <c r="QTP404" s="58"/>
      <c r="QTQ404" s="58"/>
      <c r="QTR404" s="58"/>
      <c r="QTS404" s="58"/>
      <c r="QTT404" s="58"/>
      <c r="QTU404" s="58"/>
      <c r="QTV404" s="58"/>
      <c r="QTW404" s="58"/>
      <c r="QTX404" s="58"/>
      <c r="QTY404" s="58"/>
      <c r="QTZ404" s="58"/>
      <c r="QUA404" s="58"/>
      <c r="QUB404" s="58"/>
      <c r="QUC404" s="58"/>
      <c r="QUD404" s="58"/>
      <c r="QUE404" s="58"/>
      <c r="QUF404" s="58"/>
      <c r="QUG404" s="58"/>
      <c r="QUH404" s="58"/>
      <c r="QUI404" s="58"/>
      <c r="QUJ404" s="58"/>
      <c r="QUK404" s="58"/>
      <c r="QUL404" s="58"/>
      <c r="QUM404" s="58"/>
      <c r="QUN404" s="58"/>
      <c r="QUO404" s="58"/>
      <c r="QUP404" s="58"/>
      <c r="QUQ404" s="58"/>
      <c r="QUR404" s="58"/>
      <c r="QUS404" s="58"/>
      <c r="QUT404" s="58"/>
      <c r="QUU404" s="58"/>
      <c r="QUV404" s="58"/>
      <c r="QUW404" s="58"/>
      <c r="QUX404" s="58"/>
      <c r="QUY404" s="58"/>
      <c r="QUZ404" s="58"/>
      <c r="QVA404" s="58"/>
      <c r="QVB404" s="58"/>
      <c r="QVC404" s="58"/>
      <c r="QVD404" s="58"/>
      <c r="QVE404" s="58"/>
      <c r="QVF404" s="58"/>
      <c r="QVG404" s="58"/>
      <c r="QVH404" s="58"/>
      <c r="QVI404" s="58"/>
      <c r="QVJ404" s="58"/>
      <c r="QVK404" s="58"/>
      <c r="QVL404" s="58"/>
      <c r="QVM404" s="58"/>
      <c r="QVN404" s="58"/>
      <c r="QVO404" s="58"/>
      <c r="QVP404" s="58"/>
      <c r="QVQ404" s="58"/>
      <c r="QVR404" s="58"/>
      <c r="QVS404" s="58"/>
      <c r="QVT404" s="58"/>
      <c r="QVU404" s="58"/>
      <c r="QVV404" s="58"/>
      <c r="QVW404" s="58"/>
      <c r="QVX404" s="58"/>
      <c r="QVY404" s="58"/>
      <c r="QVZ404" s="58"/>
      <c r="QWA404" s="58"/>
      <c r="QWB404" s="58"/>
      <c r="QWC404" s="58"/>
      <c r="QWD404" s="58"/>
      <c r="QWE404" s="58"/>
      <c r="QWF404" s="58"/>
      <c r="QWG404" s="58"/>
      <c r="QWH404" s="58"/>
      <c r="QWI404" s="58"/>
      <c r="QWJ404" s="58"/>
      <c r="QWK404" s="58"/>
      <c r="QWL404" s="58"/>
      <c r="QWM404" s="58"/>
      <c r="QWN404" s="58"/>
      <c r="QWO404" s="58"/>
      <c r="QWP404" s="58"/>
      <c r="QWQ404" s="58"/>
      <c r="QWR404" s="58"/>
      <c r="QWS404" s="58"/>
      <c r="QWT404" s="58"/>
      <c r="QWU404" s="58"/>
      <c r="QWV404" s="58"/>
      <c r="QWW404" s="58"/>
      <c r="QWX404" s="58"/>
      <c r="QWY404" s="58"/>
      <c r="QWZ404" s="58"/>
      <c r="QXA404" s="58"/>
      <c r="QXB404" s="58"/>
      <c r="QXC404" s="58"/>
      <c r="QXD404" s="58"/>
      <c r="QXE404" s="58"/>
      <c r="QXF404" s="58"/>
      <c r="QXG404" s="58"/>
      <c r="QXH404" s="58"/>
      <c r="QXI404" s="58"/>
      <c r="QXJ404" s="58"/>
      <c r="QXK404" s="58"/>
      <c r="QXL404" s="58"/>
      <c r="QXM404" s="58"/>
      <c r="QXN404" s="58"/>
      <c r="QXO404" s="58"/>
      <c r="QXP404" s="58"/>
      <c r="QXQ404" s="58"/>
      <c r="QXR404" s="58"/>
      <c r="QXS404" s="58"/>
      <c r="QXT404" s="58"/>
      <c r="QXU404" s="58"/>
      <c r="QXV404" s="58"/>
      <c r="QXW404" s="58"/>
      <c r="QXX404" s="58"/>
      <c r="QXY404" s="58"/>
      <c r="QXZ404" s="58"/>
      <c r="QYA404" s="58"/>
      <c r="QYB404" s="58"/>
      <c r="QYC404" s="58"/>
      <c r="QYD404" s="58"/>
      <c r="QYE404" s="58"/>
      <c r="QYF404" s="58"/>
      <c r="QYG404" s="58"/>
      <c r="QYH404" s="58"/>
      <c r="QYI404" s="58"/>
      <c r="QYJ404" s="58"/>
      <c r="QYK404" s="58"/>
      <c r="QYL404" s="58"/>
      <c r="QYM404" s="58"/>
      <c r="QYN404" s="58"/>
      <c r="QYO404" s="58"/>
      <c r="QYP404" s="58"/>
      <c r="QYQ404" s="58"/>
      <c r="QYR404" s="58"/>
      <c r="QYS404" s="58"/>
      <c r="QYT404" s="58"/>
      <c r="QYU404" s="58"/>
      <c r="QYV404" s="58"/>
      <c r="QYW404" s="58"/>
      <c r="QYX404" s="58"/>
      <c r="QYY404" s="58"/>
      <c r="QYZ404" s="58"/>
      <c r="QZA404" s="58"/>
      <c r="QZB404" s="58"/>
      <c r="QZC404" s="58"/>
      <c r="QZD404" s="58"/>
      <c r="QZE404" s="58"/>
      <c r="QZF404" s="58"/>
      <c r="QZG404" s="58"/>
      <c r="QZH404" s="58"/>
      <c r="QZI404" s="58"/>
      <c r="QZJ404" s="58"/>
      <c r="QZK404" s="58"/>
      <c r="QZL404" s="58"/>
      <c r="QZM404" s="58"/>
      <c r="QZN404" s="58"/>
      <c r="QZO404" s="58"/>
      <c r="QZP404" s="58"/>
      <c r="QZQ404" s="58"/>
      <c r="QZR404" s="58"/>
      <c r="QZS404" s="58"/>
      <c r="QZT404" s="58"/>
      <c r="QZU404" s="58"/>
      <c r="QZV404" s="58"/>
      <c r="QZW404" s="58"/>
      <c r="QZX404" s="58"/>
      <c r="QZY404" s="58"/>
      <c r="QZZ404" s="58"/>
      <c r="RAA404" s="58"/>
      <c r="RAB404" s="58"/>
      <c r="RAC404" s="58"/>
      <c r="RAD404" s="58"/>
      <c r="RAE404" s="58"/>
      <c r="RAF404" s="58"/>
      <c r="RAG404" s="58"/>
      <c r="RAH404" s="58"/>
      <c r="RAI404" s="58"/>
      <c r="RAJ404" s="58"/>
      <c r="RAK404" s="58"/>
      <c r="RAL404" s="58"/>
      <c r="RAM404" s="58"/>
      <c r="RAN404" s="58"/>
      <c r="RAO404" s="58"/>
      <c r="RAP404" s="58"/>
      <c r="RAQ404" s="58"/>
      <c r="RAR404" s="58"/>
      <c r="RAS404" s="58"/>
      <c r="RAT404" s="58"/>
      <c r="RAU404" s="58"/>
      <c r="RAV404" s="58"/>
      <c r="RAW404" s="58"/>
      <c r="RAX404" s="58"/>
      <c r="RAY404" s="58"/>
      <c r="RAZ404" s="58"/>
      <c r="RBA404" s="58"/>
      <c r="RBB404" s="58"/>
      <c r="RBC404" s="58"/>
      <c r="RBD404" s="58"/>
      <c r="RBE404" s="58"/>
      <c r="RBF404" s="58"/>
      <c r="RBG404" s="58"/>
      <c r="RBH404" s="58"/>
      <c r="RBI404" s="58"/>
      <c r="RBJ404" s="58"/>
      <c r="RBK404" s="58"/>
      <c r="RBL404" s="58"/>
      <c r="RBM404" s="58"/>
      <c r="RBN404" s="58"/>
      <c r="RBO404" s="58"/>
      <c r="RBP404" s="58"/>
      <c r="RBQ404" s="58"/>
      <c r="RBR404" s="58"/>
      <c r="RBS404" s="58"/>
      <c r="RBT404" s="58"/>
      <c r="RBU404" s="58"/>
      <c r="RBV404" s="58"/>
      <c r="RBW404" s="58"/>
      <c r="RBX404" s="58"/>
      <c r="RBY404" s="58"/>
      <c r="RBZ404" s="58"/>
      <c r="RCA404" s="58"/>
      <c r="RCB404" s="58"/>
      <c r="RCC404" s="58"/>
      <c r="RCD404" s="58"/>
      <c r="RCE404" s="58"/>
      <c r="RCF404" s="58"/>
      <c r="RCG404" s="58"/>
      <c r="RCH404" s="58"/>
      <c r="RCI404" s="58"/>
      <c r="RCJ404" s="58"/>
      <c r="RCK404" s="58"/>
      <c r="RCL404" s="58"/>
      <c r="RCM404" s="58"/>
      <c r="RCN404" s="58"/>
      <c r="RCO404" s="58"/>
      <c r="RCP404" s="58"/>
      <c r="RCQ404" s="58"/>
      <c r="RCR404" s="58"/>
      <c r="RCS404" s="58"/>
      <c r="RCT404" s="58"/>
      <c r="RCU404" s="58"/>
      <c r="RCV404" s="58"/>
      <c r="RCW404" s="58"/>
      <c r="RCX404" s="58"/>
      <c r="RCY404" s="58"/>
      <c r="RCZ404" s="58"/>
      <c r="RDA404" s="58"/>
      <c r="RDB404" s="58"/>
      <c r="RDC404" s="58"/>
      <c r="RDD404" s="58"/>
      <c r="RDE404" s="58"/>
      <c r="RDF404" s="58"/>
      <c r="RDG404" s="58"/>
      <c r="RDH404" s="58"/>
      <c r="RDI404" s="58"/>
      <c r="RDJ404" s="58"/>
      <c r="RDK404" s="58"/>
      <c r="RDL404" s="58"/>
      <c r="RDM404" s="58"/>
      <c r="RDN404" s="58"/>
      <c r="RDO404" s="58"/>
      <c r="RDP404" s="58"/>
      <c r="RDQ404" s="58"/>
      <c r="RDR404" s="58"/>
      <c r="RDS404" s="58"/>
      <c r="RDT404" s="58"/>
      <c r="RDU404" s="58"/>
      <c r="RDV404" s="58"/>
      <c r="RDW404" s="58"/>
      <c r="RDX404" s="58"/>
      <c r="RDY404" s="58"/>
      <c r="RDZ404" s="58"/>
      <c r="REA404" s="58"/>
      <c r="REB404" s="58"/>
      <c r="REC404" s="58"/>
      <c r="RED404" s="58"/>
      <c r="REE404" s="58"/>
      <c r="REF404" s="58"/>
      <c r="REG404" s="58"/>
      <c r="REH404" s="58"/>
      <c r="REI404" s="58"/>
      <c r="REJ404" s="58"/>
      <c r="REK404" s="58"/>
      <c r="REL404" s="58"/>
      <c r="REM404" s="58"/>
      <c r="REN404" s="58"/>
      <c r="REO404" s="58"/>
      <c r="REP404" s="58"/>
      <c r="REQ404" s="58"/>
      <c r="RER404" s="58"/>
      <c r="RES404" s="58"/>
      <c r="RET404" s="58"/>
      <c r="REU404" s="58"/>
      <c r="REV404" s="58"/>
      <c r="REW404" s="58"/>
      <c r="REX404" s="58"/>
      <c r="REY404" s="58"/>
      <c r="REZ404" s="58"/>
      <c r="RFA404" s="58"/>
      <c r="RFB404" s="58"/>
      <c r="RFC404" s="58"/>
      <c r="RFD404" s="58"/>
      <c r="RFE404" s="58"/>
      <c r="RFF404" s="58"/>
      <c r="RFG404" s="58"/>
      <c r="RFH404" s="58"/>
      <c r="RFI404" s="58"/>
      <c r="RFJ404" s="58"/>
      <c r="RFK404" s="58"/>
      <c r="RFL404" s="58"/>
      <c r="RFM404" s="58"/>
      <c r="RFN404" s="58"/>
      <c r="RFO404" s="58"/>
      <c r="RFP404" s="58"/>
      <c r="RFQ404" s="58"/>
      <c r="RFR404" s="58"/>
      <c r="RFS404" s="58"/>
      <c r="RFT404" s="58"/>
      <c r="RFU404" s="58"/>
      <c r="RFV404" s="58"/>
      <c r="RFW404" s="58"/>
      <c r="RFX404" s="58"/>
      <c r="RFY404" s="58"/>
      <c r="RFZ404" s="58"/>
      <c r="RGA404" s="58"/>
      <c r="RGB404" s="58"/>
      <c r="RGC404" s="58"/>
      <c r="RGD404" s="58"/>
      <c r="RGE404" s="58"/>
      <c r="RGF404" s="58"/>
      <c r="RGG404" s="58"/>
      <c r="RGH404" s="58"/>
      <c r="RGI404" s="58"/>
      <c r="RGJ404" s="58"/>
      <c r="RGK404" s="58"/>
      <c r="RGL404" s="58"/>
      <c r="RGM404" s="58"/>
      <c r="RGN404" s="58"/>
      <c r="RGO404" s="58"/>
      <c r="RGP404" s="58"/>
      <c r="RGQ404" s="58"/>
      <c r="RGR404" s="58"/>
      <c r="RGS404" s="58"/>
      <c r="RGT404" s="58"/>
      <c r="RGU404" s="58"/>
      <c r="RGV404" s="58"/>
      <c r="RGW404" s="58"/>
      <c r="RGX404" s="58"/>
      <c r="RGY404" s="58"/>
      <c r="RGZ404" s="58"/>
      <c r="RHA404" s="58"/>
      <c r="RHB404" s="58"/>
      <c r="RHC404" s="58"/>
      <c r="RHD404" s="58"/>
      <c r="RHE404" s="58"/>
      <c r="RHF404" s="58"/>
      <c r="RHG404" s="58"/>
      <c r="RHH404" s="58"/>
      <c r="RHI404" s="58"/>
      <c r="RHJ404" s="58"/>
      <c r="RHK404" s="58"/>
      <c r="RHL404" s="58"/>
      <c r="RHM404" s="58"/>
      <c r="RHN404" s="58"/>
      <c r="RHO404" s="58"/>
      <c r="RHP404" s="58"/>
      <c r="RHQ404" s="58"/>
      <c r="RHR404" s="58"/>
      <c r="RHS404" s="58"/>
      <c r="RHT404" s="58"/>
      <c r="RHU404" s="58"/>
      <c r="RHV404" s="58"/>
      <c r="RHW404" s="58"/>
      <c r="RHX404" s="58"/>
      <c r="RHY404" s="58"/>
      <c r="RHZ404" s="58"/>
      <c r="RIA404" s="58"/>
      <c r="RIB404" s="58"/>
      <c r="RIC404" s="58"/>
      <c r="RID404" s="58"/>
      <c r="RIE404" s="58"/>
      <c r="RIF404" s="58"/>
      <c r="RIG404" s="58"/>
      <c r="RIH404" s="58"/>
      <c r="RII404" s="58"/>
      <c r="RIJ404" s="58"/>
      <c r="RIK404" s="58"/>
      <c r="RIL404" s="58"/>
      <c r="RIM404" s="58"/>
      <c r="RIN404" s="58"/>
      <c r="RIO404" s="58"/>
      <c r="RIP404" s="58"/>
      <c r="RIQ404" s="58"/>
      <c r="RIR404" s="58"/>
      <c r="RIS404" s="58"/>
      <c r="RIT404" s="58"/>
      <c r="RIU404" s="58"/>
      <c r="RIV404" s="58"/>
      <c r="RIW404" s="58"/>
      <c r="RIX404" s="58"/>
      <c r="RIY404" s="58"/>
      <c r="RIZ404" s="58"/>
      <c r="RJA404" s="58"/>
      <c r="RJB404" s="58"/>
      <c r="RJC404" s="58"/>
      <c r="RJD404" s="58"/>
      <c r="RJE404" s="58"/>
      <c r="RJF404" s="58"/>
      <c r="RJG404" s="58"/>
      <c r="RJH404" s="58"/>
      <c r="RJI404" s="58"/>
      <c r="RJJ404" s="58"/>
      <c r="RJK404" s="58"/>
      <c r="RJL404" s="58"/>
      <c r="RJM404" s="58"/>
      <c r="RJN404" s="58"/>
      <c r="RJO404" s="58"/>
      <c r="RJP404" s="58"/>
      <c r="RJQ404" s="58"/>
      <c r="RJR404" s="58"/>
      <c r="RJS404" s="58"/>
      <c r="RJT404" s="58"/>
      <c r="RJU404" s="58"/>
      <c r="RJV404" s="58"/>
      <c r="RJW404" s="58"/>
      <c r="RJX404" s="58"/>
      <c r="RJY404" s="58"/>
      <c r="RJZ404" s="58"/>
      <c r="RKA404" s="58"/>
      <c r="RKB404" s="58"/>
      <c r="RKC404" s="58"/>
      <c r="RKD404" s="58"/>
      <c r="RKE404" s="58"/>
      <c r="RKF404" s="58"/>
      <c r="RKG404" s="58"/>
      <c r="RKH404" s="58"/>
      <c r="RKI404" s="58"/>
      <c r="RKJ404" s="58"/>
      <c r="RKK404" s="58"/>
      <c r="RKL404" s="58"/>
      <c r="RKM404" s="58"/>
      <c r="RKN404" s="58"/>
      <c r="RKO404" s="58"/>
      <c r="RKP404" s="58"/>
      <c r="RKQ404" s="58"/>
      <c r="RKR404" s="58"/>
      <c r="RKS404" s="58"/>
      <c r="RKT404" s="58"/>
      <c r="RKU404" s="58"/>
      <c r="RKV404" s="58"/>
      <c r="RKW404" s="58"/>
      <c r="RKX404" s="58"/>
      <c r="RKY404" s="58"/>
      <c r="RKZ404" s="58"/>
      <c r="RLA404" s="58"/>
      <c r="RLB404" s="58"/>
      <c r="RLC404" s="58"/>
      <c r="RLD404" s="58"/>
      <c r="RLE404" s="58"/>
      <c r="RLF404" s="58"/>
      <c r="RLG404" s="58"/>
      <c r="RLH404" s="58"/>
      <c r="RLI404" s="58"/>
      <c r="RLJ404" s="58"/>
      <c r="RLK404" s="58"/>
      <c r="RLL404" s="58"/>
      <c r="RLM404" s="58"/>
      <c r="RLN404" s="58"/>
      <c r="RLO404" s="58"/>
      <c r="RLP404" s="58"/>
      <c r="RLQ404" s="58"/>
      <c r="RLR404" s="58"/>
      <c r="RLS404" s="58"/>
      <c r="RLT404" s="58"/>
      <c r="RLU404" s="58"/>
      <c r="RLV404" s="58"/>
      <c r="RLW404" s="58"/>
      <c r="RLX404" s="58"/>
      <c r="RLY404" s="58"/>
      <c r="RLZ404" s="58"/>
      <c r="RMA404" s="58"/>
      <c r="RMB404" s="58"/>
      <c r="RMC404" s="58"/>
      <c r="RMD404" s="58"/>
      <c r="RME404" s="58"/>
      <c r="RMF404" s="58"/>
      <c r="RMG404" s="58"/>
      <c r="RMH404" s="58"/>
      <c r="RMI404" s="58"/>
      <c r="RMJ404" s="58"/>
      <c r="RMK404" s="58"/>
      <c r="RML404" s="58"/>
      <c r="RMM404" s="58"/>
      <c r="RMN404" s="58"/>
      <c r="RMO404" s="58"/>
      <c r="RMP404" s="58"/>
      <c r="RMQ404" s="58"/>
      <c r="RMR404" s="58"/>
      <c r="RMS404" s="58"/>
      <c r="RMT404" s="58"/>
      <c r="RMU404" s="58"/>
      <c r="RMV404" s="58"/>
      <c r="RMW404" s="58"/>
      <c r="RMX404" s="58"/>
      <c r="RMY404" s="58"/>
      <c r="RMZ404" s="58"/>
      <c r="RNA404" s="58"/>
      <c r="RNB404" s="58"/>
      <c r="RNC404" s="58"/>
      <c r="RND404" s="58"/>
      <c r="RNE404" s="58"/>
      <c r="RNF404" s="58"/>
      <c r="RNG404" s="58"/>
      <c r="RNH404" s="58"/>
      <c r="RNI404" s="58"/>
      <c r="RNJ404" s="58"/>
      <c r="RNK404" s="58"/>
      <c r="RNL404" s="58"/>
      <c r="RNM404" s="58"/>
      <c r="RNN404" s="58"/>
      <c r="RNO404" s="58"/>
      <c r="RNP404" s="58"/>
      <c r="RNQ404" s="58"/>
      <c r="RNR404" s="58"/>
      <c r="RNS404" s="58"/>
      <c r="RNT404" s="58"/>
      <c r="RNU404" s="58"/>
      <c r="RNV404" s="58"/>
      <c r="RNW404" s="58"/>
      <c r="RNX404" s="58"/>
      <c r="RNY404" s="58"/>
      <c r="RNZ404" s="58"/>
      <c r="ROA404" s="58"/>
      <c r="ROB404" s="58"/>
      <c r="ROC404" s="58"/>
      <c r="ROD404" s="58"/>
      <c r="ROE404" s="58"/>
      <c r="ROF404" s="58"/>
      <c r="ROG404" s="58"/>
      <c r="ROH404" s="58"/>
      <c r="ROI404" s="58"/>
      <c r="ROJ404" s="58"/>
      <c r="ROK404" s="58"/>
      <c r="ROL404" s="58"/>
      <c r="ROM404" s="58"/>
      <c r="RON404" s="58"/>
      <c r="ROO404" s="58"/>
      <c r="ROP404" s="58"/>
      <c r="ROQ404" s="58"/>
      <c r="ROR404" s="58"/>
      <c r="ROS404" s="58"/>
      <c r="ROT404" s="58"/>
      <c r="ROU404" s="58"/>
      <c r="ROV404" s="58"/>
      <c r="ROW404" s="58"/>
      <c r="ROX404" s="58"/>
      <c r="ROY404" s="58"/>
      <c r="ROZ404" s="58"/>
      <c r="RPA404" s="58"/>
      <c r="RPB404" s="58"/>
      <c r="RPC404" s="58"/>
      <c r="RPD404" s="58"/>
      <c r="RPE404" s="58"/>
      <c r="RPF404" s="58"/>
      <c r="RPG404" s="58"/>
      <c r="RPH404" s="58"/>
      <c r="RPI404" s="58"/>
      <c r="RPJ404" s="58"/>
      <c r="RPK404" s="58"/>
      <c r="RPL404" s="58"/>
      <c r="RPM404" s="58"/>
      <c r="RPN404" s="58"/>
      <c r="RPO404" s="58"/>
      <c r="RPP404" s="58"/>
      <c r="RPQ404" s="58"/>
      <c r="RPR404" s="58"/>
      <c r="RPS404" s="58"/>
      <c r="RPT404" s="58"/>
      <c r="RPU404" s="58"/>
      <c r="RPV404" s="58"/>
      <c r="RPW404" s="58"/>
      <c r="RPX404" s="58"/>
      <c r="RPY404" s="58"/>
      <c r="RPZ404" s="58"/>
      <c r="RQA404" s="58"/>
      <c r="RQB404" s="58"/>
      <c r="RQC404" s="58"/>
      <c r="RQD404" s="58"/>
      <c r="RQE404" s="58"/>
      <c r="RQF404" s="58"/>
      <c r="RQG404" s="58"/>
      <c r="RQH404" s="58"/>
      <c r="RQI404" s="58"/>
      <c r="RQJ404" s="58"/>
      <c r="RQK404" s="58"/>
      <c r="RQL404" s="58"/>
      <c r="RQM404" s="58"/>
      <c r="RQN404" s="58"/>
      <c r="RQO404" s="58"/>
      <c r="RQP404" s="58"/>
      <c r="RQQ404" s="58"/>
      <c r="RQR404" s="58"/>
      <c r="RQS404" s="58"/>
      <c r="RQT404" s="58"/>
      <c r="RQU404" s="58"/>
      <c r="RQV404" s="58"/>
      <c r="RQW404" s="58"/>
      <c r="RQX404" s="58"/>
      <c r="RQY404" s="58"/>
      <c r="RQZ404" s="58"/>
      <c r="RRA404" s="58"/>
      <c r="RRB404" s="58"/>
      <c r="RRC404" s="58"/>
      <c r="RRD404" s="58"/>
      <c r="RRE404" s="58"/>
      <c r="RRF404" s="58"/>
      <c r="RRG404" s="58"/>
      <c r="RRH404" s="58"/>
      <c r="RRI404" s="58"/>
      <c r="RRJ404" s="58"/>
      <c r="RRK404" s="58"/>
      <c r="RRL404" s="58"/>
      <c r="RRM404" s="58"/>
      <c r="RRN404" s="58"/>
      <c r="RRO404" s="58"/>
      <c r="RRP404" s="58"/>
      <c r="RRQ404" s="58"/>
      <c r="RRR404" s="58"/>
      <c r="RRS404" s="58"/>
      <c r="RRT404" s="58"/>
      <c r="RRU404" s="58"/>
      <c r="RRV404" s="58"/>
      <c r="RRW404" s="58"/>
      <c r="RRX404" s="58"/>
      <c r="RRY404" s="58"/>
      <c r="RRZ404" s="58"/>
      <c r="RSA404" s="58"/>
      <c r="RSB404" s="58"/>
      <c r="RSC404" s="58"/>
      <c r="RSD404" s="58"/>
      <c r="RSE404" s="58"/>
      <c r="RSF404" s="58"/>
      <c r="RSG404" s="58"/>
      <c r="RSH404" s="58"/>
      <c r="RSI404" s="58"/>
      <c r="RSJ404" s="58"/>
      <c r="RSK404" s="58"/>
      <c r="RSL404" s="58"/>
      <c r="RSM404" s="58"/>
      <c r="RSN404" s="58"/>
      <c r="RSO404" s="58"/>
      <c r="RSP404" s="58"/>
      <c r="RSQ404" s="58"/>
      <c r="RSR404" s="58"/>
      <c r="RSS404" s="58"/>
      <c r="RST404" s="58"/>
      <c r="RSU404" s="58"/>
      <c r="RSV404" s="58"/>
      <c r="RSW404" s="58"/>
      <c r="RSX404" s="58"/>
      <c r="RSY404" s="58"/>
      <c r="RSZ404" s="58"/>
      <c r="RTA404" s="58"/>
      <c r="RTB404" s="58"/>
      <c r="RTC404" s="58"/>
      <c r="RTD404" s="58"/>
      <c r="RTE404" s="58"/>
      <c r="RTF404" s="58"/>
      <c r="RTG404" s="58"/>
      <c r="RTH404" s="58"/>
      <c r="RTI404" s="58"/>
      <c r="RTJ404" s="58"/>
      <c r="RTK404" s="58"/>
      <c r="RTL404" s="58"/>
      <c r="RTM404" s="58"/>
      <c r="RTN404" s="58"/>
      <c r="RTO404" s="58"/>
      <c r="RTP404" s="58"/>
      <c r="RTQ404" s="58"/>
      <c r="RTR404" s="58"/>
      <c r="RTS404" s="58"/>
      <c r="RTT404" s="58"/>
      <c r="RTU404" s="58"/>
      <c r="RTV404" s="58"/>
      <c r="RTW404" s="58"/>
      <c r="RTX404" s="58"/>
      <c r="RTY404" s="58"/>
      <c r="RTZ404" s="58"/>
      <c r="RUA404" s="58"/>
      <c r="RUB404" s="58"/>
      <c r="RUC404" s="58"/>
      <c r="RUD404" s="58"/>
      <c r="RUE404" s="58"/>
      <c r="RUF404" s="58"/>
      <c r="RUG404" s="58"/>
      <c r="RUH404" s="58"/>
      <c r="RUI404" s="58"/>
      <c r="RUJ404" s="58"/>
      <c r="RUK404" s="58"/>
      <c r="RUL404" s="58"/>
      <c r="RUM404" s="58"/>
      <c r="RUN404" s="58"/>
      <c r="RUO404" s="58"/>
      <c r="RUP404" s="58"/>
      <c r="RUQ404" s="58"/>
      <c r="RUR404" s="58"/>
      <c r="RUS404" s="58"/>
      <c r="RUT404" s="58"/>
      <c r="RUU404" s="58"/>
      <c r="RUV404" s="58"/>
      <c r="RUW404" s="58"/>
      <c r="RUX404" s="58"/>
      <c r="RUY404" s="58"/>
      <c r="RUZ404" s="58"/>
      <c r="RVA404" s="58"/>
      <c r="RVB404" s="58"/>
      <c r="RVC404" s="58"/>
      <c r="RVD404" s="58"/>
      <c r="RVE404" s="58"/>
      <c r="RVF404" s="58"/>
      <c r="RVG404" s="58"/>
      <c r="RVH404" s="58"/>
      <c r="RVI404" s="58"/>
      <c r="RVJ404" s="58"/>
      <c r="RVK404" s="58"/>
      <c r="RVL404" s="58"/>
      <c r="RVM404" s="58"/>
      <c r="RVN404" s="58"/>
      <c r="RVO404" s="58"/>
      <c r="RVP404" s="58"/>
      <c r="RVQ404" s="58"/>
      <c r="RVR404" s="58"/>
      <c r="RVS404" s="58"/>
      <c r="RVT404" s="58"/>
      <c r="RVU404" s="58"/>
      <c r="RVV404" s="58"/>
      <c r="RVW404" s="58"/>
      <c r="RVX404" s="58"/>
      <c r="RVY404" s="58"/>
      <c r="RVZ404" s="58"/>
      <c r="RWA404" s="58"/>
      <c r="RWB404" s="58"/>
      <c r="RWC404" s="58"/>
      <c r="RWD404" s="58"/>
      <c r="RWE404" s="58"/>
      <c r="RWF404" s="58"/>
      <c r="RWG404" s="58"/>
      <c r="RWH404" s="58"/>
      <c r="RWI404" s="58"/>
      <c r="RWJ404" s="58"/>
      <c r="RWK404" s="58"/>
      <c r="RWL404" s="58"/>
      <c r="RWM404" s="58"/>
      <c r="RWN404" s="58"/>
      <c r="RWO404" s="58"/>
      <c r="RWP404" s="58"/>
      <c r="RWQ404" s="58"/>
      <c r="RWR404" s="58"/>
      <c r="RWS404" s="58"/>
      <c r="RWT404" s="58"/>
      <c r="RWU404" s="58"/>
      <c r="RWV404" s="58"/>
      <c r="RWW404" s="58"/>
      <c r="RWX404" s="58"/>
      <c r="RWY404" s="58"/>
      <c r="RWZ404" s="58"/>
      <c r="RXA404" s="58"/>
      <c r="RXB404" s="58"/>
      <c r="RXC404" s="58"/>
      <c r="RXD404" s="58"/>
      <c r="RXE404" s="58"/>
      <c r="RXF404" s="58"/>
      <c r="RXG404" s="58"/>
      <c r="RXH404" s="58"/>
      <c r="RXI404" s="58"/>
      <c r="RXJ404" s="58"/>
      <c r="RXK404" s="58"/>
      <c r="RXL404" s="58"/>
      <c r="RXM404" s="58"/>
      <c r="RXN404" s="58"/>
      <c r="RXO404" s="58"/>
      <c r="RXP404" s="58"/>
      <c r="RXQ404" s="58"/>
      <c r="RXR404" s="58"/>
      <c r="RXS404" s="58"/>
      <c r="RXT404" s="58"/>
      <c r="RXU404" s="58"/>
      <c r="RXV404" s="58"/>
      <c r="RXW404" s="58"/>
      <c r="RXX404" s="58"/>
      <c r="RXY404" s="58"/>
      <c r="RXZ404" s="58"/>
      <c r="RYA404" s="58"/>
      <c r="RYB404" s="58"/>
      <c r="RYC404" s="58"/>
      <c r="RYD404" s="58"/>
      <c r="RYE404" s="58"/>
      <c r="RYF404" s="58"/>
      <c r="RYG404" s="58"/>
      <c r="RYH404" s="58"/>
      <c r="RYI404" s="58"/>
      <c r="RYJ404" s="58"/>
      <c r="RYK404" s="58"/>
      <c r="RYL404" s="58"/>
      <c r="RYM404" s="58"/>
      <c r="RYN404" s="58"/>
      <c r="RYO404" s="58"/>
      <c r="RYP404" s="58"/>
      <c r="RYQ404" s="58"/>
      <c r="RYR404" s="58"/>
      <c r="RYS404" s="58"/>
      <c r="RYT404" s="58"/>
      <c r="RYU404" s="58"/>
      <c r="RYV404" s="58"/>
      <c r="RYW404" s="58"/>
      <c r="RYX404" s="58"/>
      <c r="RYY404" s="58"/>
      <c r="RYZ404" s="58"/>
      <c r="RZA404" s="58"/>
      <c r="RZB404" s="58"/>
      <c r="RZC404" s="58"/>
      <c r="RZD404" s="58"/>
      <c r="RZE404" s="58"/>
      <c r="RZF404" s="58"/>
      <c r="RZG404" s="58"/>
      <c r="RZH404" s="58"/>
      <c r="RZI404" s="58"/>
      <c r="RZJ404" s="58"/>
      <c r="RZK404" s="58"/>
      <c r="RZL404" s="58"/>
      <c r="RZM404" s="58"/>
      <c r="RZN404" s="58"/>
      <c r="RZO404" s="58"/>
      <c r="RZP404" s="58"/>
      <c r="RZQ404" s="58"/>
      <c r="RZR404" s="58"/>
      <c r="RZS404" s="58"/>
      <c r="RZT404" s="58"/>
      <c r="RZU404" s="58"/>
      <c r="RZV404" s="58"/>
      <c r="RZW404" s="58"/>
      <c r="RZX404" s="58"/>
      <c r="RZY404" s="58"/>
      <c r="RZZ404" s="58"/>
      <c r="SAA404" s="58"/>
      <c r="SAB404" s="58"/>
      <c r="SAC404" s="58"/>
      <c r="SAD404" s="58"/>
      <c r="SAE404" s="58"/>
      <c r="SAF404" s="58"/>
      <c r="SAG404" s="58"/>
      <c r="SAH404" s="58"/>
      <c r="SAI404" s="58"/>
      <c r="SAJ404" s="58"/>
      <c r="SAK404" s="58"/>
      <c r="SAL404" s="58"/>
      <c r="SAM404" s="58"/>
      <c r="SAN404" s="58"/>
      <c r="SAO404" s="58"/>
      <c r="SAP404" s="58"/>
      <c r="SAQ404" s="58"/>
      <c r="SAR404" s="58"/>
      <c r="SAS404" s="58"/>
      <c r="SAT404" s="58"/>
      <c r="SAU404" s="58"/>
      <c r="SAV404" s="58"/>
      <c r="SAW404" s="58"/>
      <c r="SAX404" s="58"/>
      <c r="SAY404" s="58"/>
      <c r="SAZ404" s="58"/>
      <c r="SBA404" s="58"/>
      <c r="SBB404" s="58"/>
      <c r="SBC404" s="58"/>
      <c r="SBD404" s="58"/>
      <c r="SBE404" s="58"/>
      <c r="SBF404" s="58"/>
      <c r="SBG404" s="58"/>
      <c r="SBH404" s="58"/>
      <c r="SBI404" s="58"/>
      <c r="SBJ404" s="58"/>
      <c r="SBK404" s="58"/>
      <c r="SBL404" s="58"/>
      <c r="SBM404" s="58"/>
      <c r="SBN404" s="58"/>
      <c r="SBO404" s="58"/>
      <c r="SBP404" s="58"/>
      <c r="SBQ404" s="58"/>
      <c r="SBR404" s="58"/>
      <c r="SBS404" s="58"/>
      <c r="SBT404" s="58"/>
      <c r="SBU404" s="58"/>
      <c r="SBV404" s="58"/>
      <c r="SBW404" s="58"/>
      <c r="SBX404" s="58"/>
      <c r="SBY404" s="58"/>
      <c r="SBZ404" s="58"/>
      <c r="SCA404" s="58"/>
      <c r="SCB404" s="58"/>
      <c r="SCC404" s="58"/>
      <c r="SCD404" s="58"/>
      <c r="SCE404" s="58"/>
      <c r="SCF404" s="58"/>
      <c r="SCG404" s="58"/>
      <c r="SCH404" s="58"/>
      <c r="SCI404" s="58"/>
      <c r="SCJ404" s="58"/>
      <c r="SCK404" s="58"/>
      <c r="SCL404" s="58"/>
      <c r="SCM404" s="58"/>
      <c r="SCN404" s="58"/>
      <c r="SCO404" s="58"/>
      <c r="SCP404" s="58"/>
      <c r="SCQ404" s="58"/>
      <c r="SCR404" s="58"/>
      <c r="SCS404" s="58"/>
      <c r="SCT404" s="58"/>
      <c r="SCU404" s="58"/>
      <c r="SCV404" s="58"/>
      <c r="SCW404" s="58"/>
      <c r="SCX404" s="58"/>
      <c r="SCY404" s="58"/>
      <c r="SCZ404" s="58"/>
      <c r="SDA404" s="58"/>
      <c r="SDB404" s="58"/>
      <c r="SDC404" s="58"/>
      <c r="SDD404" s="58"/>
      <c r="SDE404" s="58"/>
      <c r="SDF404" s="58"/>
      <c r="SDG404" s="58"/>
      <c r="SDH404" s="58"/>
      <c r="SDI404" s="58"/>
      <c r="SDJ404" s="58"/>
      <c r="SDK404" s="58"/>
      <c r="SDL404" s="58"/>
      <c r="SDM404" s="58"/>
      <c r="SDN404" s="58"/>
      <c r="SDO404" s="58"/>
      <c r="SDP404" s="58"/>
      <c r="SDQ404" s="58"/>
      <c r="SDR404" s="58"/>
      <c r="SDS404" s="58"/>
      <c r="SDT404" s="58"/>
      <c r="SDU404" s="58"/>
      <c r="SDV404" s="58"/>
      <c r="SDW404" s="58"/>
      <c r="SDX404" s="58"/>
      <c r="SDY404" s="58"/>
      <c r="SDZ404" s="58"/>
      <c r="SEA404" s="58"/>
      <c r="SEB404" s="58"/>
      <c r="SEC404" s="58"/>
      <c r="SED404" s="58"/>
      <c r="SEE404" s="58"/>
      <c r="SEF404" s="58"/>
      <c r="SEG404" s="58"/>
      <c r="SEH404" s="58"/>
      <c r="SEI404" s="58"/>
      <c r="SEJ404" s="58"/>
      <c r="SEK404" s="58"/>
      <c r="SEL404" s="58"/>
      <c r="SEM404" s="58"/>
      <c r="SEN404" s="58"/>
      <c r="SEO404" s="58"/>
      <c r="SEP404" s="58"/>
      <c r="SEQ404" s="58"/>
      <c r="SER404" s="58"/>
      <c r="SES404" s="58"/>
      <c r="SET404" s="58"/>
      <c r="SEU404" s="58"/>
      <c r="SEV404" s="58"/>
      <c r="SEW404" s="58"/>
      <c r="SEX404" s="58"/>
      <c r="SEY404" s="58"/>
      <c r="SEZ404" s="58"/>
      <c r="SFA404" s="58"/>
      <c r="SFB404" s="58"/>
      <c r="SFC404" s="58"/>
      <c r="SFD404" s="58"/>
      <c r="SFE404" s="58"/>
      <c r="SFF404" s="58"/>
      <c r="SFG404" s="58"/>
      <c r="SFH404" s="58"/>
      <c r="SFI404" s="58"/>
      <c r="SFJ404" s="58"/>
      <c r="SFK404" s="58"/>
      <c r="SFL404" s="58"/>
      <c r="SFM404" s="58"/>
      <c r="SFN404" s="58"/>
      <c r="SFO404" s="58"/>
      <c r="SFP404" s="58"/>
      <c r="SFQ404" s="58"/>
      <c r="SFR404" s="58"/>
      <c r="SFS404" s="58"/>
      <c r="SFT404" s="58"/>
      <c r="SFU404" s="58"/>
      <c r="SFV404" s="58"/>
      <c r="SFW404" s="58"/>
      <c r="SFX404" s="58"/>
      <c r="SFY404" s="58"/>
      <c r="SFZ404" s="58"/>
      <c r="SGA404" s="58"/>
      <c r="SGB404" s="58"/>
      <c r="SGC404" s="58"/>
      <c r="SGD404" s="58"/>
      <c r="SGE404" s="58"/>
      <c r="SGF404" s="58"/>
      <c r="SGG404" s="58"/>
      <c r="SGH404" s="58"/>
      <c r="SGI404" s="58"/>
      <c r="SGJ404" s="58"/>
      <c r="SGK404" s="58"/>
      <c r="SGL404" s="58"/>
      <c r="SGM404" s="58"/>
      <c r="SGN404" s="58"/>
      <c r="SGO404" s="58"/>
      <c r="SGP404" s="58"/>
      <c r="SGQ404" s="58"/>
      <c r="SGR404" s="58"/>
      <c r="SGS404" s="58"/>
      <c r="SGT404" s="58"/>
      <c r="SGU404" s="58"/>
      <c r="SGV404" s="58"/>
      <c r="SGW404" s="58"/>
      <c r="SGX404" s="58"/>
      <c r="SGY404" s="58"/>
      <c r="SGZ404" s="58"/>
      <c r="SHA404" s="58"/>
      <c r="SHB404" s="58"/>
      <c r="SHC404" s="58"/>
      <c r="SHD404" s="58"/>
      <c r="SHE404" s="58"/>
      <c r="SHF404" s="58"/>
      <c r="SHG404" s="58"/>
      <c r="SHH404" s="58"/>
      <c r="SHI404" s="58"/>
      <c r="SHJ404" s="58"/>
      <c r="SHK404" s="58"/>
      <c r="SHL404" s="58"/>
      <c r="SHM404" s="58"/>
      <c r="SHN404" s="58"/>
      <c r="SHO404" s="58"/>
      <c r="SHP404" s="58"/>
      <c r="SHQ404" s="58"/>
      <c r="SHR404" s="58"/>
      <c r="SHS404" s="58"/>
      <c r="SHT404" s="58"/>
      <c r="SHU404" s="58"/>
      <c r="SHV404" s="58"/>
      <c r="SHW404" s="58"/>
      <c r="SHX404" s="58"/>
      <c r="SHY404" s="58"/>
      <c r="SHZ404" s="58"/>
      <c r="SIA404" s="58"/>
      <c r="SIB404" s="58"/>
      <c r="SIC404" s="58"/>
      <c r="SID404" s="58"/>
      <c r="SIE404" s="58"/>
      <c r="SIF404" s="58"/>
      <c r="SIG404" s="58"/>
      <c r="SIH404" s="58"/>
      <c r="SII404" s="58"/>
      <c r="SIJ404" s="58"/>
      <c r="SIK404" s="58"/>
      <c r="SIL404" s="58"/>
      <c r="SIM404" s="58"/>
      <c r="SIN404" s="58"/>
      <c r="SIO404" s="58"/>
      <c r="SIP404" s="58"/>
      <c r="SIQ404" s="58"/>
      <c r="SIR404" s="58"/>
      <c r="SIS404" s="58"/>
      <c r="SIT404" s="58"/>
      <c r="SIU404" s="58"/>
      <c r="SIV404" s="58"/>
      <c r="SIW404" s="58"/>
      <c r="SIX404" s="58"/>
      <c r="SIY404" s="58"/>
      <c r="SIZ404" s="58"/>
      <c r="SJA404" s="58"/>
      <c r="SJB404" s="58"/>
      <c r="SJC404" s="58"/>
      <c r="SJD404" s="58"/>
      <c r="SJE404" s="58"/>
      <c r="SJF404" s="58"/>
      <c r="SJG404" s="58"/>
      <c r="SJH404" s="58"/>
      <c r="SJI404" s="58"/>
      <c r="SJJ404" s="58"/>
      <c r="SJK404" s="58"/>
      <c r="SJL404" s="58"/>
      <c r="SJM404" s="58"/>
      <c r="SJN404" s="58"/>
      <c r="SJO404" s="58"/>
      <c r="SJP404" s="58"/>
      <c r="SJQ404" s="58"/>
      <c r="SJR404" s="58"/>
      <c r="SJS404" s="58"/>
      <c r="SJT404" s="58"/>
      <c r="SJU404" s="58"/>
      <c r="SJV404" s="58"/>
      <c r="SJW404" s="58"/>
      <c r="SJX404" s="58"/>
      <c r="SJY404" s="58"/>
      <c r="SJZ404" s="58"/>
      <c r="SKA404" s="58"/>
      <c r="SKB404" s="58"/>
      <c r="SKC404" s="58"/>
      <c r="SKD404" s="58"/>
      <c r="SKE404" s="58"/>
      <c r="SKF404" s="58"/>
      <c r="SKG404" s="58"/>
      <c r="SKH404" s="58"/>
      <c r="SKI404" s="58"/>
      <c r="SKJ404" s="58"/>
      <c r="SKK404" s="58"/>
      <c r="SKL404" s="58"/>
      <c r="SKM404" s="58"/>
      <c r="SKN404" s="58"/>
      <c r="SKO404" s="58"/>
      <c r="SKP404" s="58"/>
      <c r="SKQ404" s="58"/>
      <c r="SKR404" s="58"/>
      <c r="SKS404" s="58"/>
      <c r="SKT404" s="58"/>
      <c r="SKU404" s="58"/>
      <c r="SKV404" s="58"/>
      <c r="SKW404" s="58"/>
      <c r="SKX404" s="58"/>
      <c r="SKY404" s="58"/>
      <c r="SKZ404" s="58"/>
      <c r="SLA404" s="58"/>
      <c r="SLB404" s="58"/>
      <c r="SLC404" s="58"/>
      <c r="SLD404" s="58"/>
      <c r="SLE404" s="58"/>
      <c r="SLF404" s="58"/>
      <c r="SLG404" s="58"/>
      <c r="SLH404" s="58"/>
      <c r="SLI404" s="58"/>
      <c r="SLJ404" s="58"/>
      <c r="SLK404" s="58"/>
      <c r="SLL404" s="58"/>
      <c r="SLM404" s="58"/>
      <c r="SLN404" s="58"/>
      <c r="SLO404" s="58"/>
      <c r="SLP404" s="58"/>
      <c r="SLQ404" s="58"/>
      <c r="SLR404" s="58"/>
      <c r="SLS404" s="58"/>
      <c r="SLT404" s="58"/>
      <c r="SLU404" s="58"/>
      <c r="SLV404" s="58"/>
      <c r="SLW404" s="58"/>
      <c r="SLX404" s="58"/>
      <c r="SLY404" s="58"/>
      <c r="SLZ404" s="58"/>
      <c r="SMA404" s="58"/>
      <c r="SMB404" s="58"/>
      <c r="SMC404" s="58"/>
      <c r="SMD404" s="58"/>
      <c r="SME404" s="58"/>
      <c r="SMF404" s="58"/>
      <c r="SMG404" s="58"/>
      <c r="SMH404" s="58"/>
      <c r="SMI404" s="58"/>
      <c r="SMJ404" s="58"/>
      <c r="SMK404" s="58"/>
      <c r="SML404" s="58"/>
      <c r="SMM404" s="58"/>
      <c r="SMN404" s="58"/>
      <c r="SMO404" s="58"/>
      <c r="SMP404" s="58"/>
      <c r="SMQ404" s="58"/>
      <c r="SMR404" s="58"/>
      <c r="SMS404" s="58"/>
      <c r="SMT404" s="58"/>
      <c r="SMU404" s="58"/>
      <c r="SMV404" s="58"/>
      <c r="SMW404" s="58"/>
      <c r="SMX404" s="58"/>
      <c r="SMY404" s="58"/>
      <c r="SMZ404" s="58"/>
      <c r="SNA404" s="58"/>
      <c r="SNB404" s="58"/>
      <c r="SNC404" s="58"/>
      <c r="SND404" s="58"/>
      <c r="SNE404" s="58"/>
      <c r="SNF404" s="58"/>
      <c r="SNG404" s="58"/>
      <c r="SNH404" s="58"/>
      <c r="SNI404" s="58"/>
      <c r="SNJ404" s="58"/>
      <c r="SNK404" s="58"/>
      <c r="SNL404" s="58"/>
      <c r="SNM404" s="58"/>
      <c r="SNN404" s="58"/>
      <c r="SNO404" s="58"/>
      <c r="SNP404" s="58"/>
      <c r="SNQ404" s="58"/>
      <c r="SNR404" s="58"/>
      <c r="SNS404" s="58"/>
      <c r="SNT404" s="58"/>
      <c r="SNU404" s="58"/>
      <c r="SNV404" s="58"/>
      <c r="SNW404" s="58"/>
      <c r="SNX404" s="58"/>
      <c r="SNY404" s="58"/>
      <c r="SNZ404" s="58"/>
      <c r="SOA404" s="58"/>
      <c r="SOB404" s="58"/>
      <c r="SOC404" s="58"/>
      <c r="SOD404" s="58"/>
      <c r="SOE404" s="58"/>
      <c r="SOF404" s="58"/>
      <c r="SOG404" s="58"/>
      <c r="SOH404" s="58"/>
      <c r="SOI404" s="58"/>
      <c r="SOJ404" s="58"/>
      <c r="SOK404" s="58"/>
      <c r="SOL404" s="58"/>
      <c r="SOM404" s="58"/>
      <c r="SON404" s="58"/>
      <c r="SOO404" s="58"/>
      <c r="SOP404" s="58"/>
      <c r="SOQ404" s="58"/>
      <c r="SOR404" s="58"/>
      <c r="SOS404" s="58"/>
      <c r="SOT404" s="58"/>
      <c r="SOU404" s="58"/>
      <c r="SOV404" s="58"/>
      <c r="SOW404" s="58"/>
      <c r="SOX404" s="58"/>
      <c r="SOY404" s="58"/>
      <c r="SOZ404" s="58"/>
      <c r="SPA404" s="58"/>
      <c r="SPB404" s="58"/>
      <c r="SPC404" s="58"/>
      <c r="SPD404" s="58"/>
      <c r="SPE404" s="58"/>
      <c r="SPF404" s="58"/>
      <c r="SPG404" s="58"/>
      <c r="SPH404" s="58"/>
      <c r="SPI404" s="58"/>
      <c r="SPJ404" s="58"/>
      <c r="SPK404" s="58"/>
      <c r="SPL404" s="58"/>
      <c r="SPM404" s="58"/>
      <c r="SPN404" s="58"/>
      <c r="SPO404" s="58"/>
      <c r="SPP404" s="58"/>
      <c r="SPQ404" s="58"/>
      <c r="SPR404" s="58"/>
      <c r="SPS404" s="58"/>
      <c r="SPT404" s="58"/>
      <c r="SPU404" s="58"/>
      <c r="SPV404" s="58"/>
      <c r="SPW404" s="58"/>
      <c r="SPX404" s="58"/>
      <c r="SPY404" s="58"/>
      <c r="SPZ404" s="58"/>
      <c r="SQA404" s="58"/>
      <c r="SQB404" s="58"/>
      <c r="SQC404" s="58"/>
      <c r="SQD404" s="58"/>
      <c r="SQE404" s="58"/>
      <c r="SQF404" s="58"/>
      <c r="SQG404" s="58"/>
      <c r="SQH404" s="58"/>
      <c r="SQI404" s="58"/>
      <c r="SQJ404" s="58"/>
      <c r="SQK404" s="58"/>
      <c r="SQL404" s="58"/>
      <c r="SQM404" s="58"/>
      <c r="SQN404" s="58"/>
      <c r="SQO404" s="58"/>
      <c r="SQP404" s="58"/>
      <c r="SQQ404" s="58"/>
      <c r="SQR404" s="58"/>
      <c r="SQS404" s="58"/>
      <c r="SQT404" s="58"/>
      <c r="SQU404" s="58"/>
      <c r="SQV404" s="58"/>
      <c r="SQW404" s="58"/>
      <c r="SQX404" s="58"/>
      <c r="SQY404" s="58"/>
      <c r="SQZ404" s="58"/>
      <c r="SRA404" s="58"/>
      <c r="SRB404" s="58"/>
      <c r="SRC404" s="58"/>
      <c r="SRD404" s="58"/>
      <c r="SRE404" s="58"/>
      <c r="SRF404" s="58"/>
      <c r="SRG404" s="58"/>
      <c r="SRH404" s="58"/>
      <c r="SRI404" s="58"/>
      <c r="SRJ404" s="58"/>
      <c r="SRK404" s="58"/>
      <c r="SRL404" s="58"/>
      <c r="SRM404" s="58"/>
      <c r="SRN404" s="58"/>
      <c r="SRO404" s="58"/>
      <c r="SRP404" s="58"/>
      <c r="SRQ404" s="58"/>
      <c r="SRR404" s="58"/>
      <c r="SRS404" s="58"/>
      <c r="SRT404" s="58"/>
      <c r="SRU404" s="58"/>
      <c r="SRV404" s="58"/>
      <c r="SRW404" s="58"/>
      <c r="SRX404" s="58"/>
      <c r="SRY404" s="58"/>
      <c r="SRZ404" s="58"/>
      <c r="SSA404" s="58"/>
      <c r="SSB404" s="58"/>
      <c r="SSC404" s="58"/>
      <c r="SSD404" s="58"/>
      <c r="SSE404" s="58"/>
      <c r="SSF404" s="58"/>
      <c r="SSG404" s="58"/>
      <c r="SSH404" s="58"/>
      <c r="SSI404" s="58"/>
      <c r="SSJ404" s="58"/>
      <c r="SSK404" s="58"/>
      <c r="SSL404" s="58"/>
      <c r="SSM404" s="58"/>
      <c r="SSN404" s="58"/>
      <c r="SSO404" s="58"/>
      <c r="SSP404" s="58"/>
      <c r="SSQ404" s="58"/>
      <c r="SSR404" s="58"/>
      <c r="SSS404" s="58"/>
      <c r="SST404" s="58"/>
      <c r="SSU404" s="58"/>
      <c r="SSV404" s="58"/>
      <c r="SSW404" s="58"/>
      <c r="SSX404" s="58"/>
      <c r="SSY404" s="58"/>
      <c r="SSZ404" s="58"/>
      <c r="STA404" s="58"/>
      <c r="STB404" s="58"/>
      <c r="STC404" s="58"/>
      <c r="STD404" s="58"/>
      <c r="STE404" s="58"/>
      <c r="STF404" s="58"/>
      <c r="STG404" s="58"/>
      <c r="STH404" s="58"/>
      <c r="STI404" s="58"/>
      <c r="STJ404" s="58"/>
      <c r="STK404" s="58"/>
      <c r="STL404" s="58"/>
      <c r="STM404" s="58"/>
      <c r="STN404" s="58"/>
      <c r="STO404" s="58"/>
      <c r="STP404" s="58"/>
      <c r="STQ404" s="58"/>
      <c r="STR404" s="58"/>
      <c r="STS404" s="58"/>
      <c r="STT404" s="58"/>
      <c r="STU404" s="58"/>
      <c r="STV404" s="58"/>
      <c r="STW404" s="58"/>
      <c r="STX404" s="58"/>
      <c r="STY404" s="58"/>
      <c r="STZ404" s="58"/>
      <c r="SUA404" s="58"/>
      <c r="SUB404" s="58"/>
      <c r="SUC404" s="58"/>
      <c r="SUD404" s="58"/>
      <c r="SUE404" s="58"/>
      <c r="SUF404" s="58"/>
      <c r="SUG404" s="58"/>
      <c r="SUH404" s="58"/>
      <c r="SUI404" s="58"/>
      <c r="SUJ404" s="58"/>
      <c r="SUK404" s="58"/>
      <c r="SUL404" s="58"/>
      <c r="SUM404" s="58"/>
      <c r="SUN404" s="58"/>
      <c r="SUO404" s="58"/>
      <c r="SUP404" s="58"/>
      <c r="SUQ404" s="58"/>
      <c r="SUR404" s="58"/>
      <c r="SUS404" s="58"/>
      <c r="SUT404" s="58"/>
      <c r="SUU404" s="58"/>
      <c r="SUV404" s="58"/>
      <c r="SUW404" s="58"/>
      <c r="SUX404" s="58"/>
      <c r="SUY404" s="58"/>
      <c r="SUZ404" s="58"/>
      <c r="SVA404" s="58"/>
      <c r="SVB404" s="58"/>
      <c r="SVC404" s="58"/>
      <c r="SVD404" s="58"/>
      <c r="SVE404" s="58"/>
      <c r="SVF404" s="58"/>
      <c r="SVG404" s="58"/>
      <c r="SVH404" s="58"/>
      <c r="SVI404" s="58"/>
      <c r="SVJ404" s="58"/>
      <c r="SVK404" s="58"/>
      <c r="SVL404" s="58"/>
      <c r="SVM404" s="58"/>
      <c r="SVN404" s="58"/>
      <c r="SVO404" s="58"/>
      <c r="SVP404" s="58"/>
      <c r="SVQ404" s="58"/>
      <c r="SVR404" s="58"/>
      <c r="SVS404" s="58"/>
      <c r="SVT404" s="58"/>
      <c r="SVU404" s="58"/>
      <c r="SVV404" s="58"/>
      <c r="SVW404" s="58"/>
      <c r="SVX404" s="58"/>
      <c r="SVY404" s="58"/>
      <c r="SVZ404" s="58"/>
      <c r="SWA404" s="58"/>
      <c r="SWB404" s="58"/>
      <c r="SWC404" s="58"/>
      <c r="SWD404" s="58"/>
      <c r="SWE404" s="58"/>
      <c r="SWF404" s="58"/>
      <c r="SWG404" s="58"/>
      <c r="SWH404" s="58"/>
      <c r="SWI404" s="58"/>
      <c r="SWJ404" s="58"/>
      <c r="SWK404" s="58"/>
      <c r="SWL404" s="58"/>
      <c r="SWM404" s="58"/>
      <c r="SWN404" s="58"/>
      <c r="SWO404" s="58"/>
      <c r="SWP404" s="58"/>
      <c r="SWQ404" s="58"/>
      <c r="SWR404" s="58"/>
      <c r="SWS404" s="58"/>
      <c r="SWT404" s="58"/>
      <c r="SWU404" s="58"/>
      <c r="SWV404" s="58"/>
      <c r="SWW404" s="58"/>
      <c r="SWX404" s="58"/>
      <c r="SWY404" s="58"/>
      <c r="SWZ404" s="58"/>
      <c r="SXA404" s="58"/>
      <c r="SXB404" s="58"/>
      <c r="SXC404" s="58"/>
      <c r="SXD404" s="58"/>
      <c r="SXE404" s="58"/>
      <c r="SXF404" s="58"/>
      <c r="SXG404" s="58"/>
      <c r="SXH404" s="58"/>
      <c r="SXI404" s="58"/>
      <c r="SXJ404" s="58"/>
      <c r="SXK404" s="58"/>
      <c r="SXL404" s="58"/>
      <c r="SXM404" s="58"/>
      <c r="SXN404" s="58"/>
      <c r="SXO404" s="58"/>
      <c r="SXP404" s="58"/>
      <c r="SXQ404" s="58"/>
      <c r="SXR404" s="58"/>
      <c r="SXS404" s="58"/>
      <c r="SXT404" s="58"/>
      <c r="SXU404" s="58"/>
      <c r="SXV404" s="58"/>
      <c r="SXW404" s="58"/>
      <c r="SXX404" s="58"/>
      <c r="SXY404" s="58"/>
      <c r="SXZ404" s="58"/>
      <c r="SYA404" s="58"/>
      <c r="SYB404" s="58"/>
      <c r="SYC404" s="58"/>
      <c r="SYD404" s="58"/>
      <c r="SYE404" s="58"/>
      <c r="SYF404" s="58"/>
      <c r="SYG404" s="58"/>
      <c r="SYH404" s="58"/>
      <c r="SYI404" s="58"/>
      <c r="SYJ404" s="58"/>
      <c r="SYK404" s="58"/>
      <c r="SYL404" s="58"/>
      <c r="SYM404" s="58"/>
      <c r="SYN404" s="58"/>
      <c r="SYO404" s="58"/>
      <c r="SYP404" s="58"/>
      <c r="SYQ404" s="58"/>
      <c r="SYR404" s="58"/>
      <c r="SYS404" s="58"/>
      <c r="SYT404" s="58"/>
      <c r="SYU404" s="58"/>
      <c r="SYV404" s="58"/>
      <c r="SYW404" s="58"/>
      <c r="SYX404" s="58"/>
      <c r="SYY404" s="58"/>
      <c r="SYZ404" s="58"/>
      <c r="SZA404" s="58"/>
      <c r="SZB404" s="58"/>
      <c r="SZC404" s="58"/>
      <c r="SZD404" s="58"/>
      <c r="SZE404" s="58"/>
      <c r="SZF404" s="58"/>
      <c r="SZG404" s="58"/>
      <c r="SZH404" s="58"/>
      <c r="SZI404" s="58"/>
      <c r="SZJ404" s="58"/>
      <c r="SZK404" s="58"/>
      <c r="SZL404" s="58"/>
      <c r="SZM404" s="58"/>
      <c r="SZN404" s="58"/>
      <c r="SZO404" s="58"/>
      <c r="SZP404" s="58"/>
      <c r="SZQ404" s="58"/>
      <c r="SZR404" s="58"/>
      <c r="SZS404" s="58"/>
      <c r="SZT404" s="58"/>
      <c r="SZU404" s="58"/>
      <c r="SZV404" s="58"/>
      <c r="SZW404" s="58"/>
      <c r="SZX404" s="58"/>
      <c r="SZY404" s="58"/>
      <c r="SZZ404" s="58"/>
      <c r="TAA404" s="58"/>
      <c r="TAB404" s="58"/>
      <c r="TAC404" s="58"/>
      <c r="TAD404" s="58"/>
      <c r="TAE404" s="58"/>
      <c r="TAF404" s="58"/>
      <c r="TAG404" s="58"/>
      <c r="TAH404" s="58"/>
      <c r="TAI404" s="58"/>
      <c r="TAJ404" s="58"/>
      <c r="TAK404" s="58"/>
      <c r="TAL404" s="58"/>
      <c r="TAM404" s="58"/>
      <c r="TAN404" s="58"/>
      <c r="TAO404" s="58"/>
      <c r="TAP404" s="58"/>
      <c r="TAQ404" s="58"/>
      <c r="TAR404" s="58"/>
      <c r="TAS404" s="58"/>
      <c r="TAT404" s="58"/>
      <c r="TAU404" s="58"/>
      <c r="TAV404" s="58"/>
      <c r="TAW404" s="58"/>
      <c r="TAX404" s="58"/>
      <c r="TAY404" s="58"/>
      <c r="TAZ404" s="58"/>
      <c r="TBA404" s="58"/>
      <c r="TBB404" s="58"/>
      <c r="TBC404" s="58"/>
      <c r="TBD404" s="58"/>
      <c r="TBE404" s="58"/>
      <c r="TBF404" s="58"/>
      <c r="TBG404" s="58"/>
      <c r="TBH404" s="58"/>
      <c r="TBI404" s="58"/>
      <c r="TBJ404" s="58"/>
      <c r="TBK404" s="58"/>
      <c r="TBL404" s="58"/>
      <c r="TBM404" s="58"/>
      <c r="TBN404" s="58"/>
      <c r="TBO404" s="58"/>
      <c r="TBP404" s="58"/>
      <c r="TBQ404" s="58"/>
      <c r="TBR404" s="58"/>
      <c r="TBS404" s="58"/>
      <c r="TBT404" s="58"/>
      <c r="TBU404" s="58"/>
      <c r="TBV404" s="58"/>
      <c r="TBW404" s="58"/>
      <c r="TBX404" s="58"/>
      <c r="TBY404" s="58"/>
      <c r="TBZ404" s="58"/>
      <c r="TCA404" s="58"/>
      <c r="TCB404" s="58"/>
      <c r="TCC404" s="58"/>
      <c r="TCD404" s="58"/>
      <c r="TCE404" s="58"/>
      <c r="TCF404" s="58"/>
      <c r="TCG404" s="58"/>
      <c r="TCH404" s="58"/>
      <c r="TCI404" s="58"/>
      <c r="TCJ404" s="58"/>
      <c r="TCK404" s="58"/>
      <c r="TCL404" s="58"/>
      <c r="TCM404" s="58"/>
      <c r="TCN404" s="58"/>
      <c r="TCO404" s="58"/>
      <c r="TCP404" s="58"/>
      <c r="TCQ404" s="58"/>
      <c r="TCR404" s="58"/>
      <c r="TCS404" s="58"/>
      <c r="TCT404" s="58"/>
      <c r="TCU404" s="58"/>
      <c r="TCV404" s="58"/>
      <c r="TCW404" s="58"/>
      <c r="TCX404" s="58"/>
      <c r="TCY404" s="58"/>
      <c r="TCZ404" s="58"/>
      <c r="TDA404" s="58"/>
      <c r="TDB404" s="58"/>
      <c r="TDC404" s="58"/>
      <c r="TDD404" s="58"/>
      <c r="TDE404" s="58"/>
      <c r="TDF404" s="58"/>
      <c r="TDG404" s="58"/>
      <c r="TDH404" s="58"/>
      <c r="TDI404" s="58"/>
      <c r="TDJ404" s="58"/>
      <c r="TDK404" s="58"/>
      <c r="TDL404" s="58"/>
      <c r="TDM404" s="58"/>
      <c r="TDN404" s="58"/>
      <c r="TDO404" s="58"/>
      <c r="TDP404" s="58"/>
      <c r="TDQ404" s="58"/>
      <c r="TDR404" s="58"/>
      <c r="TDS404" s="58"/>
      <c r="TDT404" s="58"/>
      <c r="TDU404" s="58"/>
      <c r="TDV404" s="58"/>
      <c r="TDW404" s="58"/>
      <c r="TDX404" s="58"/>
      <c r="TDY404" s="58"/>
      <c r="TDZ404" s="58"/>
      <c r="TEA404" s="58"/>
      <c r="TEB404" s="58"/>
      <c r="TEC404" s="58"/>
      <c r="TED404" s="58"/>
      <c r="TEE404" s="58"/>
      <c r="TEF404" s="58"/>
      <c r="TEG404" s="58"/>
      <c r="TEH404" s="58"/>
      <c r="TEI404" s="58"/>
      <c r="TEJ404" s="58"/>
      <c r="TEK404" s="58"/>
      <c r="TEL404" s="58"/>
      <c r="TEM404" s="58"/>
      <c r="TEN404" s="58"/>
      <c r="TEO404" s="58"/>
      <c r="TEP404" s="58"/>
      <c r="TEQ404" s="58"/>
      <c r="TER404" s="58"/>
      <c r="TES404" s="58"/>
      <c r="TET404" s="58"/>
      <c r="TEU404" s="58"/>
      <c r="TEV404" s="58"/>
      <c r="TEW404" s="58"/>
      <c r="TEX404" s="58"/>
      <c r="TEY404" s="58"/>
      <c r="TEZ404" s="58"/>
      <c r="TFA404" s="58"/>
      <c r="TFB404" s="58"/>
      <c r="TFC404" s="58"/>
      <c r="TFD404" s="58"/>
      <c r="TFE404" s="58"/>
      <c r="TFF404" s="58"/>
      <c r="TFG404" s="58"/>
      <c r="TFH404" s="58"/>
      <c r="TFI404" s="58"/>
      <c r="TFJ404" s="58"/>
      <c r="TFK404" s="58"/>
      <c r="TFL404" s="58"/>
      <c r="TFM404" s="58"/>
      <c r="TFN404" s="58"/>
      <c r="TFO404" s="58"/>
      <c r="TFP404" s="58"/>
      <c r="TFQ404" s="58"/>
      <c r="TFR404" s="58"/>
      <c r="TFS404" s="58"/>
      <c r="TFT404" s="58"/>
      <c r="TFU404" s="58"/>
      <c r="TFV404" s="58"/>
      <c r="TFW404" s="58"/>
      <c r="TFX404" s="58"/>
      <c r="TFY404" s="58"/>
      <c r="TFZ404" s="58"/>
      <c r="TGA404" s="58"/>
      <c r="TGB404" s="58"/>
      <c r="TGC404" s="58"/>
      <c r="TGD404" s="58"/>
      <c r="TGE404" s="58"/>
      <c r="TGF404" s="58"/>
      <c r="TGG404" s="58"/>
      <c r="TGH404" s="58"/>
      <c r="TGI404" s="58"/>
      <c r="TGJ404" s="58"/>
      <c r="TGK404" s="58"/>
      <c r="TGL404" s="58"/>
      <c r="TGM404" s="58"/>
      <c r="TGN404" s="58"/>
      <c r="TGO404" s="58"/>
      <c r="TGP404" s="58"/>
      <c r="TGQ404" s="58"/>
      <c r="TGR404" s="58"/>
      <c r="TGS404" s="58"/>
      <c r="TGT404" s="58"/>
      <c r="TGU404" s="58"/>
      <c r="TGV404" s="58"/>
      <c r="TGW404" s="58"/>
      <c r="TGX404" s="58"/>
      <c r="TGY404" s="58"/>
      <c r="TGZ404" s="58"/>
      <c r="THA404" s="58"/>
      <c r="THB404" s="58"/>
      <c r="THC404" s="58"/>
      <c r="THD404" s="58"/>
      <c r="THE404" s="58"/>
      <c r="THF404" s="58"/>
      <c r="THG404" s="58"/>
      <c r="THH404" s="58"/>
      <c r="THI404" s="58"/>
      <c r="THJ404" s="58"/>
      <c r="THK404" s="58"/>
      <c r="THL404" s="58"/>
      <c r="THM404" s="58"/>
      <c r="THN404" s="58"/>
      <c r="THO404" s="58"/>
      <c r="THP404" s="58"/>
      <c r="THQ404" s="58"/>
      <c r="THR404" s="58"/>
      <c r="THS404" s="58"/>
      <c r="THT404" s="58"/>
      <c r="THU404" s="58"/>
      <c r="THV404" s="58"/>
      <c r="THW404" s="58"/>
      <c r="THX404" s="58"/>
      <c r="THY404" s="58"/>
      <c r="THZ404" s="58"/>
      <c r="TIA404" s="58"/>
      <c r="TIB404" s="58"/>
      <c r="TIC404" s="58"/>
      <c r="TID404" s="58"/>
      <c r="TIE404" s="58"/>
      <c r="TIF404" s="58"/>
      <c r="TIG404" s="58"/>
      <c r="TIH404" s="58"/>
      <c r="TII404" s="58"/>
      <c r="TIJ404" s="58"/>
      <c r="TIK404" s="58"/>
      <c r="TIL404" s="58"/>
      <c r="TIM404" s="58"/>
      <c r="TIN404" s="58"/>
      <c r="TIO404" s="58"/>
      <c r="TIP404" s="58"/>
      <c r="TIQ404" s="58"/>
      <c r="TIR404" s="58"/>
      <c r="TIS404" s="58"/>
      <c r="TIT404" s="58"/>
      <c r="TIU404" s="58"/>
      <c r="TIV404" s="58"/>
      <c r="TIW404" s="58"/>
      <c r="TIX404" s="58"/>
      <c r="TIY404" s="58"/>
      <c r="TIZ404" s="58"/>
      <c r="TJA404" s="58"/>
      <c r="TJB404" s="58"/>
      <c r="TJC404" s="58"/>
      <c r="TJD404" s="58"/>
      <c r="TJE404" s="58"/>
      <c r="TJF404" s="58"/>
      <c r="TJG404" s="58"/>
      <c r="TJH404" s="58"/>
      <c r="TJI404" s="58"/>
      <c r="TJJ404" s="58"/>
      <c r="TJK404" s="58"/>
      <c r="TJL404" s="58"/>
      <c r="TJM404" s="58"/>
      <c r="TJN404" s="58"/>
      <c r="TJO404" s="58"/>
      <c r="TJP404" s="58"/>
      <c r="TJQ404" s="58"/>
      <c r="TJR404" s="58"/>
      <c r="TJS404" s="58"/>
      <c r="TJT404" s="58"/>
      <c r="TJU404" s="58"/>
      <c r="TJV404" s="58"/>
      <c r="TJW404" s="58"/>
      <c r="TJX404" s="58"/>
      <c r="TJY404" s="58"/>
      <c r="TJZ404" s="58"/>
      <c r="TKA404" s="58"/>
      <c r="TKB404" s="58"/>
      <c r="TKC404" s="58"/>
      <c r="TKD404" s="58"/>
      <c r="TKE404" s="58"/>
      <c r="TKF404" s="58"/>
      <c r="TKG404" s="58"/>
      <c r="TKH404" s="58"/>
      <c r="TKI404" s="58"/>
      <c r="TKJ404" s="58"/>
      <c r="TKK404" s="58"/>
      <c r="TKL404" s="58"/>
      <c r="TKM404" s="58"/>
      <c r="TKN404" s="58"/>
      <c r="TKO404" s="58"/>
      <c r="TKP404" s="58"/>
      <c r="TKQ404" s="58"/>
      <c r="TKR404" s="58"/>
      <c r="TKS404" s="58"/>
      <c r="TKT404" s="58"/>
      <c r="TKU404" s="58"/>
      <c r="TKV404" s="58"/>
      <c r="TKW404" s="58"/>
      <c r="TKX404" s="58"/>
      <c r="TKY404" s="58"/>
      <c r="TKZ404" s="58"/>
      <c r="TLA404" s="58"/>
      <c r="TLB404" s="58"/>
      <c r="TLC404" s="58"/>
      <c r="TLD404" s="58"/>
      <c r="TLE404" s="58"/>
      <c r="TLF404" s="58"/>
      <c r="TLG404" s="58"/>
      <c r="TLH404" s="58"/>
      <c r="TLI404" s="58"/>
      <c r="TLJ404" s="58"/>
      <c r="TLK404" s="58"/>
      <c r="TLL404" s="58"/>
      <c r="TLM404" s="58"/>
      <c r="TLN404" s="58"/>
      <c r="TLO404" s="58"/>
      <c r="TLP404" s="58"/>
      <c r="TLQ404" s="58"/>
      <c r="TLR404" s="58"/>
      <c r="TLS404" s="58"/>
      <c r="TLT404" s="58"/>
      <c r="TLU404" s="58"/>
      <c r="TLV404" s="58"/>
      <c r="TLW404" s="58"/>
      <c r="TLX404" s="58"/>
      <c r="TLY404" s="58"/>
      <c r="TLZ404" s="58"/>
      <c r="TMA404" s="58"/>
      <c r="TMB404" s="58"/>
      <c r="TMC404" s="58"/>
      <c r="TMD404" s="58"/>
      <c r="TME404" s="58"/>
      <c r="TMF404" s="58"/>
      <c r="TMG404" s="58"/>
      <c r="TMH404" s="58"/>
      <c r="TMI404" s="58"/>
      <c r="TMJ404" s="58"/>
      <c r="TMK404" s="58"/>
      <c r="TML404" s="58"/>
      <c r="TMM404" s="58"/>
      <c r="TMN404" s="58"/>
      <c r="TMO404" s="58"/>
      <c r="TMP404" s="58"/>
      <c r="TMQ404" s="58"/>
      <c r="TMR404" s="58"/>
      <c r="TMS404" s="58"/>
      <c r="TMT404" s="58"/>
      <c r="TMU404" s="58"/>
      <c r="TMV404" s="58"/>
      <c r="TMW404" s="58"/>
      <c r="TMX404" s="58"/>
      <c r="TMY404" s="58"/>
      <c r="TMZ404" s="58"/>
      <c r="TNA404" s="58"/>
      <c r="TNB404" s="58"/>
      <c r="TNC404" s="58"/>
      <c r="TND404" s="58"/>
      <c r="TNE404" s="58"/>
      <c r="TNF404" s="58"/>
      <c r="TNG404" s="58"/>
      <c r="TNH404" s="58"/>
      <c r="TNI404" s="58"/>
      <c r="TNJ404" s="58"/>
      <c r="TNK404" s="58"/>
      <c r="TNL404" s="58"/>
      <c r="TNM404" s="58"/>
      <c r="TNN404" s="58"/>
      <c r="TNO404" s="58"/>
      <c r="TNP404" s="58"/>
      <c r="TNQ404" s="58"/>
      <c r="TNR404" s="58"/>
      <c r="TNS404" s="58"/>
      <c r="TNT404" s="58"/>
      <c r="TNU404" s="58"/>
      <c r="TNV404" s="58"/>
      <c r="TNW404" s="58"/>
      <c r="TNX404" s="58"/>
      <c r="TNY404" s="58"/>
      <c r="TNZ404" s="58"/>
      <c r="TOA404" s="58"/>
      <c r="TOB404" s="58"/>
      <c r="TOC404" s="58"/>
      <c r="TOD404" s="58"/>
      <c r="TOE404" s="58"/>
      <c r="TOF404" s="58"/>
      <c r="TOG404" s="58"/>
      <c r="TOH404" s="58"/>
      <c r="TOI404" s="58"/>
      <c r="TOJ404" s="58"/>
      <c r="TOK404" s="58"/>
      <c r="TOL404" s="58"/>
      <c r="TOM404" s="58"/>
      <c r="TON404" s="58"/>
      <c r="TOO404" s="58"/>
      <c r="TOP404" s="58"/>
      <c r="TOQ404" s="58"/>
      <c r="TOR404" s="58"/>
      <c r="TOS404" s="58"/>
      <c r="TOT404" s="58"/>
      <c r="TOU404" s="58"/>
      <c r="TOV404" s="58"/>
      <c r="TOW404" s="58"/>
      <c r="TOX404" s="58"/>
      <c r="TOY404" s="58"/>
      <c r="TOZ404" s="58"/>
      <c r="TPA404" s="58"/>
      <c r="TPB404" s="58"/>
      <c r="TPC404" s="58"/>
      <c r="TPD404" s="58"/>
      <c r="TPE404" s="58"/>
      <c r="TPF404" s="58"/>
      <c r="TPG404" s="58"/>
      <c r="TPH404" s="58"/>
      <c r="TPI404" s="58"/>
      <c r="TPJ404" s="58"/>
      <c r="TPK404" s="58"/>
      <c r="TPL404" s="58"/>
      <c r="TPM404" s="58"/>
      <c r="TPN404" s="58"/>
      <c r="TPO404" s="58"/>
      <c r="TPP404" s="58"/>
      <c r="TPQ404" s="58"/>
      <c r="TPR404" s="58"/>
      <c r="TPS404" s="58"/>
      <c r="TPT404" s="58"/>
      <c r="TPU404" s="58"/>
      <c r="TPV404" s="58"/>
      <c r="TPW404" s="58"/>
      <c r="TPX404" s="58"/>
      <c r="TPY404" s="58"/>
      <c r="TPZ404" s="58"/>
      <c r="TQA404" s="58"/>
      <c r="TQB404" s="58"/>
      <c r="TQC404" s="58"/>
      <c r="TQD404" s="58"/>
      <c r="TQE404" s="58"/>
      <c r="TQF404" s="58"/>
      <c r="TQG404" s="58"/>
      <c r="TQH404" s="58"/>
      <c r="TQI404" s="58"/>
      <c r="TQJ404" s="58"/>
      <c r="TQK404" s="58"/>
      <c r="TQL404" s="58"/>
      <c r="TQM404" s="58"/>
      <c r="TQN404" s="58"/>
      <c r="TQO404" s="58"/>
      <c r="TQP404" s="58"/>
      <c r="TQQ404" s="58"/>
      <c r="TQR404" s="58"/>
      <c r="TQS404" s="58"/>
      <c r="TQT404" s="58"/>
      <c r="TQU404" s="58"/>
      <c r="TQV404" s="58"/>
      <c r="TQW404" s="58"/>
      <c r="TQX404" s="58"/>
      <c r="TQY404" s="58"/>
      <c r="TQZ404" s="58"/>
      <c r="TRA404" s="58"/>
      <c r="TRB404" s="58"/>
      <c r="TRC404" s="58"/>
      <c r="TRD404" s="58"/>
      <c r="TRE404" s="58"/>
      <c r="TRF404" s="58"/>
      <c r="TRG404" s="58"/>
      <c r="TRH404" s="58"/>
      <c r="TRI404" s="58"/>
      <c r="TRJ404" s="58"/>
      <c r="TRK404" s="58"/>
      <c r="TRL404" s="58"/>
      <c r="TRM404" s="58"/>
      <c r="TRN404" s="58"/>
      <c r="TRO404" s="58"/>
      <c r="TRP404" s="58"/>
      <c r="TRQ404" s="58"/>
      <c r="TRR404" s="58"/>
      <c r="TRS404" s="58"/>
      <c r="TRT404" s="58"/>
      <c r="TRU404" s="58"/>
      <c r="TRV404" s="58"/>
      <c r="TRW404" s="58"/>
      <c r="TRX404" s="58"/>
      <c r="TRY404" s="58"/>
      <c r="TRZ404" s="58"/>
      <c r="TSA404" s="58"/>
      <c r="TSB404" s="58"/>
      <c r="TSC404" s="58"/>
      <c r="TSD404" s="58"/>
      <c r="TSE404" s="58"/>
      <c r="TSF404" s="58"/>
      <c r="TSG404" s="58"/>
      <c r="TSH404" s="58"/>
      <c r="TSI404" s="58"/>
      <c r="TSJ404" s="58"/>
      <c r="TSK404" s="58"/>
      <c r="TSL404" s="58"/>
      <c r="TSM404" s="58"/>
      <c r="TSN404" s="58"/>
      <c r="TSO404" s="58"/>
      <c r="TSP404" s="58"/>
      <c r="TSQ404" s="58"/>
      <c r="TSR404" s="58"/>
      <c r="TSS404" s="58"/>
      <c r="TST404" s="58"/>
      <c r="TSU404" s="58"/>
      <c r="TSV404" s="58"/>
      <c r="TSW404" s="58"/>
      <c r="TSX404" s="58"/>
      <c r="TSY404" s="58"/>
      <c r="TSZ404" s="58"/>
      <c r="TTA404" s="58"/>
      <c r="TTB404" s="58"/>
      <c r="TTC404" s="58"/>
      <c r="TTD404" s="58"/>
      <c r="TTE404" s="58"/>
      <c r="TTF404" s="58"/>
      <c r="TTG404" s="58"/>
      <c r="TTH404" s="58"/>
      <c r="TTI404" s="58"/>
      <c r="TTJ404" s="58"/>
      <c r="TTK404" s="58"/>
      <c r="TTL404" s="58"/>
      <c r="TTM404" s="58"/>
      <c r="TTN404" s="58"/>
      <c r="TTO404" s="58"/>
      <c r="TTP404" s="58"/>
      <c r="TTQ404" s="58"/>
      <c r="TTR404" s="58"/>
      <c r="TTS404" s="58"/>
      <c r="TTT404" s="58"/>
      <c r="TTU404" s="58"/>
      <c r="TTV404" s="58"/>
      <c r="TTW404" s="58"/>
      <c r="TTX404" s="58"/>
      <c r="TTY404" s="58"/>
      <c r="TTZ404" s="58"/>
      <c r="TUA404" s="58"/>
      <c r="TUB404" s="58"/>
      <c r="TUC404" s="58"/>
      <c r="TUD404" s="58"/>
      <c r="TUE404" s="58"/>
      <c r="TUF404" s="58"/>
      <c r="TUG404" s="58"/>
      <c r="TUH404" s="58"/>
      <c r="TUI404" s="58"/>
      <c r="TUJ404" s="58"/>
      <c r="TUK404" s="58"/>
      <c r="TUL404" s="58"/>
      <c r="TUM404" s="58"/>
      <c r="TUN404" s="58"/>
      <c r="TUO404" s="58"/>
      <c r="TUP404" s="58"/>
      <c r="TUQ404" s="58"/>
      <c r="TUR404" s="58"/>
      <c r="TUS404" s="58"/>
      <c r="TUT404" s="58"/>
      <c r="TUU404" s="58"/>
      <c r="TUV404" s="58"/>
      <c r="TUW404" s="58"/>
      <c r="TUX404" s="58"/>
      <c r="TUY404" s="58"/>
      <c r="TUZ404" s="58"/>
      <c r="TVA404" s="58"/>
      <c r="TVB404" s="58"/>
      <c r="TVC404" s="58"/>
      <c r="TVD404" s="58"/>
      <c r="TVE404" s="58"/>
      <c r="TVF404" s="58"/>
      <c r="TVG404" s="58"/>
      <c r="TVH404" s="58"/>
      <c r="TVI404" s="58"/>
      <c r="TVJ404" s="58"/>
      <c r="TVK404" s="58"/>
      <c r="TVL404" s="58"/>
      <c r="TVM404" s="58"/>
      <c r="TVN404" s="58"/>
      <c r="TVO404" s="58"/>
      <c r="TVP404" s="58"/>
      <c r="TVQ404" s="58"/>
      <c r="TVR404" s="58"/>
      <c r="TVS404" s="58"/>
      <c r="TVT404" s="58"/>
      <c r="TVU404" s="58"/>
      <c r="TVV404" s="58"/>
      <c r="TVW404" s="58"/>
      <c r="TVX404" s="58"/>
      <c r="TVY404" s="58"/>
      <c r="TVZ404" s="58"/>
      <c r="TWA404" s="58"/>
      <c r="TWB404" s="58"/>
      <c r="TWC404" s="58"/>
      <c r="TWD404" s="58"/>
      <c r="TWE404" s="58"/>
      <c r="TWF404" s="58"/>
      <c r="TWG404" s="58"/>
      <c r="TWH404" s="58"/>
      <c r="TWI404" s="58"/>
      <c r="TWJ404" s="58"/>
      <c r="TWK404" s="58"/>
      <c r="TWL404" s="58"/>
      <c r="TWM404" s="58"/>
      <c r="TWN404" s="58"/>
      <c r="TWO404" s="58"/>
      <c r="TWP404" s="58"/>
      <c r="TWQ404" s="58"/>
      <c r="TWR404" s="58"/>
      <c r="TWS404" s="58"/>
      <c r="TWT404" s="58"/>
      <c r="TWU404" s="58"/>
      <c r="TWV404" s="58"/>
      <c r="TWW404" s="58"/>
      <c r="TWX404" s="58"/>
      <c r="TWY404" s="58"/>
      <c r="TWZ404" s="58"/>
      <c r="TXA404" s="58"/>
      <c r="TXB404" s="58"/>
      <c r="TXC404" s="58"/>
      <c r="TXD404" s="58"/>
      <c r="TXE404" s="58"/>
      <c r="TXF404" s="58"/>
      <c r="TXG404" s="58"/>
      <c r="TXH404" s="58"/>
      <c r="TXI404" s="58"/>
      <c r="TXJ404" s="58"/>
      <c r="TXK404" s="58"/>
      <c r="TXL404" s="58"/>
      <c r="TXM404" s="58"/>
      <c r="TXN404" s="58"/>
      <c r="TXO404" s="58"/>
      <c r="TXP404" s="58"/>
      <c r="TXQ404" s="58"/>
      <c r="TXR404" s="58"/>
      <c r="TXS404" s="58"/>
      <c r="TXT404" s="58"/>
      <c r="TXU404" s="58"/>
      <c r="TXV404" s="58"/>
      <c r="TXW404" s="58"/>
      <c r="TXX404" s="58"/>
      <c r="TXY404" s="58"/>
      <c r="TXZ404" s="58"/>
      <c r="TYA404" s="58"/>
      <c r="TYB404" s="58"/>
      <c r="TYC404" s="58"/>
      <c r="TYD404" s="58"/>
      <c r="TYE404" s="58"/>
      <c r="TYF404" s="58"/>
      <c r="TYG404" s="58"/>
      <c r="TYH404" s="58"/>
      <c r="TYI404" s="58"/>
      <c r="TYJ404" s="58"/>
      <c r="TYK404" s="58"/>
      <c r="TYL404" s="58"/>
      <c r="TYM404" s="58"/>
      <c r="TYN404" s="58"/>
      <c r="TYO404" s="58"/>
      <c r="TYP404" s="58"/>
      <c r="TYQ404" s="58"/>
      <c r="TYR404" s="58"/>
      <c r="TYS404" s="58"/>
      <c r="TYT404" s="58"/>
      <c r="TYU404" s="58"/>
      <c r="TYV404" s="58"/>
      <c r="TYW404" s="58"/>
      <c r="TYX404" s="58"/>
      <c r="TYY404" s="58"/>
      <c r="TYZ404" s="58"/>
      <c r="TZA404" s="58"/>
      <c r="TZB404" s="58"/>
      <c r="TZC404" s="58"/>
      <c r="TZD404" s="58"/>
      <c r="TZE404" s="58"/>
      <c r="TZF404" s="58"/>
      <c r="TZG404" s="58"/>
      <c r="TZH404" s="58"/>
      <c r="TZI404" s="58"/>
      <c r="TZJ404" s="58"/>
      <c r="TZK404" s="58"/>
      <c r="TZL404" s="58"/>
      <c r="TZM404" s="58"/>
      <c r="TZN404" s="58"/>
      <c r="TZO404" s="58"/>
      <c r="TZP404" s="58"/>
      <c r="TZQ404" s="58"/>
      <c r="TZR404" s="58"/>
      <c r="TZS404" s="58"/>
      <c r="TZT404" s="58"/>
      <c r="TZU404" s="58"/>
      <c r="TZV404" s="58"/>
      <c r="TZW404" s="58"/>
      <c r="TZX404" s="58"/>
      <c r="TZY404" s="58"/>
      <c r="TZZ404" s="58"/>
      <c r="UAA404" s="58"/>
      <c r="UAB404" s="58"/>
      <c r="UAC404" s="58"/>
      <c r="UAD404" s="58"/>
      <c r="UAE404" s="58"/>
      <c r="UAF404" s="58"/>
      <c r="UAG404" s="58"/>
      <c r="UAH404" s="58"/>
      <c r="UAI404" s="58"/>
      <c r="UAJ404" s="58"/>
      <c r="UAK404" s="58"/>
      <c r="UAL404" s="58"/>
      <c r="UAM404" s="58"/>
      <c r="UAN404" s="58"/>
      <c r="UAO404" s="58"/>
      <c r="UAP404" s="58"/>
      <c r="UAQ404" s="58"/>
      <c r="UAR404" s="58"/>
      <c r="UAS404" s="58"/>
      <c r="UAT404" s="58"/>
      <c r="UAU404" s="58"/>
      <c r="UAV404" s="58"/>
      <c r="UAW404" s="58"/>
      <c r="UAX404" s="58"/>
      <c r="UAY404" s="58"/>
      <c r="UAZ404" s="58"/>
      <c r="UBA404" s="58"/>
      <c r="UBB404" s="58"/>
      <c r="UBC404" s="58"/>
      <c r="UBD404" s="58"/>
      <c r="UBE404" s="58"/>
      <c r="UBF404" s="58"/>
      <c r="UBG404" s="58"/>
      <c r="UBH404" s="58"/>
      <c r="UBI404" s="58"/>
      <c r="UBJ404" s="58"/>
      <c r="UBK404" s="58"/>
      <c r="UBL404" s="58"/>
      <c r="UBM404" s="58"/>
      <c r="UBN404" s="58"/>
      <c r="UBO404" s="58"/>
      <c r="UBP404" s="58"/>
      <c r="UBQ404" s="58"/>
      <c r="UBR404" s="58"/>
      <c r="UBS404" s="58"/>
      <c r="UBT404" s="58"/>
      <c r="UBU404" s="58"/>
      <c r="UBV404" s="58"/>
      <c r="UBW404" s="58"/>
      <c r="UBX404" s="58"/>
      <c r="UBY404" s="58"/>
      <c r="UBZ404" s="58"/>
      <c r="UCA404" s="58"/>
      <c r="UCB404" s="58"/>
      <c r="UCC404" s="58"/>
      <c r="UCD404" s="58"/>
      <c r="UCE404" s="58"/>
      <c r="UCF404" s="58"/>
      <c r="UCG404" s="58"/>
      <c r="UCH404" s="58"/>
      <c r="UCI404" s="58"/>
      <c r="UCJ404" s="58"/>
      <c r="UCK404" s="58"/>
      <c r="UCL404" s="58"/>
      <c r="UCM404" s="58"/>
      <c r="UCN404" s="58"/>
      <c r="UCO404" s="58"/>
      <c r="UCP404" s="58"/>
      <c r="UCQ404" s="58"/>
      <c r="UCR404" s="58"/>
      <c r="UCS404" s="58"/>
      <c r="UCT404" s="58"/>
      <c r="UCU404" s="58"/>
      <c r="UCV404" s="58"/>
      <c r="UCW404" s="58"/>
      <c r="UCX404" s="58"/>
      <c r="UCY404" s="58"/>
      <c r="UCZ404" s="58"/>
      <c r="UDA404" s="58"/>
      <c r="UDB404" s="58"/>
      <c r="UDC404" s="58"/>
      <c r="UDD404" s="58"/>
      <c r="UDE404" s="58"/>
      <c r="UDF404" s="58"/>
      <c r="UDG404" s="58"/>
      <c r="UDH404" s="58"/>
      <c r="UDI404" s="58"/>
      <c r="UDJ404" s="58"/>
      <c r="UDK404" s="58"/>
      <c r="UDL404" s="58"/>
      <c r="UDM404" s="58"/>
      <c r="UDN404" s="58"/>
      <c r="UDO404" s="58"/>
      <c r="UDP404" s="58"/>
      <c r="UDQ404" s="58"/>
      <c r="UDR404" s="58"/>
      <c r="UDS404" s="58"/>
      <c r="UDT404" s="58"/>
      <c r="UDU404" s="58"/>
      <c r="UDV404" s="58"/>
      <c r="UDW404" s="58"/>
      <c r="UDX404" s="58"/>
      <c r="UDY404" s="58"/>
      <c r="UDZ404" s="58"/>
      <c r="UEA404" s="58"/>
      <c r="UEB404" s="58"/>
      <c r="UEC404" s="58"/>
      <c r="UED404" s="58"/>
      <c r="UEE404" s="58"/>
      <c r="UEF404" s="58"/>
      <c r="UEG404" s="58"/>
      <c r="UEH404" s="58"/>
      <c r="UEI404" s="58"/>
      <c r="UEJ404" s="58"/>
      <c r="UEK404" s="58"/>
      <c r="UEL404" s="58"/>
      <c r="UEM404" s="58"/>
      <c r="UEN404" s="58"/>
      <c r="UEO404" s="58"/>
      <c r="UEP404" s="58"/>
      <c r="UEQ404" s="58"/>
      <c r="UER404" s="58"/>
      <c r="UES404" s="58"/>
      <c r="UET404" s="58"/>
      <c r="UEU404" s="58"/>
      <c r="UEV404" s="58"/>
      <c r="UEW404" s="58"/>
      <c r="UEX404" s="58"/>
      <c r="UEY404" s="58"/>
      <c r="UEZ404" s="58"/>
      <c r="UFA404" s="58"/>
      <c r="UFB404" s="58"/>
      <c r="UFC404" s="58"/>
      <c r="UFD404" s="58"/>
      <c r="UFE404" s="58"/>
      <c r="UFF404" s="58"/>
      <c r="UFG404" s="58"/>
      <c r="UFH404" s="58"/>
      <c r="UFI404" s="58"/>
      <c r="UFJ404" s="58"/>
      <c r="UFK404" s="58"/>
      <c r="UFL404" s="58"/>
      <c r="UFM404" s="58"/>
      <c r="UFN404" s="58"/>
      <c r="UFO404" s="58"/>
      <c r="UFP404" s="58"/>
      <c r="UFQ404" s="58"/>
      <c r="UFR404" s="58"/>
      <c r="UFS404" s="58"/>
      <c r="UFT404" s="58"/>
      <c r="UFU404" s="58"/>
      <c r="UFV404" s="58"/>
      <c r="UFW404" s="58"/>
      <c r="UFX404" s="58"/>
      <c r="UFY404" s="58"/>
      <c r="UFZ404" s="58"/>
      <c r="UGA404" s="58"/>
      <c r="UGB404" s="58"/>
      <c r="UGC404" s="58"/>
      <c r="UGD404" s="58"/>
      <c r="UGE404" s="58"/>
      <c r="UGF404" s="58"/>
      <c r="UGG404" s="58"/>
      <c r="UGH404" s="58"/>
      <c r="UGI404" s="58"/>
      <c r="UGJ404" s="58"/>
      <c r="UGK404" s="58"/>
      <c r="UGL404" s="58"/>
      <c r="UGM404" s="58"/>
      <c r="UGN404" s="58"/>
      <c r="UGO404" s="58"/>
      <c r="UGP404" s="58"/>
      <c r="UGQ404" s="58"/>
      <c r="UGR404" s="58"/>
      <c r="UGS404" s="58"/>
      <c r="UGT404" s="58"/>
      <c r="UGU404" s="58"/>
      <c r="UGV404" s="58"/>
      <c r="UGW404" s="58"/>
      <c r="UGX404" s="58"/>
      <c r="UGY404" s="58"/>
      <c r="UGZ404" s="58"/>
      <c r="UHA404" s="58"/>
      <c r="UHB404" s="58"/>
      <c r="UHC404" s="58"/>
      <c r="UHD404" s="58"/>
      <c r="UHE404" s="58"/>
      <c r="UHF404" s="58"/>
      <c r="UHG404" s="58"/>
      <c r="UHH404" s="58"/>
      <c r="UHI404" s="58"/>
      <c r="UHJ404" s="58"/>
      <c r="UHK404" s="58"/>
      <c r="UHL404" s="58"/>
      <c r="UHM404" s="58"/>
      <c r="UHN404" s="58"/>
      <c r="UHO404" s="58"/>
      <c r="UHP404" s="58"/>
      <c r="UHQ404" s="58"/>
      <c r="UHR404" s="58"/>
      <c r="UHS404" s="58"/>
      <c r="UHT404" s="58"/>
      <c r="UHU404" s="58"/>
      <c r="UHV404" s="58"/>
      <c r="UHW404" s="58"/>
      <c r="UHX404" s="58"/>
      <c r="UHY404" s="58"/>
      <c r="UHZ404" s="58"/>
      <c r="UIA404" s="58"/>
      <c r="UIB404" s="58"/>
      <c r="UIC404" s="58"/>
      <c r="UID404" s="58"/>
      <c r="UIE404" s="58"/>
      <c r="UIF404" s="58"/>
      <c r="UIG404" s="58"/>
      <c r="UIH404" s="58"/>
      <c r="UII404" s="58"/>
      <c r="UIJ404" s="58"/>
      <c r="UIK404" s="58"/>
      <c r="UIL404" s="58"/>
      <c r="UIM404" s="58"/>
      <c r="UIN404" s="58"/>
      <c r="UIO404" s="58"/>
      <c r="UIP404" s="58"/>
      <c r="UIQ404" s="58"/>
      <c r="UIR404" s="58"/>
      <c r="UIS404" s="58"/>
      <c r="UIT404" s="58"/>
      <c r="UIU404" s="58"/>
      <c r="UIV404" s="58"/>
      <c r="UIW404" s="58"/>
      <c r="UIX404" s="58"/>
      <c r="UIY404" s="58"/>
      <c r="UIZ404" s="58"/>
      <c r="UJA404" s="58"/>
      <c r="UJB404" s="58"/>
      <c r="UJC404" s="58"/>
      <c r="UJD404" s="58"/>
      <c r="UJE404" s="58"/>
      <c r="UJF404" s="58"/>
      <c r="UJG404" s="58"/>
      <c r="UJH404" s="58"/>
      <c r="UJI404" s="58"/>
      <c r="UJJ404" s="58"/>
      <c r="UJK404" s="58"/>
      <c r="UJL404" s="58"/>
      <c r="UJM404" s="58"/>
      <c r="UJN404" s="58"/>
      <c r="UJO404" s="58"/>
      <c r="UJP404" s="58"/>
      <c r="UJQ404" s="58"/>
      <c r="UJR404" s="58"/>
      <c r="UJS404" s="58"/>
      <c r="UJT404" s="58"/>
      <c r="UJU404" s="58"/>
      <c r="UJV404" s="58"/>
      <c r="UJW404" s="58"/>
      <c r="UJX404" s="58"/>
      <c r="UJY404" s="58"/>
      <c r="UJZ404" s="58"/>
      <c r="UKA404" s="58"/>
      <c r="UKB404" s="58"/>
      <c r="UKC404" s="58"/>
      <c r="UKD404" s="58"/>
      <c r="UKE404" s="58"/>
      <c r="UKF404" s="58"/>
      <c r="UKG404" s="58"/>
      <c r="UKH404" s="58"/>
      <c r="UKI404" s="58"/>
      <c r="UKJ404" s="58"/>
      <c r="UKK404" s="58"/>
      <c r="UKL404" s="58"/>
      <c r="UKM404" s="58"/>
      <c r="UKN404" s="58"/>
      <c r="UKO404" s="58"/>
      <c r="UKP404" s="58"/>
      <c r="UKQ404" s="58"/>
      <c r="UKR404" s="58"/>
      <c r="UKS404" s="58"/>
      <c r="UKT404" s="58"/>
      <c r="UKU404" s="58"/>
      <c r="UKV404" s="58"/>
      <c r="UKW404" s="58"/>
      <c r="UKX404" s="58"/>
      <c r="UKY404" s="58"/>
      <c r="UKZ404" s="58"/>
      <c r="ULA404" s="58"/>
      <c r="ULB404" s="58"/>
      <c r="ULC404" s="58"/>
      <c r="ULD404" s="58"/>
      <c r="ULE404" s="58"/>
      <c r="ULF404" s="58"/>
      <c r="ULG404" s="58"/>
      <c r="ULH404" s="58"/>
      <c r="ULI404" s="58"/>
      <c r="ULJ404" s="58"/>
      <c r="ULK404" s="58"/>
      <c r="ULL404" s="58"/>
      <c r="ULM404" s="58"/>
      <c r="ULN404" s="58"/>
      <c r="ULO404" s="58"/>
      <c r="ULP404" s="58"/>
      <c r="ULQ404" s="58"/>
      <c r="ULR404" s="58"/>
      <c r="ULS404" s="58"/>
      <c r="ULT404" s="58"/>
      <c r="ULU404" s="58"/>
      <c r="ULV404" s="58"/>
      <c r="ULW404" s="58"/>
      <c r="ULX404" s="58"/>
      <c r="ULY404" s="58"/>
      <c r="ULZ404" s="58"/>
      <c r="UMA404" s="58"/>
      <c r="UMB404" s="58"/>
      <c r="UMC404" s="58"/>
      <c r="UMD404" s="58"/>
      <c r="UME404" s="58"/>
      <c r="UMF404" s="58"/>
      <c r="UMG404" s="58"/>
      <c r="UMH404" s="58"/>
      <c r="UMI404" s="58"/>
      <c r="UMJ404" s="58"/>
      <c r="UMK404" s="58"/>
      <c r="UML404" s="58"/>
      <c r="UMM404" s="58"/>
      <c r="UMN404" s="58"/>
      <c r="UMO404" s="58"/>
      <c r="UMP404" s="58"/>
      <c r="UMQ404" s="58"/>
      <c r="UMR404" s="58"/>
      <c r="UMS404" s="58"/>
      <c r="UMT404" s="58"/>
      <c r="UMU404" s="58"/>
      <c r="UMV404" s="58"/>
      <c r="UMW404" s="58"/>
      <c r="UMX404" s="58"/>
      <c r="UMY404" s="58"/>
      <c r="UMZ404" s="58"/>
      <c r="UNA404" s="58"/>
      <c r="UNB404" s="58"/>
      <c r="UNC404" s="58"/>
      <c r="UND404" s="58"/>
      <c r="UNE404" s="58"/>
      <c r="UNF404" s="58"/>
      <c r="UNG404" s="58"/>
      <c r="UNH404" s="58"/>
      <c r="UNI404" s="58"/>
      <c r="UNJ404" s="58"/>
      <c r="UNK404" s="58"/>
      <c r="UNL404" s="58"/>
      <c r="UNM404" s="58"/>
      <c r="UNN404" s="58"/>
      <c r="UNO404" s="58"/>
      <c r="UNP404" s="58"/>
      <c r="UNQ404" s="58"/>
      <c r="UNR404" s="58"/>
      <c r="UNS404" s="58"/>
      <c r="UNT404" s="58"/>
      <c r="UNU404" s="58"/>
      <c r="UNV404" s="58"/>
      <c r="UNW404" s="58"/>
      <c r="UNX404" s="58"/>
      <c r="UNY404" s="58"/>
      <c r="UNZ404" s="58"/>
      <c r="UOA404" s="58"/>
      <c r="UOB404" s="58"/>
      <c r="UOC404" s="58"/>
      <c r="UOD404" s="58"/>
      <c r="UOE404" s="58"/>
      <c r="UOF404" s="58"/>
      <c r="UOG404" s="58"/>
      <c r="UOH404" s="58"/>
      <c r="UOI404" s="58"/>
      <c r="UOJ404" s="58"/>
      <c r="UOK404" s="58"/>
      <c r="UOL404" s="58"/>
      <c r="UOM404" s="58"/>
      <c r="UON404" s="58"/>
      <c r="UOO404" s="58"/>
      <c r="UOP404" s="58"/>
      <c r="UOQ404" s="58"/>
      <c r="UOR404" s="58"/>
      <c r="UOS404" s="58"/>
      <c r="UOT404" s="58"/>
      <c r="UOU404" s="58"/>
      <c r="UOV404" s="58"/>
      <c r="UOW404" s="58"/>
      <c r="UOX404" s="58"/>
      <c r="UOY404" s="58"/>
      <c r="UOZ404" s="58"/>
      <c r="UPA404" s="58"/>
      <c r="UPB404" s="58"/>
      <c r="UPC404" s="58"/>
      <c r="UPD404" s="58"/>
      <c r="UPE404" s="58"/>
      <c r="UPF404" s="58"/>
      <c r="UPG404" s="58"/>
      <c r="UPH404" s="58"/>
      <c r="UPI404" s="58"/>
      <c r="UPJ404" s="58"/>
      <c r="UPK404" s="58"/>
      <c r="UPL404" s="58"/>
      <c r="UPM404" s="58"/>
      <c r="UPN404" s="58"/>
      <c r="UPO404" s="58"/>
      <c r="UPP404" s="58"/>
      <c r="UPQ404" s="58"/>
      <c r="UPR404" s="58"/>
      <c r="UPS404" s="58"/>
      <c r="UPT404" s="58"/>
      <c r="UPU404" s="58"/>
      <c r="UPV404" s="58"/>
      <c r="UPW404" s="58"/>
      <c r="UPX404" s="58"/>
      <c r="UPY404" s="58"/>
      <c r="UPZ404" s="58"/>
      <c r="UQA404" s="58"/>
      <c r="UQB404" s="58"/>
      <c r="UQC404" s="58"/>
      <c r="UQD404" s="58"/>
      <c r="UQE404" s="58"/>
      <c r="UQF404" s="58"/>
      <c r="UQG404" s="58"/>
      <c r="UQH404" s="58"/>
      <c r="UQI404" s="58"/>
      <c r="UQJ404" s="58"/>
      <c r="UQK404" s="58"/>
      <c r="UQL404" s="58"/>
      <c r="UQM404" s="58"/>
      <c r="UQN404" s="58"/>
      <c r="UQO404" s="58"/>
      <c r="UQP404" s="58"/>
      <c r="UQQ404" s="58"/>
      <c r="UQR404" s="58"/>
      <c r="UQS404" s="58"/>
      <c r="UQT404" s="58"/>
      <c r="UQU404" s="58"/>
      <c r="UQV404" s="58"/>
      <c r="UQW404" s="58"/>
      <c r="UQX404" s="58"/>
      <c r="UQY404" s="58"/>
      <c r="UQZ404" s="58"/>
      <c r="URA404" s="58"/>
      <c r="URB404" s="58"/>
      <c r="URC404" s="58"/>
      <c r="URD404" s="58"/>
      <c r="URE404" s="58"/>
      <c r="URF404" s="58"/>
      <c r="URG404" s="58"/>
      <c r="URH404" s="58"/>
      <c r="URI404" s="58"/>
      <c r="URJ404" s="58"/>
      <c r="URK404" s="58"/>
      <c r="URL404" s="58"/>
      <c r="URM404" s="58"/>
      <c r="URN404" s="58"/>
      <c r="URO404" s="58"/>
      <c r="URP404" s="58"/>
      <c r="URQ404" s="58"/>
      <c r="URR404" s="58"/>
      <c r="URS404" s="58"/>
      <c r="URT404" s="58"/>
      <c r="URU404" s="58"/>
      <c r="URV404" s="58"/>
      <c r="URW404" s="58"/>
      <c r="URX404" s="58"/>
      <c r="URY404" s="58"/>
      <c r="URZ404" s="58"/>
      <c r="USA404" s="58"/>
      <c r="USB404" s="58"/>
      <c r="USC404" s="58"/>
      <c r="USD404" s="58"/>
      <c r="USE404" s="58"/>
      <c r="USF404" s="58"/>
      <c r="USG404" s="58"/>
      <c r="USH404" s="58"/>
      <c r="USI404" s="58"/>
      <c r="USJ404" s="58"/>
      <c r="USK404" s="58"/>
      <c r="USL404" s="58"/>
      <c r="USM404" s="58"/>
      <c r="USN404" s="58"/>
      <c r="USO404" s="58"/>
      <c r="USP404" s="58"/>
      <c r="USQ404" s="58"/>
      <c r="USR404" s="58"/>
      <c r="USS404" s="58"/>
      <c r="UST404" s="58"/>
      <c r="USU404" s="58"/>
      <c r="USV404" s="58"/>
      <c r="USW404" s="58"/>
      <c r="USX404" s="58"/>
      <c r="USY404" s="58"/>
      <c r="USZ404" s="58"/>
      <c r="UTA404" s="58"/>
      <c r="UTB404" s="58"/>
      <c r="UTC404" s="58"/>
      <c r="UTD404" s="58"/>
      <c r="UTE404" s="58"/>
      <c r="UTF404" s="58"/>
      <c r="UTG404" s="58"/>
      <c r="UTH404" s="58"/>
      <c r="UTI404" s="58"/>
      <c r="UTJ404" s="58"/>
      <c r="UTK404" s="58"/>
      <c r="UTL404" s="58"/>
      <c r="UTM404" s="58"/>
      <c r="UTN404" s="58"/>
      <c r="UTO404" s="58"/>
      <c r="UTP404" s="58"/>
      <c r="UTQ404" s="58"/>
      <c r="UTR404" s="58"/>
      <c r="UTS404" s="58"/>
      <c r="UTT404" s="58"/>
      <c r="UTU404" s="58"/>
      <c r="UTV404" s="58"/>
      <c r="UTW404" s="58"/>
      <c r="UTX404" s="58"/>
      <c r="UTY404" s="58"/>
      <c r="UTZ404" s="58"/>
      <c r="UUA404" s="58"/>
      <c r="UUB404" s="58"/>
      <c r="UUC404" s="58"/>
      <c r="UUD404" s="58"/>
      <c r="UUE404" s="58"/>
      <c r="UUF404" s="58"/>
      <c r="UUG404" s="58"/>
      <c r="UUH404" s="58"/>
      <c r="UUI404" s="58"/>
      <c r="UUJ404" s="58"/>
      <c r="UUK404" s="58"/>
      <c r="UUL404" s="58"/>
      <c r="UUM404" s="58"/>
      <c r="UUN404" s="58"/>
      <c r="UUO404" s="58"/>
      <c r="UUP404" s="58"/>
      <c r="UUQ404" s="58"/>
      <c r="UUR404" s="58"/>
      <c r="UUS404" s="58"/>
      <c r="UUT404" s="58"/>
      <c r="UUU404" s="58"/>
      <c r="UUV404" s="58"/>
      <c r="UUW404" s="58"/>
      <c r="UUX404" s="58"/>
      <c r="UUY404" s="58"/>
      <c r="UUZ404" s="58"/>
      <c r="UVA404" s="58"/>
      <c r="UVB404" s="58"/>
      <c r="UVC404" s="58"/>
      <c r="UVD404" s="58"/>
      <c r="UVE404" s="58"/>
      <c r="UVF404" s="58"/>
      <c r="UVG404" s="58"/>
      <c r="UVH404" s="58"/>
      <c r="UVI404" s="58"/>
      <c r="UVJ404" s="58"/>
      <c r="UVK404" s="58"/>
      <c r="UVL404" s="58"/>
      <c r="UVM404" s="58"/>
      <c r="UVN404" s="58"/>
      <c r="UVO404" s="58"/>
      <c r="UVP404" s="58"/>
      <c r="UVQ404" s="58"/>
      <c r="UVR404" s="58"/>
      <c r="UVS404" s="58"/>
      <c r="UVT404" s="58"/>
      <c r="UVU404" s="58"/>
      <c r="UVV404" s="58"/>
      <c r="UVW404" s="58"/>
      <c r="UVX404" s="58"/>
      <c r="UVY404" s="58"/>
      <c r="UVZ404" s="58"/>
      <c r="UWA404" s="58"/>
      <c r="UWB404" s="58"/>
      <c r="UWC404" s="58"/>
      <c r="UWD404" s="58"/>
      <c r="UWE404" s="58"/>
      <c r="UWF404" s="58"/>
      <c r="UWG404" s="58"/>
      <c r="UWH404" s="58"/>
      <c r="UWI404" s="58"/>
      <c r="UWJ404" s="58"/>
      <c r="UWK404" s="58"/>
      <c r="UWL404" s="58"/>
      <c r="UWM404" s="58"/>
      <c r="UWN404" s="58"/>
      <c r="UWO404" s="58"/>
      <c r="UWP404" s="58"/>
      <c r="UWQ404" s="58"/>
      <c r="UWR404" s="58"/>
      <c r="UWS404" s="58"/>
      <c r="UWT404" s="58"/>
      <c r="UWU404" s="58"/>
      <c r="UWV404" s="58"/>
      <c r="UWW404" s="58"/>
      <c r="UWX404" s="58"/>
      <c r="UWY404" s="58"/>
      <c r="UWZ404" s="58"/>
      <c r="UXA404" s="58"/>
      <c r="UXB404" s="58"/>
      <c r="UXC404" s="58"/>
      <c r="UXD404" s="58"/>
      <c r="UXE404" s="58"/>
      <c r="UXF404" s="58"/>
      <c r="UXG404" s="58"/>
      <c r="UXH404" s="58"/>
      <c r="UXI404" s="58"/>
      <c r="UXJ404" s="58"/>
      <c r="UXK404" s="58"/>
      <c r="UXL404" s="58"/>
      <c r="UXM404" s="58"/>
      <c r="UXN404" s="58"/>
      <c r="UXO404" s="58"/>
      <c r="UXP404" s="58"/>
      <c r="UXQ404" s="58"/>
      <c r="UXR404" s="58"/>
      <c r="UXS404" s="58"/>
      <c r="UXT404" s="58"/>
      <c r="UXU404" s="58"/>
      <c r="UXV404" s="58"/>
      <c r="UXW404" s="58"/>
      <c r="UXX404" s="58"/>
      <c r="UXY404" s="58"/>
      <c r="UXZ404" s="58"/>
      <c r="UYA404" s="58"/>
      <c r="UYB404" s="58"/>
      <c r="UYC404" s="58"/>
      <c r="UYD404" s="58"/>
      <c r="UYE404" s="58"/>
      <c r="UYF404" s="58"/>
      <c r="UYG404" s="58"/>
      <c r="UYH404" s="58"/>
      <c r="UYI404" s="58"/>
      <c r="UYJ404" s="58"/>
      <c r="UYK404" s="58"/>
      <c r="UYL404" s="58"/>
      <c r="UYM404" s="58"/>
      <c r="UYN404" s="58"/>
      <c r="UYO404" s="58"/>
      <c r="UYP404" s="58"/>
      <c r="UYQ404" s="58"/>
      <c r="UYR404" s="58"/>
      <c r="UYS404" s="58"/>
      <c r="UYT404" s="58"/>
      <c r="UYU404" s="58"/>
      <c r="UYV404" s="58"/>
      <c r="UYW404" s="58"/>
      <c r="UYX404" s="58"/>
      <c r="UYY404" s="58"/>
      <c r="UYZ404" s="58"/>
      <c r="UZA404" s="58"/>
      <c r="UZB404" s="58"/>
      <c r="UZC404" s="58"/>
      <c r="UZD404" s="58"/>
      <c r="UZE404" s="58"/>
      <c r="UZF404" s="58"/>
      <c r="UZG404" s="58"/>
      <c r="UZH404" s="58"/>
      <c r="UZI404" s="58"/>
      <c r="UZJ404" s="58"/>
      <c r="UZK404" s="58"/>
      <c r="UZL404" s="58"/>
      <c r="UZM404" s="58"/>
      <c r="UZN404" s="58"/>
      <c r="UZO404" s="58"/>
      <c r="UZP404" s="58"/>
      <c r="UZQ404" s="58"/>
      <c r="UZR404" s="58"/>
      <c r="UZS404" s="58"/>
      <c r="UZT404" s="58"/>
      <c r="UZU404" s="58"/>
      <c r="UZV404" s="58"/>
      <c r="UZW404" s="58"/>
      <c r="UZX404" s="58"/>
      <c r="UZY404" s="58"/>
      <c r="UZZ404" s="58"/>
      <c r="VAA404" s="58"/>
      <c r="VAB404" s="58"/>
      <c r="VAC404" s="58"/>
      <c r="VAD404" s="58"/>
      <c r="VAE404" s="58"/>
      <c r="VAF404" s="58"/>
      <c r="VAG404" s="58"/>
      <c r="VAH404" s="58"/>
      <c r="VAI404" s="58"/>
      <c r="VAJ404" s="58"/>
      <c r="VAK404" s="58"/>
      <c r="VAL404" s="58"/>
      <c r="VAM404" s="58"/>
      <c r="VAN404" s="58"/>
      <c r="VAO404" s="58"/>
      <c r="VAP404" s="58"/>
      <c r="VAQ404" s="58"/>
      <c r="VAR404" s="58"/>
      <c r="VAS404" s="58"/>
      <c r="VAT404" s="58"/>
      <c r="VAU404" s="58"/>
      <c r="VAV404" s="58"/>
      <c r="VAW404" s="58"/>
      <c r="VAX404" s="58"/>
      <c r="VAY404" s="58"/>
      <c r="VAZ404" s="58"/>
      <c r="VBA404" s="58"/>
      <c r="VBB404" s="58"/>
      <c r="VBC404" s="58"/>
      <c r="VBD404" s="58"/>
      <c r="VBE404" s="58"/>
      <c r="VBF404" s="58"/>
      <c r="VBG404" s="58"/>
      <c r="VBH404" s="58"/>
      <c r="VBI404" s="58"/>
      <c r="VBJ404" s="58"/>
      <c r="VBK404" s="58"/>
      <c r="VBL404" s="58"/>
      <c r="VBM404" s="58"/>
      <c r="VBN404" s="58"/>
      <c r="VBO404" s="58"/>
      <c r="VBP404" s="58"/>
      <c r="VBQ404" s="58"/>
      <c r="VBR404" s="58"/>
      <c r="VBS404" s="58"/>
      <c r="VBT404" s="58"/>
      <c r="VBU404" s="58"/>
      <c r="VBV404" s="58"/>
      <c r="VBW404" s="58"/>
      <c r="VBX404" s="58"/>
      <c r="VBY404" s="58"/>
      <c r="VBZ404" s="58"/>
      <c r="VCA404" s="58"/>
      <c r="VCB404" s="58"/>
      <c r="VCC404" s="58"/>
      <c r="VCD404" s="58"/>
      <c r="VCE404" s="58"/>
      <c r="VCF404" s="58"/>
      <c r="VCG404" s="58"/>
      <c r="VCH404" s="58"/>
      <c r="VCI404" s="58"/>
      <c r="VCJ404" s="58"/>
      <c r="VCK404" s="58"/>
      <c r="VCL404" s="58"/>
      <c r="VCM404" s="58"/>
      <c r="VCN404" s="58"/>
      <c r="VCO404" s="58"/>
      <c r="VCP404" s="58"/>
      <c r="VCQ404" s="58"/>
      <c r="VCR404" s="58"/>
      <c r="VCS404" s="58"/>
      <c r="VCT404" s="58"/>
      <c r="VCU404" s="58"/>
      <c r="VCV404" s="58"/>
      <c r="VCW404" s="58"/>
      <c r="VCX404" s="58"/>
      <c r="VCY404" s="58"/>
      <c r="VCZ404" s="58"/>
      <c r="VDA404" s="58"/>
      <c r="VDB404" s="58"/>
      <c r="VDC404" s="58"/>
      <c r="VDD404" s="58"/>
      <c r="VDE404" s="58"/>
      <c r="VDF404" s="58"/>
      <c r="VDG404" s="58"/>
      <c r="VDH404" s="58"/>
      <c r="VDI404" s="58"/>
      <c r="VDJ404" s="58"/>
      <c r="VDK404" s="58"/>
      <c r="VDL404" s="58"/>
      <c r="VDM404" s="58"/>
      <c r="VDN404" s="58"/>
      <c r="VDO404" s="58"/>
      <c r="VDP404" s="58"/>
      <c r="VDQ404" s="58"/>
      <c r="VDR404" s="58"/>
      <c r="VDS404" s="58"/>
      <c r="VDT404" s="58"/>
      <c r="VDU404" s="58"/>
      <c r="VDV404" s="58"/>
      <c r="VDW404" s="58"/>
      <c r="VDX404" s="58"/>
      <c r="VDY404" s="58"/>
      <c r="VDZ404" s="58"/>
      <c r="VEA404" s="58"/>
      <c r="VEB404" s="58"/>
      <c r="VEC404" s="58"/>
      <c r="VED404" s="58"/>
      <c r="VEE404" s="58"/>
      <c r="VEF404" s="58"/>
      <c r="VEG404" s="58"/>
      <c r="VEH404" s="58"/>
      <c r="VEI404" s="58"/>
      <c r="VEJ404" s="58"/>
      <c r="VEK404" s="58"/>
      <c r="VEL404" s="58"/>
      <c r="VEM404" s="58"/>
      <c r="VEN404" s="58"/>
      <c r="VEO404" s="58"/>
      <c r="VEP404" s="58"/>
      <c r="VEQ404" s="58"/>
      <c r="VER404" s="58"/>
      <c r="VES404" s="58"/>
      <c r="VET404" s="58"/>
      <c r="VEU404" s="58"/>
      <c r="VEV404" s="58"/>
      <c r="VEW404" s="58"/>
      <c r="VEX404" s="58"/>
      <c r="VEY404" s="58"/>
      <c r="VEZ404" s="58"/>
      <c r="VFA404" s="58"/>
      <c r="VFB404" s="58"/>
      <c r="VFC404" s="58"/>
      <c r="VFD404" s="58"/>
      <c r="VFE404" s="58"/>
      <c r="VFF404" s="58"/>
      <c r="VFG404" s="58"/>
      <c r="VFH404" s="58"/>
      <c r="VFI404" s="58"/>
      <c r="VFJ404" s="58"/>
      <c r="VFK404" s="58"/>
      <c r="VFL404" s="58"/>
      <c r="VFM404" s="58"/>
      <c r="VFN404" s="58"/>
      <c r="VFO404" s="58"/>
      <c r="VFP404" s="58"/>
      <c r="VFQ404" s="58"/>
      <c r="VFR404" s="58"/>
      <c r="VFS404" s="58"/>
      <c r="VFT404" s="58"/>
      <c r="VFU404" s="58"/>
      <c r="VFV404" s="58"/>
      <c r="VFW404" s="58"/>
      <c r="VFX404" s="58"/>
      <c r="VFY404" s="58"/>
      <c r="VFZ404" s="58"/>
      <c r="VGA404" s="58"/>
      <c r="VGB404" s="58"/>
      <c r="VGC404" s="58"/>
      <c r="VGD404" s="58"/>
      <c r="VGE404" s="58"/>
      <c r="VGF404" s="58"/>
      <c r="VGG404" s="58"/>
      <c r="VGH404" s="58"/>
      <c r="VGI404" s="58"/>
      <c r="VGJ404" s="58"/>
      <c r="VGK404" s="58"/>
      <c r="VGL404" s="58"/>
      <c r="VGM404" s="58"/>
      <c r="VGN404" s="58"/>
      <c r="VGO404" s="58"/>
      <c r="VGP404" s="58"/>
      <c r="VGQ404" s="58"/>
      <c r="VGR404" s="58"/>
      <c r="VGS404" s="58"/>
      <c r="VGT404" s="58"/>
      <c r="VGU404" s="58"/>
      <c r="VGV404" s="58"/>
      <c r="VGW404" s="58"/>
      <c r="VGX404" s="58"/>
      <c r="VGY404" s="58"/>
      <c r="VGZ404" s="58"/>
      <c r="VHA404" s="58"/>
      <c r="VHB404" s="58"/>
      <c r="VHC404" s="58"/>
      <c r="VHD404" s="58"/>
      <c r="VHE404" s="58"/>
      <c r="VHF404" s="58"/>
      <c r="VHG404" s="58"/>
      <c r="VHH404" s="58"/>
      <c r="VHI404" s="58"/>
      <c r="VHJ404" s="58"/>
      <c r="VHK404" s="58"/>
      <c r="VHL404" s="58"/>
      <c r="VHM404" s="58"/>
      <c r="VHN404" s="58"/>
      <c r="VHO404" s="58"/>
      <c r="VHP404" s="58"/>
      <c r="VHQ404" s="58"/>
      <c r="VHR404" s="58"/>
      <c r="VHS404" s="58"/>
      <c r="VHT404" s="58"/>
      <c r="VHU404" s="58"/>
      <c r="VHV404" s="58"/>
      <c r="VHW404" s="58"/>
      <c r="VHX404" s="58"/>
      <c r="VHY404" s="58"/>
      <c r="VHZ404" s="58"/>
      <c r="VIA404" s="58"/>
      <c r="VIB404" s="58"/>
      <c r="VIC404" s="58"/>
      <c r="VID404" s="58"/>
      <c r="VIE404" s="58"/>
      <c r="VIF404" s="58"/>
      <c r="VIG404" s="58"/>
      <c r="VIH404" s="58"/>
      <c r="VII404" s="58"/>
      <c r="VIJ404" s="58"/>
      <c r="VIK404" s="58"/>
      <c r="VIL404" s="58"/>
      <c r="VIM404" s="58"/>
      <c r="VIN404" s="58"/>
      <c r="VIO404" s="58"/>
      <c r="VIP404" s="58"/>
      <c r="VIQ404" s="58"/>
      <c r="VIR404" s="58"/>
      <c r="VIS404" s="58"/>
      <c r="VIT404" s="58"/>
      <c r="VIU404" s="58"/>
      <c r="VIV404" s="58"/>
      <c r="VIW404" s="58"/>
      <c r="VIX404" s="58"/>
      <c r="VIY404" s="58"/>
      <c r="VIZ404" s="58"/>
      <c r="VJA404" s="58"/>
      <c r="VJB404" s="58"/>
      <c r="VJC404" s="58"/>
      <c r="VJD404" s="58"/>
      <c r="VJE404" s="58"/>
      <c r="VJF404" s="58"/>
      <c r="VJG404" s="58"/>
      <c r="VJH404" s="58"/>
      <c r="VJI404" s="58"/>
      <c r="VJJ404" s="58"/>
      <c r="VJK404" s="58"/>
      <c r="VJL404" s="58"/>
      <c r="VJM404" s="58"/>
      <c r="VJN404" s="58"/>
      <c r="VJO404" s="58"/>
      <c r="VJP404" s="58"/>
      <c r="VJQ404" s="58"/>
      <c r="VJR404" s="58"/>
      <c r="VJS404" s="58"/>
      <c r="VJT404" s="58"/>
      <c r="VJU404" s="58"/>
      <c r="VJV404" s="58"/>
      <c r="VJW404" s="58"/>
      <c r="VJX404" s="58"/>
      <c r="VJY404" s="58"/>
      <c r="VJZ404" s="58"/>
      <c r="VKA404" s="58"/>
      <c r="VKB404" s="58"/>
      <c r="VKC404" s="58"/>
      <c r="VKD404" s="58"/>
      <c r="VKE404" s="58"/>
      <c r="VKF404" s="58"/>
      <c r="VKG404" s="58"/>
      <c r="VKH404" s="58"/>
      <c r="VKI404" s="58"/>
      <c r="VKJ404" s="58"/>
      <c r="VKK404" s="58"/>
      <c r="VKL404" s="58"/>
      <c r="VKM404" s="58"/>
      <c r="VKN404" s="58"/>
      <c r="VKO404" s="58"/>
      <c r="VKP404" s="58"/>
      <c r="VKQ404" s="58"/>
      <c r="VKR404" s="58"/>
      <c r="VKS404" s="58"/>
      <c r="VKT404" s="58"/>
      <c r="VKU404" s="58"/>
      <c r="VKV404" s="58"/>
      <c r="VKW404" s="58"/>
      <c r="VKX404" s="58"/>
      <c r="VKY404" s="58"/>
      <c r="VKZ404" s="58"/>
      <c r="VLA404" s="58"/>
      <c r="VLB404" s="58"/>
      <c r="VLC404" s="58"/>
      <c r="VLD404" s="58"/>
      <c r="VLE404" s="58"/>
      <c r="VLF404" s="58"/>
      <c r="VLG404" s="58"/>
      <c r="VLH404" s="58"/>
      <c r="VLI404" s="58"/>
      <c r="VLJ404" s="58"/>
      <c r="VLK404" s="58"/>
      <c r="VLL404" s="58"/>
      <c r="VLM404" s="58"/>
      <c r="VLN404" s="58"/>
      <c r="VLO404" s="58"/>
      <c r="VLP404" s="58"/>
      <c r="VLQ404" s="58"/>
      <c r="VLR404" s="58"/>
      <c r="VLS404" s="58"/>
      <c r="VLT404" s="58"/>
      <c r="VLU404" s="58"/>
      <c r="VLV404" s="58"/>
      <c r="VLW404" s="58"/>
      <c r="VLX404" s="58"/>
      <c r="VLY404" s="58"/>
      <c r="VLZ404" s="58"/>
      <c r="VMA404" s="58"/>
      <c r="VMB404" s="58"/>
      <c r="VMC404" s="58"/>
      <c r="VMD404" s="58"/>
      <c r="VME404" s="58"/>
      <c r="VMF404" s="58"/>
      <c r="VMG404" s="58"/>
      <c r="VMH404" s="58"/>
      <c r="VMI404" s="58"/>
      <c r="VMJ404" s="58"/>
      <c r="VMK404" s="58"/>
      <c r="VML404" s="58"/>
      <c r="VMM404" s="58"/>
      <c r="VMN404" s="58"/>
      <c r="VMO404" s="58"/>
      <c r="VMP404" s="58"/>
      <c r="VMQ404" s="58"/>
      <c r="VMR404" s="58"/>
      <c r="VMS404" s="58"/>
      <c r="VMT404" s="58"/>
      <c r="VMU404" s="58"/>
      <c r="VMV404" s="58"/>
      <c r="VMW404" s="58"/>
      <c r="VMX404" s="58"/>
      <c r="VMY404" s="58"/>
      <c r="VMZ404" s="58"/>
      <c r="VNA404" s="58"/>
      <c r="VNB404" s="58"/>
      <c r="VNC404" s="58"/>
      <c r="VND404" s="58"/>
      <c r="VNE404" s="58"/>
      <c r="VNF404" s="58"/>
      <c r="VNG404" s="58"/>
      <c r="VNH404" s="58"/>
      <c r="VNI404" s="58"/>
      <c r="VNJ404" s="58"/>
      <c r="VNK404" s="58"/>
      <c r="VNL404" s="58"/>
      <c r="VNM404" s="58"/>
      <c r="VNN404" s="58"/>
      <c r="VNO404" s="58"/>
      <c r="VNP404" s="58"/>
      <c r="VNQ404" s="58"/>
      <c r="VNR404" s="58"/>
      <c r="VNS404" s="58"/>
      <c r="VNT404" s="58"/>
      <c r="VNU404" s="58"/>
      <c r="VNV404" s="58"/>
      <c r="VNW404" s="58"/>
      <c r="VNX404" s="58"/>
      <c r="VNY404" s="58"/>
      <c r="VNZ404" s="58"/>
      <c r="VOA404" s="58"/>
      <c r="VOB404" s="58"/>
      <c r="VOC404" s="58"/>
      <c r="VOD404" s="58"/>
      <c r="VOE404" s="58"/>
      <c r="VOF404" s="58"/>
      <c r="VOG404" s="58"/>
      <c r="VOH404" s="58"/>
      <c r="VOI404" s="58"/>
      <c r="VOJ404" s="58"/>
      <c r="VOK404" s="58"/>
      <c r="VOL404" s="58"/>
      <c r="VOM404" s="58"/>
      <c r="VON404" s="58"/>
      <c r="VOO404" s="58"/>
      <c r="VOP404" s="58"/>
      <c r="VOQ404" s="58"/>
      <c r="VOR404" s="58"/>
      <c r="VOS404" s="58"/>
      <c r="VOT404" s="58"/>
      <c r="VOU404" s="58"/>
      <c r="VOV404" s="58"/>
      <c r="VOW404" s="58"/>
      <c r="VOX404" s="58"/>
      <c r="VOY404" s="58"/>
      <c r="VOZ404" s="58"/>
      <c r="VPA404" s="58"/>
      <c r="VPB404" s="58"/>
      <c r="VPC404" s="58"/>
      <c r="VPD404" s="58"/>
      <c r="VPE404" s="58"/>
      <c r="VPF404" s="58"/>
      <c r="VPG404" s="58"/>
      <c r="VPH404" s="58"/>
      <c r="VPI404" s="58"/>
      <c r="VPJ404" s="58"/>
      <c r="VPK404" s="58"/>
      <c r="VPL404" s="58"/>
      <c r="VPM404" s="58"/>
      <c r="VPN404" s="58"/>
      <c r="VPO404" s="58"/>
      <c r="VPP404" s="58"/>
      <c r="VPQ404" s="58"/>
      <c r="VPR404" s="58"/>
      <c r="VPS404" s="58"/>
      <c r="VPT404" s="58"/>
      <c r="VPU404" s="58"/>
      <c r="VPV404" s="58"/>
      <c r="VPW404" s="58"/>
      <c r="VPX404" s="58"/>
      <c r="VPY404" s="58"/>
      <c r="VPZ404" s="58"/>
      <c r="VQA404" s="58"/>
      <c r="VQB404" s="58"/>
      <c r="VQC404" s="58"/>
      <c r="VQD404" s="58"/>
      <c r="VQE404" s="58"/>
      <c r="VQF404" s="58"/>
      <c r="VQG404" s="58"/>
      <c r="VQH404" s="58"/>
      <c r="VQI404" s="58"/>
      <c r="VQJ404" s="58"/>
      <c r="VQK404" s="58"/>
      <c r="VQL404" s="58"/>
      <c r="VQM404" s="58"/>
      <c r="VQN404" s="58"/>
      <c r="VQO404" s="58"/>
      <c r="VQP404" s="58"/>
      <c r="VQQ404" s="58"/>
      <c r="VQR404" s="58"/>
      <c r="VQS404" s="58"/>
      <c r="VQT404" s="58"/>
      <c r="VQU404" s="58"/>
      <c r="VQV404" s="58"/>
      <c r="VQW404" s="58"/>
      <c r="VQX404" s="58"/>
      <c r="VQY404" s="58"/>
      <c r="VQZ404" s="58"/>
      <c r="VRA404" s="58"/>
      <c r="VRB404" s="58"/>
      <c r="VRC404" s="58"/>
      <c r="VRD404" s="58"/>
      <c r="VRE404" s="58"/>
      <c r="VRF404" s="58"/>
      <c r="VRG404" s="58"/>
      <c r="VRH404" s="58"/>
      <c r="VRI404" s="58"/>
      <c r="VRJ404" s="58"/>
      <c r="VRK404" s="58"/>
      <c r="VRL404" s="58"/>
      <c r="VRM404" s="58"/>
      <c r="VRN404" s="58"/>
      <c r="VRO404" s="58"/>
      <c r="VRP404" s="58"/>
      <c r="VRQ404" s="58"/>
      <c r="VRR404" s="58"/>
      <c r="VRS404" s="58"/>
      <c r="VRT404" s="58"/>
      <c r="VRU404" s="58"/>
      <c r="VRV404" s="58"/>
      <c r="VRW404" s="58"/>
      <c r="VRX404" s="58"/>
      <c r="VRY404" s="58"/>
      <c r="VRZ404" s="58"/>
      <c r="VSA404" s="58"/>
      <c r="VSB404" s="58"/>
      <c r="VSC404" s="58"/>
      <c r="VSD404" s="58"/>
      <c r="VSE404" s="58"/>
      <c r="VSF404" s="58"/>
      <c r="VSG404" s="58"/>
      <c r="VSH404" s="58"/>
      <c r="VSI404" s="58"/>
      <c r="VSJ404" s="58"/>
      <c r="VSK404" s="58"/>
      <c r="VSL404" s="58"/>
      <c r="VSM404" s="58"/>
      <c r="VSN404" s="58"/>
      <c r="VSO404" s="58"/>
      <c r="VSP404" s="58"/>
      <c r="VSQ404" s="58"/>
      <c r="VSR404" s="58"/>
      <c r="VSS404" s="58"/>
      <c r="VST404" s="58"/>
      <c r="VSU404" s="58"/>
      <c r="VSV404" s="58"/>
      <c r="VSW404" s="58"/>
      <c r="VSX404" s="58"/>
      <c r="VSY404" s="58"/>
      <c r="VSZ404" s="58"/>
      <c r="VTA404" s="58"/>
      <c r="VTB404" s="58"/>
      <c r="VTC404" s="58"/>
      <c r="VTD404" s="58"/>
      <c r="VTE404" s="58"/>
      <c r="VTF404" s="58"/>
      <c r="VTG404" s="58"/>
      <c r="VTH404" s="58"/>
      <c r="VTI404" s="58"/>
      <c r="VTJ404" s="58"/>
      <c r="VTK404" s="58"/>
      <c r="VTL404" s="58"/>
      <c r="VTM404" s="58"/>
      <c r="VTN404" s="58"/>
      <c r="VTO404" s="58"/>
      <c r="VTP404" s="58"/>
      <c r="VTQ404" s="58"/>
      <c r="VTR404" s="58"/>
      <c r="VTS404" s="58"/>
      <c r="VTT404" s="58"/>
      <c r="VTU404" s="58"/>
      <c r="VTV404" s="58"/>
      <c r="VTW404" s="58"/>
      <c r="VTX404" s="58"/>
      <c r="VTY404" s="58"/>
      <c r="VTZ404" s="58"/>
      <c r="VUA404" s="58"/>
      <c r="VUB404" s="58"/>
      <c r="VUC404" s="58"/>
      <c r="VUD404" s="58"/>
      <c r="VUE404" s="58"/>
      <c r="VUF404" s="58"/>
      <c r="VUG404" s="58"/>
      <c r="VUH404" s="58"/>
      <c r="VUI404" s="58"/>
      <c r="VUJ404" s="58"/>
      <c r="VUK404" s="58"/>
      <c r="VUL404" s="58"/>
      <c r="VUM404" s="58"/>
      <c r="VUN404" s="58"/>
      <c r="VUO404" s="58"/>
      <c r="VUP404" s="58"/>
      <c r="VUQ404" s="58"/>
      <c r="VUR404" s="58"/>
      <c r="VUS404" s="58"/>
      <c r="VUT404" s="58"/>
      <c r="VUU404" s="58"/>
      <c r="VUV404" s="58"/>
      <c r="VUW404" s="58"/>
      <c r="VUX404" s="58"/>
      <c r="VUY404" s="58"/>
      <c r="VUZ404" s="58"/>
      <c r="VVA404" s="58"/>
      <c r="VVB404" s="58"/>
      <c r="VVC404" s="58"/>
      <c r="VVD404" s="58"/>
      <c r="VVE404" s="58"/>
      <c r="VVF404" s="58"/>
      <c r="VVG404" s="58"/>
      <c r="VVH404" s="58"/>
      <c r="VVI404" s="58"/>
      <c r="VVJ404" s="58"/>
      <c r="VVK404" s="58"/>
      <c r="VVL404" s="58"/>
      <c r="VVM404" s="58"/>
      <c r="VVN404" s="58"/>
      <c r="VVO404" s="58"/>
      <c r="VVP404" s="58"/>
      <c r="VVQ404" s="58"/>
      <c r="VVR404" s="58"/>
      <c r="VVS404" s="58"/>
      <c r="VVT404" s="58"/>
      <c r="VVU404" s="58"/>
      <c r="VVV404" s="58"/>
      <c r="VVW404" s="58"/>
      <c r="VVX404" s="58"/>
      <c r="VVY404" s="58"/>
      <c r="VVZ404" s="58"/>
      <c r="VWA404" s="58"/>
      <c r="VWB404" s="58"/>
      <c r="VWC404" s="58"/>
      <c r="VWD404" s="58"/>
      <c r="VWE404" s="58"/>
      <c r="VWF404" s="58"/>
      <c r="VWG404" s="58"/>
      <c r="VWH404" s="58"/>
      <c r="VWI404" s="58"/>
      <c r="VWJ404" s="58"/>
      <c r="VWK404" s="58"/>
      <c r="VWL404" s="58"/>
      <c r="VWM404" s="58"/>
      <c r="VWN404" s="58"/>
      <c r="VWO404" s="58"/>
      <c r="VWP404" s="58"/>
      <c r="VWQ404" s="58"/>
      <c r="VWR404" s="58"/>
      <c r="VWS404" s="58"/>
      <c r="VWT404" s="58"/>
      <c r="VWU404" s="58"/>
      <c r="VWV404" s="58"/>
      <c r="VWW404" s="58"/>
      <c r="VWX404" s="58"/>
      <c r="VWY404" s="58"/>
      <c r="VWZ404" s="58"/>
      <c r="VXA404" s="58"/>
      <c r="VXB404" s="58"/>
      <c r="VXC404" s="58"/>
      <c r="VXD404" s="58"/>
      <c r="VXE404" s="58"/>
      <c r="VXF404" s="58"/>
      <c r="VXG404" s="58"/>
      <c r="VXH404" s="58"/>
      <c r="VXI404" s="58"/>
      <c r="VXJ404" s="58"/>
      <c r="VXK404" s="58"/>
      <c r="VXL404" s="58"/>
      <c r="VXM404" s="58"/>
      <c r="VXN404" s="58"/>
      <c r="VXO404" s="58"/>
      <c r="VXP404" s="58"/>
      <c r="VXQ404" s="58"/>
      <c r="VXR404" s="58"/>
      <c r="VXS404" s="58"/>
      <c r="VXT404" s="58"/>
      <c r="VXU404" s="58"/>
      <c r="VXV404" s="58"/>
      <c r="VXW404" s="58"/>
      <c r="VXX404" s="58"/>
      <c r="VXY404" s="58"/>
      <c r="VXZ404" s="58"/>
      <c r="VYA404" s="58"/>
      <c r="VYB404" s="58"/>
      <c r="VYC404" s="58"/>
      <c r="VYD404" s="58"/>
      <c r="VYE404" s="58"/>
      <c r="VYF404" s="58"/>
      <c r="VYG404" s="58"/>
      <c r="VYH404" s="58"/>
      <c r="VYI404" s="58"/>
      <c r="VYJ404" s="58"/>
      <c r="VYK404" s="58"/>
      <c r="VYL404" s="58"/>
      <c r="VYM404" s="58"/>
      <c r="VYN404" s="58"/>
      <c r="VYO404" s="58"/>
      <c r="VYP404" s="58"/>
      <c r="VYQ404" s="58"/>
      <c r="VYR404" s="58"/>
      <c r="VYS404" s="58"/>
      <c r="VYT404" s="58"/>
      <c r="VYU404" s="58"/>
      <c r="VYV404" s="58"/>
      <c r="VYW404" s="58"/>
      <c r="VYX404" s="58"/>
      <c r="VYY404" s="58"/>
      <c r="VYZ404" s="58"/>
      <c r="VZA404" s="58"/>
      <c r="VZB404" s="58"/>
      <c r="VZC404" s="58"/>
      <c r="VZD404" s="58"/>
      <c r="VZE404" s="58"/>
      <c r="VZF404" s="58"/>
      <c r="VZG404" s="58"/>
      <c r="VZH404" s="58"/>
      <c r="VZI404" s="58"/>
      <c r="VZJ404" s="58"/>
      <c r="VZK404" s="58"/>
      <c r="VZL404" s="58"/>
      <c r="VZM404" s="58"/>
      <c r="VZN404" s="58"/>
      <c r="VZO404" s="58"/>
      <c r="VZP404" s="58"/>
      <c r="VZQ404" s="58"/>
      <c r="VZR404" s="58"/>
      <c r="VZS404" s="58"/>
      <c r="VZT404" s="58"/>
      <c r="VZU404" s="58"/>
      <c r="VZV404" s="58"/>
      <c r="VZW404" s="58"/>
      <c r="VZX404" s="58"/>
      <c r="VZY404" s="58"/>
      <c r="VZZ404" s="58"/>
      <c r="WAA404" s="58"/>
      <c r="WAB404" s="58"/>
      <c r="WAC404" s="58"/>
      <c r="WAD404" s="58"/>
      <c r="WAE404" s="58"/>
      <c r="WAF404" s="58"/>
      <c r="WAG404" s="58"/>
      <c r="WAH404" s="58"/>
      <c r="WAI404" s="58"/>
      <c r="WAJ404" s="58"/>
      <c r="WAK404" s="58"/>
      <c r="WAL404" s="58"/>
      <c r="WAM404" s="58"/>
      <c r="WAN404" s="58"/>
      <c r="WAO404" s="58"/>
      <c r="WAP404" s="58"/>
      <c r="WAQ404" s="58"/>
      <c r="WAR404" s="58"/>
      <c r="WAS404" s="58"/>
      <c r="WAT404" s="58"/>
      <c r="WAU404" s="58"/>
      <c r="WAV404" s="58"/>
      <c r="WAW404" s="58"/>
      <c r="WAX404" s="58"/>
      <c r="WAY404" s="58"/>
      <c r="WAZ404" s="58"/>
      <c r="WBA404" s="58"/>
      <c r="WBB404" s="58"/>
      <c r="WBC404" s="58"/>
      <c r="WBD404" s="58"/>
      <c r="WBE404" s="58"/>
      <c r="WBF404" s="58"/>
      <c r="WBG404" s="58"/>
      <c r="WBH404" s="58"/>
      <c r="WBI404" s="58"/>
      <c r="WBJ404" s="58"/>
      <c r="WBK404" s="58"/>
      <c r="WBL404" s="58"/>
      <c r="WBM404" s="58"/>
      <c r="WBN404" s="58"/>
      <c r="WBO404" s="58"/>
      <c r="WBP404" s="58"/>
      <c r="WBQ404" s="58"/>
      <c r="WBR404" s="58"/>
      <c r="WBS404" s="58"/>
      <c r="WBT404" s="58"/>
      <c r="WBU404" s="58"/>
      <c r="WBV404" s="58"/>
      <c r="WBW404" s="58"/>
      <c r="WBX404" s="58"/>
      <c r="WBY404" s="58"/>
      <c r="WBZ404" s="58"/>
      <c r="WCA404" s="58"/>
      <c r="WCB404" s="58"/>
      <c r="WCC404" s="58"/>
      <c r="WCD404" s="58"/>
      <c r="WCE404" s="58"/>
      <c r="WCF404" s="58"/>
      <c r="WCG404" s="58"/>
      <c r="WCH404" s="58"/>
      <c r="WCI404" s="58"/>
      <c r="WCJ404" s="58"/>
      <c r="WCK404" s="58"/>
      <c r="WCL404" s="58"/>
      <c r="WCM404" s="58"/>
      <c r="WCN404" s="58"/>
      <c r="WCO404" s="58"/>
      <c r="WCP404" s="58"/>
      <c r="WCQ404" s="58"/>
      <c r="WCR404" s="58"/>
      <c r="WCS404" s="58"/>
      <c r="WCT404" s="58"/>
      <c r="WCU404" s="58"/>
      <c r="WCV404" s="58"/>
      <c r="WCW404" s="58"/>
      <c r="WCX404" s="58"/>
      <c r="WCY404" s="58"/>
      <c r="WCZ404" s="58"/>
      <c r="WDA404" s="58"/>
      <c r="WDB404" s="58"/>
      <c r="WDC404" s="58"/>
      <c r="WDD404" s="58"/>
      <c r="WDE404" s="58"/>
      <c r="WDF404" s="58"/>
      <c r="WDG404" s="58"/>
      <c r="WDH404" s="58"/>
      <c r="WDI404" s="58"/>
      <c r="WDJ404" s="58"/>
      <c r="WDK404" s="58"/>
      <c r="WDL404" s="58"/>
      <c r="WDM404" s="58"/>
      <c r="WDN404" s="58"/>
      <c r="WDO404" s="58"/>
      <c r="WDP404" s="58"/>
      <c r="WDQ404" s="58"/>
      <c r="WDR404" s="58"/>
      <c r="WDS404" s="58"/>
      <c r="WDT404" s="58"/>
      <c r="WDU404" s="58"/>
      <c r="WDV404" s="58"/>
      <c r="WDW404" s="58"/>
      <c r="WDX404" s="58"/>
      <c r="WDY404" s="58"/>
      <c r="WDZ404" s="58"/>
      <c r="WEA404" s="58"/>
      <c r="WEB404" s="58"/>
      <c r="WEC404" s="58"/>
      <c r="WED404" s="58"/>
      <c r="WEE404" s="58"/>
      <c r="WEF404" s="58"/>
      <c r="WEG404" s="58"/>
      <c r="WEH404" s="58"/>
      <c r="WEI404" s="58"/>
      <c r="WEJ404" s="58"/>
      <c r="WEK404" s="58"/>
      <c r="WEL404" s="58"/>
      <c r="WEM404" s="58"/>
      <c r="WEN404" s="58"/>
      <c r="WEO404" s="58"/>
      <c r="WEP404" s="58"/>
      <c r="WEQ404" s="58"/>
      <c r="WER404" s="58"/>
      <c r="WES404" s="58"/>
      <c r="WET404" s="58"/>
      <c r="WEU404" s="58"/>
      <c r="WEV404" s="58"/>
      <c r="WEW404" s="58"/>
      <c r="WEX404" s="58"/>
      <c r="WEY404" s="58"/>
      <c r="WEZ404" s="58"/>
      <c r="WFA404" s="58"/>
      <c r="WFB404" s="58"/>
      <c r="WFC404" s="58"/>
      <c r="WFD404" s="58"/>
      <c r="WFE404" s="58"/>
      <c r="WFF404" s="58"/>
      <c r="WFG404" s="58"/>
      <c r="WFH404" s="58"/>
      <c r="WFI404" s="58"/>
      <c r="WFJ404" s="58"/>
      <c r="WFK404" s="58"/>
      <c r="WFL404" s="58"/>
      <c r="WFM404" s="58"/>
      <c r="WFN404" s="58"/>
      <c r="WFO404" s="58"/>
      <c r="WFP404" s="58"/>
      <c r="WFQ404" s="58"/>
      <c r="WFR404" s="58"/>
      <c r="WFS404" s="58"/>
      <c r="WFT404" s="58"/>
      <c r="WFU404" s="58"/>
      <c r="WFV404" s="58"/>
      <c r="WFW404" s="58"/>
      <c r="WFX404" s="58"/>
      <c r="WFY404" s="58"/>
      <c r="WFZ404" s="58"/>
      <c r="WGA404" s="58"/>
      <c r="WGB404" s="58"/>
      <c r="WGC404" s="58"/>
      <c r="WGD404" s="58"/>
      <c r="WGE404" s="58"/>
      <c r="WGF404" s="58"/>
      <c r="WGG404" s="58"/>
      <c r="WGH404" s="58"/>
      <c r="WGI404" s="58"/>
      <c r="WGJ404" s="58"/>
      <c r="WGK404" s="58"/>
      <c r="WGL404" s="58"/>
      <c r="WGM404" s="58"/>
      <c r="WGN404" s="58"/>
      <c r="WGO404" s="58"/>
      <c r="WGP404" s="58"/>
      <c r="WGQ404" s="58"/>
      <c r="WGR404" s="58"/>
      <c r="WGS404" s="58"/>
      <c r="WGT404" s="58"/>
      <c r="WGU404" s="58"/>
      <c r="WGV404" s="58"/>
      <c r="WGW404" s="58"/>
      <c r="WGX404" s="58"/>
      <c r="WGY404" s="58"/>
      <c r="WGZ404" s="58"/>
      <c r="WHA404" s="58"/>
      <c r="WHB404" s="58"/>
      <c r="WHC404" s="58"/>
      <c r="WHD404" s="58"/>
      <c r="WHE404" s="58"/>
      <c r="WHF404" s="58"/>
      <c r="WHG404" s="58"/>
      <c r="WHH404" s="58"/>
      <c r="WHI404" s="58"/>
      <c r="WHJ404" s="58"/>
      <c r="WHK404" s="58"/>
      <c r="WHL404" s="58"/>
      <c r="WHM404" s="58"/>
      <c r="WHN404" s="58"/>
      <c r="WHO404" s="58"/>
      <c r="WHP404" s="58"/>
      <c r="WHQ404" s="58"/>
      <c r="WHR404" s="58"/>
      <c r="WHS404" s="58"/>
      <c r="WHT404" s="58"/>
      <c r="WHU404" s="58"/>
      <c r="WHV404" s="58"/>
      <c r="WHW404" s="58"/>
      <c r="WHX404" s="58"/>
      <c r="WHY404" s="58"/>
      <c r="WHZ404" s="58"/>
      <c r="WIA404" s="58"/>
      <c r="WIB404" s="58"/>
      <c r="WIC404" s="58"/>
      <c r="WID404" s="58"/>
      <c r="WIE404" s="58"/>
      <c r="WIF404" s="58"/>
      <c r="WIG404" s="58"/>
      <c r="WIH404" s="58"/>
      <c r="WII404" s="58"/>
      <c r="WIJ404" s="58"/>
      <c r="WIK404" s="58"/>
      <c r="WIL404" s="58"/>
      <c r="WIM404" s="58"/>
      <c r="WIN404" s="58"/>
      <c r="WIO404" s="58"/>
      <c r="WIP404" s="58"/>
      <c r="WIQ404" s="58"/>
      <c r="WIR404" s="58"/>
      <c r="WIS404" s="58"/>
      <c r="WIT404" s="58"/>
      <c r="WIU404" s="58"/>
      <c r="WIV404" s="58"/>
      <c r="WIW404" s="58"/>
      <c r="WIX404" s="58"/>
      <c r="WIY404" s="58"/>
      <c r="WIZ404" s="58"/>
      <c r="WJA404" s="58"/>
      <c r="WJB404" s="58"/>
      <c r="WJC404" s="58"/>
      <c r="WJD404" s="58"/>
      <c r="WJE404" s="58"/>
    </row>
    <row r="405" spans="1:15813" ht="36" customHeight="1" x14ac:dyDescent="0.15">
      <c r="B405" s="5">
        <v>80111600</v>
      </c>
      <c r="C405" s="23" t="s">
        <v>475</v>
      </c>
      <c r="D405" s="4">
        <v>1</v>
      </c>
      <c r="E405" s="4">
        <v>1</v>
      </c>
      <c r="F405" s="4">
        <v>11</v>
      </c>
      <c r="G405" s="4">
        <v>1</v>
      </c>
      <c r="H405" s="5" t="s">
        <v>25</v>
      </c>
      <c r="I405" s="4">
        <v>0</v>
      </c>
      <c r="J405" s="21">
        <f>5500000*F405</f>
        <v>60500000</v>
      </c>
      <c r="K405" s="14">
        <f t="shared" si="5"/>
        <v>60500000</v>
      </c>
      <c r="L405" s="4">
        <v>0</v>
      </c>
      <c r="M405" s="4">
        <v>0</v>
      </c>
      <c r="N405" s="10" t="s">
        <v>19</v>
      </c>
      <c r="O405" s="9" t="s">
        <v>20</v>
      </c>
      <c r="P405" s="10" t="s">
        <v>21</v>
      </c>
      <c r="Q405" s="4">
        <v>3822500</v>
      </c>
      <c r="R405" s="10" t="s">
        <v>22</v>
      </c>
      <c r="S405" s="66"/>
      <c r="T405" s="66"/>
      <c r="U405" s="66"/>
      <c r="V405" s="66"/>
      <c r="W405" s="66"/>
      <c r="X405" s="66"/>
      <c r="Y405" s="66"/>
      <c r="Z405" s="66"/>
      <c r="AA405" s="66"/>
      <c r="AB405" s="66"/>
      <c r="AC405" s="66"/>
      <c r="AD405" s="66"/>
      <c r="AE405" s="66"/>
      <c r="AF405" s="66"/>
      <c r="AG405" s="66"/>
      <c r="AH405" s="66"/>
      <c r="AI405" s="66"/>
      <c r="AJ405" s="66"/>
      <c r="AK405" s="66"/>
      <c r="AL405" s="66"/>
      <c r="AM405" s="66"/>
      <c r="AN405" s="66"/>
      <c r="AO405" s="66"/>
      <c r="AP405" s="58"/>
      <c r="AQ405" s="58"/>
      <c r="AR405" s="58"/>
      <c r="AS405" s="58"/>
      <c r="AT405" s="58"/>
      <c r="AU405" s="58"/>
      <c r="AV405" s="58"/>
      <c r="AW405" s="58"/>
      <c r="AX405" s="58"/>
      <c r="AY405" s="58"/>
      <c r="AZ405" s="58"/>
      <c r="BA405" s="58"/>
      <c r="BB405" s="58"/>
      <c r="BC405" s="58"/>
      <c r="BD405" s="58"/>
      <c r="BE405" s="58"/>
      <c r="BF405" s="58"/>
      <c r="BG405" s="58"/>
      <c r="BH405" s="58"/>
      <c r="BI405" s="58"/>
      <c r="BJ405" s="58"/>
      <c r="BK405" s="58"/>
      <c r="BL405" s="58"/>
      <c r="BM405" s="58"/>
      <c r="BN405" s="58"/>
      <c r="BO405" s="58"/>
      <c r="BP405" s="58"/>
      <c r="BQ405" s="58"/>
      <c r="BR405" s="58"/>
      <c r="BS405" s="58"/>
      <c r="BT405" s="58"/>
      <c r="BU405" s="58"/>
      <c r="BV405" s="58"/>
      <c r="BW405" s="58"/>
      <c r="BX405" s="58"/>
      <c r="BY405" s="58"/>
      <c r="BZ405" s="58"/>
      <c r="CA405" s="58"/>
      <c r="CB405" s="58"/>
      <c r="CC405" s="58"/>
      <c r="CD405" s="58"/>
      <c r="CE405" s="58"/>
      <c r="CF405" s="58"/>
      <c r="CG405" s="58"/>
      <c r="CH405" s="58"/>
      <c r="CI405" s="58"/>
      <c r="CJ405" s="58"/>
      <c r="CK405" s="58"/>
      <c r="CL405" s="58"/>
      <c r="CM405" s="58"/>
      <c r="CN405" s="58"/>
      <c r="CO405" s="58"/>
      <c r="CP405" s="58"/>
      <c r="CQ405" s="58"/>
      <c r="CR405" s="58"/>
      <c r="CS405" s="58"/>
      <c r="CT405" s="58"/>
      <c r="CU405" s="58"/>
      <c r="CV405" s="58"/>
      <c r="CW405" s="58"/>
      <c r="CX405" s="58"/>
      <c r="CY405" s="58"/>
      <c r="CZ405" s="58"/>
      <c r="DA405" s="58"/>
      <c r="DB405" s="58"/>
      <c r="DC405" s="58"/>
      <c r="DD405" s="58"/>
      <c r="DE405" s="58"/>
      <c r="DF405" s="58"/>
      <c r="DG405" s="58"/>
      <c r="DH405" s="58"/>
      <c r="DI405" s="58"/>
      <c r="DJ405" s="58"/>
      <c r="DK405" s="58"/>
      <c r="DL405" s="58"/>
      <c r="DM405" s="58"/>
      <c r="DN405" s="58"/>
      <c r="DO405" s="58"/>
      <c r="DP405" s="58"/>
      <c r="DQ405" s="58"/>
      <c r="DR405" s="58"/>
      <c r="DS405" s="58"/>
      <c r="DT405" s="58"/>
      <c r="DU405" s="58"/>
      <c r="DV405" s="58"/>
      <c r="DW405" s="58"/>
      <c r="DX405" s="58"/>
      <c r="DY405" s="58"/>
      <c r="DZ405" s="58"/>
      <c r="EA405" s="58"/>
      <c r="EB405" s="58"/>
      <c r="EC405" s="58"/>
      <c r="ED405" s="58"/>
      <c r="EE405" s="58"/>
      <c r="EF405" s="58"/>
      <c r="EG405" s="58"/>
      <c r="EH405" s="58"/>
      <c r="EI405" s="58"/>
      <c r="EJ405" s="58"/>
      <c r="EK405" s="58"/>
      <c r="EL405" s="58"/>
      <c r="EM405" s="58"/>
      <c r="EN405" s="58"/>
      <c r="EO405" s="58"/>
      <c r="EP405" s="58"/>
      <c r="EQ405" s="58"/>
      <c r="ER405" s="58"/>
      <c r="ES405" s="58"/>
      <c r="ET405" s="58"/>
      <c r="EU405" s="58"/>
      <c r="EV405" s="58"/>
      <c r="EW405" s="58"/>
      <c r="EX405" s="58"/>
      <c r="EY405" s="58"/>
      <c r="EZ405" s="58"/>
      <c r="FA405" s="58"/>
      <c r="FB405" s="58"/>
      <c r="FC405" s="58"/>
      <c r="FD405" s="58"/>
      <c r="FE405" s="58"/>
      <c r="FF405" s="58"/>
      <c r="FG405" s="58"/>
      <c r="FH405" s="58"/>
      <c r="FI405" s="58"/>
      <c r="FJ405" s="58"/>
      <c r="FK405" s="58"/>
      <c r="FL405" s="58"/>
      <c r="FM405" s="58"/>
      <c r="FN405" s="58"/>
      <c r="FO405" s="58"/>
      <c r="FP405" s="58"/>
      <c r="FQ405" s="58"/>
      <c r="FR405" s="58"/>
      <c r="FS405" s="58"/>
      <c r="FT405" s="58"/>
      <c r="FU405" s="58"/>
      <c r="FV405" s="58"/>
      <c r="FW405" s="58"/>
      <c r="FX405" s="58"/>
      <c r="FY405" s="58"/>
      <c r="FZ405" s="58"/>
      <c r="GA405" s="58"/>
      <c r="GB405" s="58"/>
      <c r="GC405" s="58"/>
      <c r="GD405" s="58"/>
      <c r="GE405" s="58"/>
      <c r="GF405" s="58"/>
      <c r="GG405" s="58"/>
      <c r="GH405" s="58"/>
      <c r="GI405" s="58"/>
      <c r="GJ405" s="58"/>
      <c r="GK405" s="58"/>
      <c r="GL405" s="58"/>
      <c r="GM405" s="58"/>
      <c r="GN405" s="58"/>
      <c r="GO405" s="58"/>
      <c r="GP405" s="58"/>
      <c r="GQ405" s="58"/>
      <c r="GR405" s="58"/>
      <c r="GS405" s="58"/>
      <c r="GT405" s="58"/>
      <c r="GU405" s="58"/>
      <c r="GV405" s="58"/>
      <c r="GW405" s="58"/>
      <c r="GX405" s="58"/>
      <c r="GY405" s="58"/>
      <c r="GZ405" s="58"/>
      <c r="HA405" s="58"/>
      <c r="HB405" s="58"/>
      <c r="HC405" s="58"/>
      <c r="HD405" s="58"/>
      <c r="HE405" s="58"/>
      <c r="HF405" s="58"/>
      <c r="HG405" s="58"/>
      <c r="HH405" s="58"/>
      <c r="HI405" s="58"/>
      <c r="HJ405" s="58"/>
      <c r="HK405" s="58"/>
      <c r="HL405" s="58"/>
      <c r="HM405" s="58"/>
      <c r="HN405" s="58"/>
      <c r="HO405" s="58"/>
      <c r="HP405" s="58"/>
      <c r="HQ405" s="58"/>
      <c r="HR405" s="58"/>
      <c r="HS405" s="58"/>
      <c r="HT405" s="58"/>
      <c r="HU405" s="58"/>
      <c r="HV405" s="58"/>
      <c r="HW405" s="58"/>
      <c r="HX405" s="58"/>
      <c r="HY405" s="58"/>
      <c r="HZ405" s="58"/>
      <c r="IA405" s="58"/>
      <c r="IB405" s="58"/>
      <c r="IC405" s="58"/>
      <c r="ID405" s="58"/>
      <c r="IE405" s="58"/>
      <c r="IF405" s="58"/>
      <c r="IG405" s="58"/>
      <c r="IH405" s="58"/>
      <c r="II405" s="58"/>
      <c r="IJ405" s="58"/>
      <c r="IK405" s="58"/>
      <c r="IL405" s="58"/>
      <c r="IM405" s="58"/>
      <c r="IN405" s="58"/>
      <c r="IO405" s="58"/>
      <c r="IP405" s="58"/>
      <c r="IQ405" s="58"/>
      <c r="IR405" s="58"/>
      <c r="IS405" s="58"/>
      <c r="IT405" s="58"/>
      <c r="IU405" s="58"/>
      <c r="IV405" s="58"/>
      <c r="IW405" s="58"/>
      <c r="IX405" s="58"/>
      <c r="IY405" s="58"/>
      <c r="IZ405" s="58"/>
      <c r="JA405" s="58"/>
      <c r="JB405" s="58"/>
      <c r="JC405" s="58"/>
      <c r="JD405" s="58"/>
      <c r="JE405" s="58"/>
      <c r="JF405" s="58"/>
      <c r="JG405" s="58"/>
      <c r="JH405" s="58"/>
      <c r="JI405" s="58"/>
      <c r="JJ405" s="58"/>
      <c r="JK405" s="58"/>
      <c r="JL405" s="58"/>
      <c r="JM405" s="58"/>
      <c r="JN405" s="58"/>
      <c r="JO405" s="58"/>
      <c r="JP405" s="58"/>
      <c r="JQ405" s="58"/>
      <c r="JR405" s="58"/>
      <c r="JS405" s="58"/>
      <c r="JT405" s="58"/>
      <c r="JU405" s="58"/>
      <c r="JV405" s="58"/>
      <c r="JW405" s="58"/>
      <c r="JX405" s="58"/>
      <c r="JY405" s="58"/>
      <c r="JZ405" s="58"/>
      <c r="KA405" s="58"/>
      <c r="KB405" s="58"/>
      <c r="KC405" s="58"/>
      <c r="KD405" s="58"/>
      <c r="KE405" s="58"/>
      <c r="KF405" s="58"/>
      <c r="KG405" s="58"/>
      <c r="KH405" s="58"/>
      <c r="KI405" s="58"/>
      <c r="KJ405" s="58"/>
      <c r="KK405" s="58"/>
      <c r="KL405" s="58"/>
      <c r="KM405" s="58"/>
      <c r="KN405" s="58"/>
      <c r="KO405" s="58"/>
      <c r="KP405" s="58"/>
      <c r="KQ405" s="58"/>
      <c r="KR405" s="58"/>
      <c r="KS405" s="58"/>
      <c r="KT405" s="58"/>
      <c r="KU405" s="58"/>
      <c r="KV405" s="58"/>
      <c r="KW405" s="58"/>
      <c r="KX405" s="58"/>
      <c r="KY405" s="58"/>
      <c r="KZ405" s="58"/>
      <c r="LA405" s="58"/>
      <c r="LB405" s="58"/>
      <c r="LC405" s="58"/>
      <c r="LD405" s="58"/>
      <c r="LE405" s="58"/>
      <c r="LF405" s="58"/>
      <c r="LG405" s="58"/>
      <c r="LH405" s="58"/>
      <c r="LI405" s="58"/>
      <c r="LJ405" s="58"/>
      <c r="LK405" s="58"/>
      <c r="LL405" s="58"/>
      <c r="LM405" s="58"/>
      <c r="LN405" s="58"/>
      <c r="LO405" s="58"/>
      <c r="LP405" s="58"/>
      <c r="LQ405" s="58"/>
      <c r="LR405" s="58"/>
      <c r="LS405" s="58"/>
      <c r="LT405" s="58"/>
      <c r="LU405" s="58"/>
      <c r="LV405" s="58"/>
      <c r="LW405" s="58"/>
      <c r="LX405" s="58"/>
      <c r="LY405" s="58"/>
      <c r="LZ405" s="58"/>
      <c r="MA405" s="58"/>
      <c r="MB405" s="58"/>
      <c r="MC405" s="58"/>
      <c r="MD405" s="58"/>
      <c r="ME405" s="58"/>
      <c r="MF405" s="58"/>
      <c r="MG405" s="58"/>
      <c r="MH405" s="58"/>
      <c r="MI405" s="58"/>
      <c r="MJ405" s="58"/>
      <c r="MK405" s="58"/>
      <c r="ML405" s="58"/>
      <c r="MM405" s="58"/>
      <c r="MN405" s="58"/>
      <c r="MO405" s="58"/>
      <c r="MP405" s="58"/>
      <c r="MQ405" s="58"/>
      <c r="MR405" s="58"/>
      <c r="MS405" s="58"/>
      <c r="MT405" s="58"/>
      <c r="MU405" s="58"/>
      <c r="MV405" s="58"/>
      <c r="MW405" s="58"/>
      <c r="MX405" s="58"/>
      <c r="MY405" s="58"/>
      <c r="MZ405" s="58"/>
      <c r="NA405" s="58"/>
      <c r="NB405" s="58"/>
      <c r="NC405" s="58"/>
      <c r="ND405" s="58"/>
      <c r="NE405" s="58"/>
      <c r="NF405" s="58"/>
      <c r="NG405" s="58"/>
      <c r="NH405" s="58"/>
      <c r="NI405" s="58"/>
      <c r="NJ405" s="58"/>
      <c r="NK405" s="58"/>
      <c r="NL405" s="58"/>
      <c r="NM405" s="58"/>
      <c r="NN405" s="58"/>
      <c r="NO405" s="58"/>
      <c r="NP405" s="58"/>
      <c r="NQ405" s="58"/>
      <c r="NR405" s="58"/>
      <c r="NS405" s="58"/>
      <c r="NT405" s="58"/>
      <c r="NU405" s="58"/>
      <c r="NV405" s="58"/>
      <c r="NW405" s="58"/>
      <c r="NX405" s="58"/>
      <c r="NY405" s="58"/>
      <c r="NZ405" s="58"/>
      <c r="OA405" s="58"/>
      <c r="OB405" s="58"/>
      <c r="OC405" s="58"/>
      <c r="OD405" s="58"/>
      <c r="OE405" s="58"/>
      <c r="OF405" s="58"/>
      <c r="OG405" s="58"/>
      <c r="OH405" s="58"/>
      <c r="OI405" s="58"/>
      <c r="OJ405" s="58"/>
      <c r="OK405" s="58"/>
      <c r="OL405" s="58"/>
      <c r="OM405" s="58"/>
      <c r="ON405" s="58"/>
      <c r="OO405" s="58"/>
      <c r="OP405" s="58"/>
      <c r="OQ405" s="58"/>
      <c r="OR405" s="58"/>
      <c r="OS405" s="58"/>
      <c r="OT405" s="58"/>
      <c r="OU405" s="58"/>
      <c r="OV405" s="58"/>
      <c r="OW405" s="58"/>
      <c r="OX405" s="58"/>
      <c r="OY405" s="58"/>
      <c r="OZ405" s="58"/>
      <c r="PA405" s="58"/>
      <c r="PB405" s="58"/>
      <c r="PC405" s="58"/>
      <c r="PD405" s="58"/>
      <c r="PE405" s="58"/>
      <c r="PF405" s="58"/>
      <c r="PG405" s="58"/>
      <c r="PH405" s="58"/>
      <c r="PI405" s="58"/>
      <c r="PJ405" s="58"/>
      <c r="PK405" s="58"/>
      <c r="PL405" s="58"/>
      <c r="PM405" s="58"/>
      <c r="PN405" s="58"/>
      <c r="PO405" s="58"/>
      <c r="PP405" s="58"/>
      <c r="PQ405" s="58"/>
      <c r="PR405" s="58"/>
      <c r="PS405" s="58"/>
      <c r="PT405" s="58"/>
      <c r="PU405" s="58"/>
      <c r="PV405" s="58"/>
      <c r="PW405" s="58"/>
      <c r="PX405" s="58"/>
      <c r="PY405" s="58"/>
      <c r="PZ405" s="58"/>
      <c r="QA405" s="58"/>
      <c r="QB405" s="58"/>
      <c r="QC405" s="58"/>
      <c r="QD405" s="58"/>
      <c r="QE405" s="58"/>
      <c r="QF405" s="58"/>
      <c r="QG405" s="58"/>
      <c r="QH405" s="58"/>
      <c r="QI405" s="58"/>
      <c r="QJ405" s="58"/>
      <c r="QK405" s="58"/>
      <c r="QL405" s="58"/>
      <c r="QM405" s="58"/>
      <c r="QN405" s="58"/>
      <c r="QO405" s="58"/>
      <c r="QP405" s="58"/>
      <c r="QQ405" s="58"/>
      <c r="QR405" s="58"/>
      <c r="QS405" s="58"/>
      <c r="QT405" s="58"/>
      <c r="QU405" s="58"/>
      <c r="QV405" s="58"/>
      <c r="QW405" s="58"/>
      <c r="QX405" s="58"/>
      <c r="QY405" s="58"/>
      <c r="QZ405" s="58"/>
      <c r="RA405" s="58"/>
      <c r="RB405" s="58"/>
      <c r="RC405" s="58"/>
      <c r="RD405" s="58"/>
      <c r="RE405" s="58"/>
      <c r="RF405" s="58"/>
      <c r="RG405" s="58"/>
      <c r="RH405" s="58"/>
      <c r="RI405" s="58"/>
      <c r="RJ405" s="58"/>
      <c r="RK405" s="58"/>
      <c r="RL405" s="58"/>
      <c r="RM405" s="58"/>
      <c r="RN405" s="58"/>
      <c r="RO405" s="58"/>
      <c r="RP405" s="58"/>
      <c r="RQ405" s="58"/>
      <c r="RR405" s="58"/>
      <c r="RS405" s="58"/>
      <c r="RT405" s="58"/>
      <c r="RU405" s="58"/>
      <c r="RV405" s="58"/>
      <c r="RW405" s="58"/>
      <c r="RX405" s="58"/>
      <c r="RY405" s="58"/>
      <c r="RZ405" s="58"/>
      <c r="SA405" s="58"/>
      <c r="SB405" s="58"/>
      <c r="SC405" s="58"/>
      <c r="SD405" s="58"/>
      <c r="SE405" s="58"/>
      <c r="SF405" s="58"/>
      <c r="SG405" s="58"/>
      <c r="SH405" s="58"/>
      <c r="SI405" s="58"/>
      <c r="SJ405" s="58"/>
      <c r="SK405" s="58"/>
      <c r="SL405" s="58"/>
      <c r="SM405" s="58"/>
      <c r="SN405" s="58"/>
      <c r="SO405" s="58"/>
      <c r="SP405" s="58"/>
      <c r="SQ405" s="58"/>
      <c r="SR405" s="58"/>
      <c r="SS405" s="58"/>
      <c r="ST405" s="58"/>
      <c r="SU405" s="58"/>
      <c r="SV405" s="58"/>
      <c r="SW405" s="58"/>
      <c r="SX405" s="58"/>
      <c r="SY405" s="58"/>
      <c r="SZ405" s="58"/>
      <c r="TA405" s="58"/>
      <c r="TB405" s="58"/>
      <c r="TC405" s="58"/>
      <c r="TD405" s="58"/>
      <c r="TE405" s="58"/>
      <c r="TF405" s="58"/>
      <c r="TG405" s="58"/>
      <c r="TH405" s="58"/>
      <c r="TI405" s="58"/>
      <c r="TJ405" s="58"/>
      <c r="TK405" s="58"/>
      <c r="TL405" s="58"/>
      <c r="TM405" s="58"/>
      <c r="TN405" s="58"/>
      <c r="TO405" s="58"/>
      <c r="TP405" s="58"/>
      <c r="TQ405" s="58"/>
      <c r="TR405" s="58"/>
      <c r="TS405" s="58"/>
      <c r="TT405" s="58"/>
      <c r="TU405" s="58"/>
      <c r="TV405" s="58"/>
      <c r="TW405" s="58"/>
      <c r="TX405" s="58"/>
      <c r="TY405" s="58"/>
      <c r="TZ405" s="58"/>
      <c r="UA405" s="58"/>
      <c r="UB405" s="58"/>
      <c r="UC405" s="58"/>
      <c r="UD405" s="58"/>
      <c r="UE405" s="58"/>
      <c r="UF405" s="58"/>
      <c r="UG405" s="58"/>
      <c r="UH405" s="58"/>
      <c r="UI405" s="58"/>
      <c r="UJ405" s="58"/>
      <c r="UK405" s="58"/>
      <c r="UL405" s="58"/>
      <c r="UM405" s="58"/>
      <c r="UN405" s="58"/>
      <c r="UO405" s="58"/>
      <c r="UP405" s="58"/>
      <c r="UQ405" s="58"/>
      <c r="UR405" s="58"/>
      <c r="US405" s="58"/>
      <c r="UT405" s="58"/>
      <c r="UU405" s="58"/>
      <c r="UV405" s="58"/>
      <c r="UW405" s="58"/>
      <c r="UX405" s="58"/>
      <c r="UY405" s="58"/>
      <c r="UZ405" s="58"/>
      <c r="VA405" s="58"/>
      <c r="VB405" s="58"/>
      <c r="VC405" s="58"/>
      <c r="VD405" s="58"/>
      <c r="VE405" s="58"/>
      <c r="VF405" s="58"/>
      <c r="VG405" s="58"/>
      <c r="VH405" s="58"/>
      <c r="VI405" s="58"/>
      <c r="VJ405" s="58"/>
      <c r="VK405" s="58"/>
      <c r="VL405" s="58"/>
      <c r="VM405" s="58"/>
      <c r="VN405" s="58"/>
      <c r="VO405" s="58"/>
      <c r="VP405" s="58"/>
      <c r="VQ405" s="58"/>
      <c r="VR405" s="58"/>
      <c r="VS405" s="58"/>
      <c r="VT405" s="58"/>
      <c r="VU405" s="58"/>
      <c r="VV405" s="58"/>
      <c r="VW405" s="58"/>
      <c r="VX405" s="58"/>
      <c r="VY405" s="58"/>
      <c r="VZ405" s="58"/>
      <c r="WA405" s="58"/>
      <c r="WB405" s="58"/>
      <c r="WC405" s="58"/>
      <c r="WD405" s="58"/>
      <c r="WE405" s="58"/>
      <c r="WF405" s="58"/>
      <c r="WG405" s="58"/>
      <c r="WH405" s="58"/>
      <c r="WI405" s="58"/>
      <c r="WJ405" s="58"/>
      <c r="WK405" s="58"/>
      <c r="WL405" s="58"/>
      <c r="WM405" s="58"/>
      <c r="WN405" s="58"/>
      <c r="WO405" s="58"/>
      <c r="WP405" s="58"/>
      <c r="WQ405" s="58"/>
      <c r="WR405" s="58"/>
      <c r="WS405" s="58"/>
      <c r="WT405" s="58"/>
      <c r="WU405" s="58"/>
      <c r="WV405" s="58"/>
      <c r="WW405" s="58"/>
      <c r="WX405" s="58"/>
      <c r="WY405" s="58"/>
      <c r="WZ405" s="58"/>
      <c r="XA405" s="58"/>
      <c r="XB405" s="58"/>
      <c r="XC405" s="58"/>
      <c r="XD405" s="58"/>
      <c r="XE405" s="58"/>
      <c r="XF405" s="58"/>
      <c r="XG405" s="58"/>
      <c r="XH405" s="58"/>
      <c r="XI405" s="58"/>
      <c r="XJ405" s="58"/>
      <c r="XK405" s="58"/>
      <c r="XL405" s="58"/>
      <c r="XM405" s="58"/>
      <c r="XN405" s="58"/>
      <c r="XO405" s="58"/>
      <c r="XP405" s="58"/>
      <c r="XQ405" s="58"/>
      <c r="XR405" s="58"/>
      <c r="XS405" s="58"/>
      <c r="XT405" s="58"/>
      <c r="XU405" s="58"/>
      <c r="XV405" s="58"/>
      <c r="XW405" s="58"/>
      <c r="XX405" s="58"/>
      <c r="XY405" s="58"/>
      <c r="XZ405" s="58"/>
      <c r="YA405" s="58"/>
      <c r="YB405" s="58"/>
      <c r="YC405" s="58"/>
      <c r="YD405" s="58"/>
      <c r="YE405" s="58"/>
      <c r="YF405" s="58"/>
      <c r="YG405" s="58"/>
      <c r="YH405" s="58"/>
      <c r="YI405" s="58"/>
      <c r="YJ405" s="58"/>
      <c r="YK405" s="58"/>
      <c r="YL405" s="58"/>
      <c r="YM405" s="58"/>
      <c r="YN405" s="58"/>
      <c r="YO405" s="58"/>
      <c r="YP405" s="58"/>
      <c r="YQ405" s="58"/>
      <c r="YR405" s="58"/>
      <c r="YS405" s="58"/>
      <c r="YT405" s="58"/>
      <c r="YU405" s="58"/>
      <c r="YV405" s="58"/>
      <c r="YW405" s="58"/>
      <c r="YX405" s="58"/>
      <c r="YY405" s="58"/>
      <c r="YZ405" s="58"/>
      <c r="ZA405" s="58"/>
      <c r="ZB405" s="58"/>
      <c r="ZC405" s="58"/>
      <c r="ZD405" s="58"/>
      <c r="ZE405" s="58"/>
      <c r="ZF405" s="58"/>
      <c r="ZG405" s="58"/>
      <c r="ZH405" s="58"/>
      <c r="ZI405" s="58"/>
      <c r="ZJ405" s="58"/>
      <c r="ZK405" s="58"/>
      <c r="ZL405" s="58"/>
      <c r="ZM405" s="58"/>
      <c r="ZN405" s="58"/>
      <c r="ZO405" s="58"/>
      <c r="ZP405" s="58"/>
      <c r="ZQ405" s="58"/>
      <c r="ZR405" s="58"/>
      <c r="ZS405" s="58"/>
      <c r="ZT405" s="58"/>
      <c r="ZU405" s="58"/>
      <c r="ZV405" s="58"/>
      <c r="ZW405" s="58"/>
      <c r="ZX405" s="58"/>
      <c r="ZY405" s="58"/>
      <c r="ZZ405" s="58"/>
      <c r="AAA405" s="58"/>
      <c r="AAB405" s="58"/>
      <c r="AAC405" s="58"/>
      <c r="AAD405" s="58"/>
      <c r="AAE405" s="58"/>
      <c r="AAF405" s="58"/>
      <c r="AAG405" s="58"/>
      <c r="AAH405" s="58"/>
      <c r="AAI405" s="58"/>
      <c r="AAJ405" s="58"/>
      <c r="AAK405" s="58"/>
      <c r="AAL405" s="58"/>
      <c r="AAM405" s="58"/>
      <c r="AAN405" s="58"/>
      <c r="AAO405" s="58"/>
      <c r="AAP405" s="58"/>
      <c r="AAQ405" s="58"/>
      <c r="AAR405" s="58"/>
      <c r="AAS405" s="58"/>
      <c r="AAT405" s="58"/>
      <c r="AAU405" s="58"/>
      <c r="AAV405" s="58"/>
      <c r="AAW405" s="58"/>
      <c r="AAX405" s="58"/>
      <c r="AAY405" s="58"/>
      <c r="AAZ405" s="58"/>
      <c r="ABA405" s="58"/>
      <c r="ABB405" s="58"/>
      <c r="ABC405" s="58"/>
      <c r="ABD405" s="58"/>
      <c r="ABE405" s="58"/>
      <c r="ABF405" s="58"/>
      <c r="ABG405" s="58"/>
      <c r="ABH405" s="58"/>
      <c r="ABI405" s="58"/>
      <c r="ABJ405" s="58"/>
      <c r="ABK405" s="58"/>
      <c r="ABL405" s="58"/>
      <c r="ABM405" s="58"/>
      <c r="ABN405" s="58"/>
      <c r="ABO405" s="58"/>
      <c r="ABP405" s="58"/>
      <c r="ABQ405" s="58"/>
      <c r="ABR405" s="58"/>
      <c r="ABS405" s="58"/>
      <c r="ABT405" s="58"/>
      <c r="ABU405" s="58"/>
      <c r="ABV405" s="58"/>
      <c r="ABW405" s="58"/>
      <c r="ABX405" s="58"/>
      <c r="ABY405" s="58"/>
      <c r="ABZ405" s="58"/>
      <c r="ACA405" s="58"/>
      <c r="ACB405" s="58"/>
      <c r="ACC405" s="58"/>
      <c r="ACD405" s="58"/>
      <c r="ACE405" s="58"/>
      <c r="ACF405" s="58"/>
      <c r="ACG405" s="58"/>
      <c r="ACH405" s="58"/>
      <c r="ACI405" s="58"/>
      <c r="ACJ405" s="58"/>
      <c r="ACK405" s="58"/>
      <c r="ACL405" s="58"/>
      <c r="ACM405" s="58"/>
      <c r="ACN405" s="58"/>
      <c r="ACO405" s="58"/>
      <c r="ACP405" s="58"/>
      <c r="ACQ405" s="58"/>
      <c r="ACR405" s="58"/>
      <c r="ACS405" s="58"/>
      <c r="ACT405" s="58"/>
      <c r="ACU405" s="58"/>
      <c r="ACV405" s="58"/>
      <c r="ACW405" s="58"/>
      <c r="ACX405" s="58"/>
      <c r="ACY405" s="58"/>
      <c r="ACZ405" s="58"/>
      <c r="ADA405" s="58"/>
      <c r="ADB405" s="58"/>
      <c r="ADC405" s="58"/>
      <c r="ADD405" s="58"/>
      <c r="ADE405" s="58"/>
      <c r="ADF405" s="58"/>
      <c r="ADG405" s="58"/>
      <c r="ADH405" s="58"/>
      <c r="ADI405" s="58"/>
      <c r="ADJ405" s="58"/>
      <c r="ADK405" s="58"/>
      <c r="ADL405" s="58"/>
      <c r="ADM405" s="58"/>
      <c r="ADN405" s="58"/>
      <c r="ADO405" s="58"/>
      <c r="ADP405" s="58"/>
      <c r="ADQ405" s="58"/>
      <c r="ADR405" s="58"/>
      <c r="ADS405" s="58"/>
      <c r="ADT405" s="58"/>
      <c r="ADU405" s="58"/>
      <c r="ADV405" s="58"/>
      <c r="ADW405" s="58"/>
      <c r="ADX405" s="58"/>
      <c r="ADY405" s="58"/>
      <c r="ADZ405" s="58"/>
      <c r="AEA405" s="58"/>
      <c r="AEB405" s="58"/>
      <c r="AEC405" s="58"/>
      <c r="AED405" s="58"/>
      <c r="AEE405" s="58"/>
      <c r="AEF405" s="58"/>
      <c r="AEG405" s="58"/>
      <c r="AEH405" s="58"/>
      <c r="AEI405" s="58"/>
      <c r="AEJ405" s="58"/>
      <c r="AEK405" s="58"/>
      <c r="AEL405" s="58"/>
      <c r="AEM405" s="58"/>
      <c r="AEN405" s="58"/>
      <c r="AEO405" s="58"/>
      <c r="AEP405" s="58"/>
      <c r="AEQ405" s="58"/>
      <c r="AER405" s="58"/>
      <c r="AES405" s="58"/>
      <c r="AET405" s="58"/>
      <c r="AEU405" s="58"/>
      <c r="AEV405" s="58"/>
      <c r="AEW405" s="58"/>
      <c r="AEX405" s="58"/>
      <c r="AEY405" s="58"/>
      <c r="AEZ405" s="58"/>
      <c r="AFA405" s="58"/>
      <c r="AFB405" s="58"/>
      <c r="AFC405" s="58"/>
      <c r="AFD405" s="58"/>
      <c r="AFE405" s="58"/>
      <c r="AFF405" s="58"/>
      <c r="AFG405" s="58"/>
      <c r="AFH405" s="58"/>
      <c r="AFI405" s="58"/>
      <c r="AFJ405" s="58"/>
      <c r="AFK405" s="58"/>
      <c r="AFL405" s="58"/>
      <c r="AFM405" s="58"/>
      <c r="AFN405" s="58"/>
      <c r="AFO405" s="58"/>
      <c r="AFP405" s="58"/>
      <c r="AFQ405" s="58"/>
      <c r="AFR405" s="58"/>
      <c r="AFS405" s="58"/>
      <c r="AFT405" s="58"/>
      <c r="AFU405" s="58"/>
      <c r="AFV405" s="58"/>
      <c r="AFW405" s="58"/>
      <c r="AFX405" s="58"/>
      <c r="AFY405" s="58"/>
      <c r="AFZ405" s="58"/>
      <c r="AGA405" s="58"/>
      <c r="AGB405" s="58"/>
      <c r="AGC405" s="58"/>
      <c r="AGD405" s="58"/>
      <c r="AGE405" s="58"/>
      <c r="AGF405" s="58"/>
      <c r="AGG405" s="58"/>
      <c r="AGH405" s="58"/>
      <c r="AGI405" s="58"/>
      <c r="AGJ405" s="58"/>
      <c r="AGK405" s="58"/>
      <c r="AGL405" s="58"/>
      <c r="AGM405" s="58"/>
      <c r="AGN405" s="58"/>
      <c r="AGO405" s="58"/>
      <c r="AGP405" s="58"/>
      <c r="AGQ405" s="58"/>
      <c r="AGR405" s="58"/>
      <c r="AGS405" s="58"/>
      <c r="AGT405" s="58"/>
      <c r="AGU405" s="58"/>
      <c r="AGV405" s="58"/>
      <c r="AGW405" s="58"/>
      <c r="AGX405" s="58"/>
      <c r="AGY405" s="58"/>
      <c r="AGZ405" s="58"/>
      <c r="AHA405" s="58"/>
      <c r="AHB405" s="58"/>
      <c r="AHC405" s="58"/>
      <c r="AHD405" s="58"/>
      <c r="AHE405" s="58"/>
      <c r="AHF405" s="58"/>
      <c r="AHG405" s="58"/>
      <c r="AHH405" s="58"/>
      <c r="AHI405" s="58"/>
      <c r="AHJ405" s="58"/>
      <c r="AHK405" s="58"/>
      <c r="AHL405" s="58"/>
      <c r="AHM405" s="58"/>
      <c r="AHN405" s="58"/>
      <c r="AHO405" s="58"/>
      <c r="AHP405" s="58"/>
      <c r="AHQ405" s="58"/>
      <c r="AHR405" s="58"/>
      <c r="AHS405" s="58"/>
      <c r="AHT405" s="58"/>
      <c r="AHU405" s="58"/>
      <c r="AHV405" s="58"/>
      <c r="AHW405" s="58"/>
      <c r="AHX405" s="58"/>
      <c r="AHY405" s="58"/>
      <c r="AHZ405" s="58"/>
      <c r="AIA405" s="58"/>
      <c r="AIB405" s="58"/>
      <c r="AIC405" s="58"/>
      <c r="AID405" s="58"/>
      <c r="AIE405" s="58"/>
      <c r="AIF405" s="58"/>
      <c r="AIG405" s="58"/>
      <c r="AIH405" s="58"/>
      <c r="AII405" s="58"/>
      <c r="AIJ405" s="58"/>
      <c r="AIK405" s="58"/>
      <c r="AIL405" s="58"/>
      <c r="AIM405" s="58"/>
      <c r="AIN405" s="58"/>
      <c r="AIO405" s="58"/>
      <c r="AIP405" s="58"/>
      <c r="AIQ405" s="58"/>
      <c r="AIR405" s="58"/>
      <c r="AIS405" s="58"/>
      <c r="AIT405" s="58"/>
      <c r="AIU405" s="58"/>
      <c r="AIV405" s="58"/>
      <c r="AIW405" s="58"/>
      <c r="AIX405" s="58"/>
      <c r="AIY405" s="58"/>
      <c r="AIZ405" s="58"/>
      <c r="AJA405" s="58"/>
      <c r="AJB405" s="58"/>
      <c r="AJC405" s="58"/>
      <c r="AJD405" s="58"/>
      <c r="AJE405" s="58"/>
      <c r="AJF405" s="58"/>
      <c r="AJG405" s="58"/>
      <c r="AJH405" s="58"/>
      <c r="AJI405" s="58"/>
      <c r="AJJ405" s="58"/>
      <c r="AJK405" s="58"/>
      <c r="AJL405" s="58"/>
      <c r="AJM405" s="58"/>
      <c r="AJN405" s="58"/>
      <c r="AJO405" s="58"/>
      <c r="AJP405" s="58"/>
      <c r="AJQ405" s="58"/>
      <c r="AJR405" s="58"/>
      <c r="AJS405" s="58"/>
      <c r="AJT405" s="58"/>
      <c r="AJU405" s="58"/>
      <c r="AJV405" s="58"/>
      <c r="AJW405" s="58"/>
      <c r="AJX405" s="58"/>
      <c r="AJY405" s="58"/>
      <c r="AJZ405" s="58"/>
      <c r="AKA405" s="58"/>
      <c r="AKB405" s="58"/>
      <c r="AKC405" s="58"/>
      <c r="AKD405" s="58"/>
      <c r="AKE405" s="58"/>
      <c r="AKF405" s="58"/>
      <c r="AKG405" s="58"/>
      <c r="AKH405" s="58"/>
      <c r="AKI405" s="58"/>
      <c r="AKJ405" s="58"/>
      <c r="AKK405" s="58"/>
      <c r="AKL405" s="58"/>
      <c r="AKM405" s="58"/>
      <c r="AKN405" s="58"/>
      <c r="AKO405" s="58"/>
      <c r="AKP405" s="58"/>
      <c r="AKQ405" s="58"/>
      <c r="AKR405" s="58"/>
      <c r="AKS405" s="58"/>
      <c r="AKT405" s="58"/>
      <c r="AKU405" s="58"/>
      <c r="AKV405" s="58"/>
      <c r="AKW405" s="58"/>
      <c r="AKX405" s="58"/>
      <c r="AKY405" s="58"/>
      <c r="AKZ405" s="58"/>
      <c r="ALA405" s="58"/>
      <c r="ALB405" s="58"/>
      <c r="ALC405" s="58"/>
      <c r="ALD405" s="58"/>
      <c r="ALE405" s="58"/>
      <c r="ALF405" s="58"/>
      <c r="ALG405" s="58"/>
      <c r="ALH405" s="58"/>
      <c r="ALI405" s="58"/>
      <c r="ALJ405" s="58"/>
      <c r="ALK405" s="58"/>
      <c r="ALL405" s="58"/>
      <c r="ALM405" s="58"/>
      <c r="ALN405" s="58"/>
      <c r="ALO405" s="58"/>
      <c r="ALP405" s="58"/>
      <c r="ALQ405" s="58"/>
      <c r="ALR405" s="58"/>
      <c r="ALS405" s="58"/>
      <c r="ALT405" s="58"/>
      <c r="ALU405" s="58"/>
      <c r="ALV405" s="58"/>
      <c r="ALW405" s="58"/>
      <c r="ALX405" s="58"/>
      <c r="ALY405" s="58"/>
      <c r="ALZ405" s="58"/>
      <c r="AMA405" s="58"/>
      <c r="AMB405" s="58"/>
      <c r="AMC405" s="58"/>
      <c r="AMD405" s="58"/>
      <c r="AME405" s="58"/>
      <c r="AMF405" s="58"/>
      <c r="AMG405" s="58"/>
      <c r="AMH405" s="58"/>
      <c r="AMI405" s="58"/>
      <c r="AMJ405" s="58"/>
      <c r="AMK405" s="58"/>
      <c r="AML405" s="58"/>
      <c r="AMM405" s="58"/>
      <c r="AMN405" s="58"/>
      <c r="AMO405" s="58"/>
      <c r="AMP405" s="58"/>
      <c r="AMQ405" s="58"/>
      <c r="AMR405" s="58"/>
      <c r="AMS405" s="58"/>
      <c r="AMT405" s="58"/>
      <c r="AMU405" s="58"/>
      <c r="AMV405" s="58"/>
      <c r="AMW405" s="58"/>
      <c r="AMX405" s="58"/>
      <c r="AMY405" s="58"/>
      <c r="AMZ405" s="58"/>
      <c r="ANA405" s="58"/>
      <c r="ANB405" s="58"/>
      <c r="ANC405" s="58"/>
      <c r="AND405" s="58"/>
      <c r="ANE405" s="58"/>
      <c r="ANF405" s="58"/>
      <c r="ANG405" s="58"/>
      <c r="ANH405" s="58"/>
      <c r="ANI405" s="58"/>
      <c r="ANJ405" s="58"/>
      <c r="ANK405" s="58"/>
      <c r="ANL405" s="58"/>
      <c r="ANM405" s="58"/>
      <c r="ANN405" s="58"/>
      <c r="ANO405" s="58"/>
      <c r="ANP405" s="58"/>
      <c r="ANQ405" s="58"/>
      <c r="ANR405" s="58"/>
      <c r="ANS405" s="58"/>
      <c r="ANT405" s="58"/>
      <c r="ANU405" s="58"/>
      <c r="ANV405" s="58"/>
      <c r="ANW405" s="58"/>
      <c r="ANX405" s="58"/>
      <c r="ANY405" s="58"/>
      <c r="ANZ405" s="58"/>
      <c r="AOA405" s="58"/>
      <c r="AOB405" s="58"/>
      <c r="AOC405" s="58"/>
      <c r="AOD405" s="58"/>
      <c r="AOE405" s="58"/>
      <c r="AOF405" s="58"/>
      <c r="AOG405" s="58"/>
      <c r="AOH405" s="58"/>
      <c r="AOI405" s="58"/>
      <c r="AOJ405" s="58"/>
      <c r="AOK405" s="58"/>
      <c r="AOL405" s="58"/>
      <c r="AOM405" s="58"/>
      <c r="AON405" s="58"/>
      <c r="AOO405" s="58"/>
      <c r="AOP405" s="58"/>
      <c r="AOQ405" s="58"/>
      <c r="AOR405" s="58"/>
      <c r="AOS405" s="58"/>
      <c r="AOT405" s="58"/>
      <c r="AOU405" s="58"/>
      <c r="AOV405" s="58"/>
      <c r="AOW405" s="58"/>
      <c r="AOX405" s="58"/>
      <c r="AOY405" s="58"/>
      <c r="AOZ405" s="58"/>
      <c r="APA405" s="58"/>
      <c r="APB405" s="58"/>
      <c r="APC405" s="58"/>
      <c r="APD405" s="58"/>
      <c r="APE405" s="58"/>
      <c r="APF405" s="58"/>
      <c r="APG405" s="58"/>
      <c r="APH405" s="58"/>
      <c r="API405" s="58"/>
      <c r="APJ405" s="58"/>
      <c r="APK405" s="58"/>
      <c r="APL405" s="58"/>
      <c r="APM405" s="58"/>
      <c r="APN405" s="58"/>
      <c r="APO405" s="58"/>
      <c r="APP405" s="58"/>
      <c r="APQ405" s="58"/>
      <c r="APR405" s="58"/>
      <c r="APS405" s="58"/>
      <c r="APT405" s="58"/>
      <c r="APU405" s="58"/>
      <c r="APV405" s="58"/>
      <c r="APW405" s="58"/>
      <c r="APX405" s="58"/>
      <c r="APY405" s="58"/>
      <c r="APZ405" s="58"/>
      <c r="AQA405" s="58"/>
      <c r="AQB405" s="58"/>
      <c r="AQC405" s="58"/>
      <c r="AQD405" s="58"/>
      <c r="AQE405" s="58"/>
      <c r="AQF405" s="58"/>
      <c r="AQG405" s="58"/>
      <c r="AQH405" s="58"/>
      <c r="AQI405" s="58"/>
      <c r="AQJ405" s="58"/>
      <c r="AQK405" s="58"/>
      <c r="AQL405" s="58"/>
      <c r="AQM405" s="58"/>
      <c r="AQN405" s="58"/>
      <c r="AQO405" s="58"/>
      <c r="AQP405" s="58"/>
      <c r="AQQ405" s="58"/>
      <c r="AQR405" s="58"/>
      <c r="AQS405" s="58"/>
      <c r="AQT405" s="58"/>
      <c r="AQU405" s="58"/>
      <c r="AQV405" s="58"/>
      <c r="AQW405" s="58"/>
      <c r="AQX405" s="58"/>
      <c r="AQY405" s="58"/>
      <c r="AQZ405" s="58"/>
      <c r="ARA405" s="58"/>
      <c r="ARB405" s="58"/>
      <c r="ARC405" s="58"/>
      <c r="ARD405" s="58"/>
      <c r="ARE405" s="58"/>
      <c r="ARF405" s="58"/>
      <c r="ARG405" s="58"/>
      <c r="ARH405" s="58"/>
      <c r="ARI405" s="58"/>
      <c r="ARJ405" s="58"/>
      <c r="ARK405" s="58"/>
      <c r="ARL405" s="58"/>
      <c r="ARM405" s="58"/>
      <c r="ARN405" s="58"/>
      <c r="ARO405" s="58"/>
      <c r="ARP405" s="58"/>
      <c r="ARQ405" s="58"/>
      <c r="ARR405" s="58"/>
      <c r="ARS405" s="58"/>
      <c r="ART405" s="58"/>
      <c r="ARU405" s="58"/>
      <c r="ARV405" s="58"/>
      <c r="ARW405" s="58"/>
      <c r="ARX405" s="58"/>
      <c r="ARY405" s="58"/>
      <c r="ARZ405" s="58"/>
      <c r="ASA405" s="58"/>
      <c r="ASB405" s="58"/>
      <c r="ASC405" s="58"/>
      <c r="ASD405" s="58"/>
      <c r="ASE405" s="58"/>
      <c r="ASF405" s="58"/>
      <c r="ASG405" s="58"/>
      <c r="ASH405" s="58"/>
      <c r="ASI405" s="58"/>
      <c r="ASJ405" s="58"/>
      <c r="ASK405" s="58"/>
      <c r="ASL405" s="58"/>
      <c r="ASM405" s="58"/>
      <c r="ASN405" s="58"/>
      <c r="ASO405" s="58"/>
      <c r="ASP405" s="58"/>
      <c r="ASQ405" s="58"/>
      <c r="ASR405" s="58"/>
      <c r="ASS405" s="58"/>
      <c r="AST405" s="58"/>
      <c r="ASU405" s="58"/>
      <c r="ASV405" s="58"/>
      <c r="ASW405" s="58"/>
      <c r="ASX405" s="58"/>
      <c r="ASY405" s="58"/>
      <c r="ASZ405" s="58"/>
      <c r="ATA405" s="58"/>
      <c r="ATB405" s="58"/>
      <c r="ATC405" s="58"/>
      <c r="ATD405" s="58"/>
      <c r="ATE405" s="58"/>
      <c r="ATF405" s="58"/>
      <c r="ATG405" s="58"/>
      <c r="ATH405" s="58"/>
      <c r="ATI405" s="58"/>
      <c r="ATJ405" s="58"/>
      <c r="ATK405" s="58"/>
      <c r="ATL405" s="58"/>
      <c r="ATM405" s="58"/>
      <c r="ATN405" s="58"/>
      <c r="ATO405" s="58"/>
      <c r="ATP405" s="58"/>
      <c r="ATQ405" s="58"/>
      <c r="ATR405" s="58"/>
      <c r="ATS405" s="58"/>
      <c r="ATT405" s="58"/>
      <c r="ATU405" s="58"/>
      <c r="ATV405" s="58"/>
      <c r="ATW405" s="58"/>
      <c r="ATX405" s="58"/>
      <c r="ATY405" s="58"/>
      <c r="ATZ405" s="58"/>
      <c r="AUA405" s="58"/>
      <c r="AUB405" s="58"/>
      <c r="AUC405" s="58"/>
      <c r="AUD405" s="58"/>
      <c r="AUE405" s="58"/>
      <c r="AUF405" s="58"/>
      <c r="AUG405" s="58"/>
      <c r="AUH405" s="58"/>
      <c r="AUI405" s="58"/>
      <c r="AUJ405" s="58"/>
      <c r="AUK405" s="58"/>
      <c r="AUL405" s="58"/>
      <c r="AUM405" s="58"/>
      <c r="AUN405" s="58"/>
      <c r="AUO405" s="58"/>
      <c r="AUP405" s="58"/>
      <c r="AUQ405" s="58"/>
      <c r="AUR405" s="58"/>
      <c r="AUS405" s="58"/>
      <c r="AUT405" s="58"/>
      <c r="AUU405" s="58"/>
      <c r="AUV405" s="58"/>
      <c r="AUW405" s="58"/>
      <c r="AUX405" s="58"/>
      <c r="AUY405" s="58"/>
      <c r="AUZ405" s="58"/>
      <c r="AVA405" s="58"/>
      <c r="AVB405" s="58"/>
      <c r="AVC405" s="58"/>
      <c r="AVD405" s="58"/>
      <c r="AVE405" s="58"/>
      <c r="AVF405" s="58"/>
      <c r="AVG405" s="58"/>
      <c r="AVH405" s="58"/>
      <c r="AVI405" s="58"/>
      <c r="AVJ405" s="58"/>
      <c r="AVK405" s="58"/>
      <c r="AVL405" s="58"/>
      <c r="AVM405" s="58"/>
      <c r="AVN405" s="58"/>
      <c r="AVO405" s="58"/>
      <c r="AVP405" s="58"/>
      <c r="AVQ405" s="58"/>
      <c r="AVR405" s="58"/>
      <c r="AVS405" s="58"/>
      <c r="AVT405" s="58"/>
      <c r="AVU405" s="58"/>
      <c r="AVV405" s="58"/>
      <c r="AVW405" s="58"/>
      <c r="AVX405" s="58"/>
      <c r="AVY405" s="58"/>
      <c r="AVZ405" s="58"/>
      <c r="AWA405" s="58"/>
      <c r="AWB405" s="58"/>
      <c r="AWC405" s="58"/>
      <c r="AWD405" s="58"/>
      <c r="AWE405" s="58"/>
      <c r="AWF405" s="58"/>
      <c r="AWG405" s="58"/>
      <c r="AWH405" s="58"/>
      <c r="AWI405" s="58"/>
      <c r="AWJ405" s="58"/>
      <c r="AWK405" s="58"/>
      <c r="AWL405" s="58"/>
      <c r="AWM405" s="58"/>
      <c r="AWN405" s="58"/>
      <c r="AWO405" s="58"/>
      <c r="AWP405" s="58"/>
      <c r="AWQ405" s="58"/>
      <c r="AWR405" s="58"/>
      <c r="AWS405" s="58"/>
      <c r="AWT405" s="58"/>
      <c r="AWU405" s="58"/>
      <c r="AWV405" s="58"/>
      <c r="AWW405" s="58"/>
      <c r="AWX405" s="58"/>
      <c r="AWY405" s="58"/>
      <c r="AWZ405" s="58"/>
      <c r="AXA405" s="58"/>
      <c r="AXB405" s="58"/>
      <c r="AXC405" s="58"/>
      <c r="AXD405" s="58"/>
      <c r="AXE405" s="58"/>
      <c r="AXF405" s="58"/>
      <c r="AXG405" s="58"/>
      <c r="AXH405" s="58"/>
      <c r="AXI405" s="58"/>
      <c r="AXJ405" s="58"/>
      <c r="AXK405" s="58"/>
      <c r="AXL405" s="58"/>
      <c r="AXM405" s="58"/>
      <c r="AXN405" s="58"/>
      <c r="AXO405" s="58"/>
      <c r="AXP405" s="58"/>
      <c r="AXQ405" s="58"/>
      <c r="AXR405" s="58"/>
      <c r="AXS405" s="58"/>
      <c r="AXT405" s="58"/>
      <c r="AXU405" s="58"/>
      <c r="AXV405" s="58"/>
      <c r="AXW405" s="58"/>
      <c r="AXX405" s="58"/>
      <c r="AXY405" s="58"/>
      <c r="AXZ405" s="58"/>
      <c r="AYA405" s="58"/>
      <c r="AYB405" s="58"/>
      <c r="AYC405" s="58"/>
      <c r="AYD405" s="58"/>
      <c r="AYE405" s="58"/>
      <c r="AYF405" s="58"/>
      <c r="AYG405" s="58"/>
      <c r="AYH405" s="58"/>
      <c r="AYI405" s="58"/>
      <c r="AYJ405" s="58"/>
      <c r="AYK405" s="58"/>
      <c r="AYL405" s="58"/>
      <c r="AYM405" s="58"/>
      <c r="AYN405" s="58"/>
      <c r="AYO405" s="58"/>
      <c r="AYP405" s="58"/>
      <c r="AYQ405" s="58"/>
      <c r="AYR405" s="58"/>
      <c r="AYS405" s="58"/>
      <c r="AYT405" s="58"/>
      <c r="AYU405" s="58"/>
      <c r="AYV405" s="58"/>
      <c r="AYW405" s="58"/>
      <c r="AYX405" s="58"/>
      <c r="AYY405" s="58"/>
      <c r="AYZ405" s="58"/>
      <c r="AZA405" s="58"/>
      <c r="AZB405" s="58"/>
      <c r="AZC405" s="58"/>
      <c r="AZD405" s="58"/>
      <c r="AZE405" s="58"/>
      <c r="AZF405" s="58"/>
      <c r="AZG405" s="58"/>
      <c r="AZH405" s="58"/>
      <c r="AZI405" s="58"/>
      <c r="AZJ405" s="58"/>
      <c r="AZK405" s="58"/>
      <c r="AZL405" s="58"/>
      <c r="AZM405" s="58"/>
      <c r="AZN405" s="58"/>
      <c r="AZO405" s="58"/>
      <c r="AZP405" s="58"/>
      <c r="AZQ405" s="58"/>
      <c r="AZR405" s="58"/>
      <c r="AZS405" s="58"/>
      <c r="AZT405" s="58"/>
      <c r="AZU405" s="58"/>
      <c r="AZV405" s="58"/>
      <c r="AZW405" s="58"/>
      <c r="AZX405" s="58"/>
      <c r="AZY405" s="58"/>
      <c r="AZZ405" s="58"/>
      <c r="BAA405" s="58"/>
      <c r="BAB405" s="58"/>
      <c r="BAC405" s="58"/>
      <c r="BAD405" s="58"/>
      <c r="BAE405" s="58"/>
      <c r="BAF405" s="58"/>
      <c r="BAG405" s="58"/>
      <c r="BAH405" s="58"/>
      <c r="BAI405" s="58"/>
      <c r="BAJ405" s="58"/>
      <c r="BAK405" s="58"/>
      <c r="BAL405" s="58"/>
      <c r="BAM405" s="58"/>
      <c r="BAN405" s="58"/>
      <c r="BAO405" s="58"/>
      <c r="BAP405" s="58"/>
      <c r="BAQ405" s="58"/>
      <c r="BAR405" s="58"/>
      <c r="BAS405" s="58"/>
      <c r="BAT405" s="58"/>
      <c r="BAU405" s="58"/>
      <c r="BAV405" s="58"/>
      <c r="BAW405" s="58"/>
      <c r="BAX405" s="58"/>
      <c r="BAY405" s="58"/>
      <c r="BAZ405" s="58"/>
      <c r="BBA405" s="58"/>
      <c r="BBB405" s="58"/>
      <c r="BBC405" s="58"/>
      <c r="BBD405" s="58"/>
      <c r="BBE405" s="58"/>
      <c r="BBF405" s="58"/>
      <c r="BBG405" s="58"/>
      <c r="BBH405" s="58"/>
      <c r="BBI405" s="58"/>
      <c r="BBJ405" s="58"/>
      <c r="BBK405" s="58"/>
      <c r="BBL405" s="58"/>
      <c r="BBM405" s="58"/>
      <c r="BBN405" s="58"/>
      <c r="BBO405" s="58"/>
      <c r="BBP405" s="58"/>
      <c r="BBQ405" s="58"/>
      <c r="BBR405" s="58"/>
      <c r="BBS405" s="58"/>
      <c r="BBT405" s="58"/>
      <c r="BBU405" s="58"/>
      <c r="BBV405" s="58"/>
      <c r="BBW405" s="58"/>
      <c r="BBX405" s="58"/>
      <c r="BBY405" s="58"/>
      <c r="BBZ405" s="58"/>
      <c r="BCA405" s="58"/>
      <c r="BCB405" s="58"/>
      <c r="BCC405" s="58"/>
      <c r="BCD405" s="58"/>
      <c r="BCE405" s="58"/>
      <c r="BCF405" s="58"/>
      <c r="BCG405" s="58"/>
      <c r="BCH405" s="58"/>
      <c r="BCI405" s="58"/>
      <c r="BCJ405" s="58"/>
      <c r="BCK405" s="58"/>
      <c r="BCL405" s="58"/>
      <c r="BCM405" s="58"/>
      <c r="BCN405" s="58"/>
      <c r="BCO405" s="58"/>
      <c r="BCP405" s="58"/>
      <c r="BCQ405" s="58"/>
      <c r="BCR405" s="58"/>
      <c r="BCS405" s="58"/>
      <c r="BCT405" s="58"/>
      <c r="BCU405" s="58"/>
      <c r="BCV405" s="58"/>
      <c r="BCW405" s="58"/>
      <c r="BCX405" s="58"/>
      <c r="BCY405" s="58"/>
      <c r="BCZ405" s="58"/>
      <c r="BDA405" s="58"/>
      <c r="BDB405" s="58"/>
      <c r="BDC405" s="58"/>
      <c r="BDD405" s="58"/>
      <c r="BDE405" s="58"/>
      <c r="BDF405" s="58"/>
      <c r="BDG405" s="58"/>
      <c r="BDH405" s="58"/>
      <c r="BDI405" s="58"/>
      <c r="BDJ405" s="58"/>
      <c r="BDK405" s="58"/>
      <c r="BDL405" s="58"/>
      <c r="BDM405" s="58"/>
      <c r="BDN405" s="58"/>
      <c r="BDO405" s="58"/>
      <c r="BDP405" s="58"/>
      <c r="BDQ405" s="58"/>
      <c r="BDR405" s="58"/>
      <c r="BDS405" s="58"/>
      <c r="BDT405" s="58"/>
      <c r="BDU405" s="58"/>
      <c r="BDV405" s="58"/>
      <c r="BDW405" s="58"/>
      <c r="BDX405" s="58"/>
      <c r="BDY405" s="58"/>
      <c r="BDZ405" s="58"/>
      <c r="BEA405" s="58"/>
      <c r="BEB405" s="58"/>
      <c r="BEC405" s="58"/>
      <c r="BED405" s="58"/>
      <c r="BEE405" s="58"/>
      <c r="BEF405" s="58"/>
      <c r="BEG405" s="58"/>
      <c r="BEH405" s="58"/>
      <c r="BEI405" s="58"/>
      <c r="BEJ405" s="58"/>
      <c r="BEK405" s="58"/>
      <c r="BEL405" s="58"/>
      <c r="BEM405" s="58"/>
      <c r="BEN405" s="58"/>
      <c r="BEO405" s="58"/>
      <c r="BEP405" s="58"/>
      <c r="BEQ405" s="58"/>
      <c r="BER405" s="58"/>
      <c r="BES405" s="58"/>
      <c r="BET405" s="58"/>
      <c r="BEU405" s="58"/>
      <c r="BEV405" s="58"/>
      <c r="BEW405" s="58"/>
      <c r="BEX405" s="58"/>
      <c r="BEY405" s="58"/>
      <c r="BEZ405" s="58"/>
      <c r="BFA405" s="58"/>
      <c r="BFB405" s="58"/>
      <c r="BFC405" s="58"/>
      <c r="BFD405" s="58"/>
      <c r="BFE405" s="58"/>
      <c r="BFF405" s="58"/>
      <c r="BFG405" s="58"/>
      <c r="BFH405" s="58"/>
      <c r="BFI405" s="58"/>
      <c r="BFJ405" s="58"/>
      <c r="BFK405" s="58"/>
      <c r="BFL405" s="58"/>
      <c r="BFM405" s="58"/>
      <c r="BFN405" s="58"/>
      <c r="BFO405" s="58"/>
      <c r="BFP405" s="58"/>
      <c r="BFQ405" s="58"/>
      <c r="BFR405" s="58"/>
      <c r="BFS405" s="58"/>
      <c r="BFT405" s="58"/>
      <c r="BFU405" s="58"/>
      <c r="BFV405" s="58"/>
      <c r="BFW405" s="58"/>
      <c r="BFX405" s="58"/>
      <c r="BFY405" s="58"/>
      <c r="BFZ405" s="58"/>
      <c r="BGA405" s="58"/>
      <c r="BGB405" s="58"/>
      <c r="BGC405" s="58"/>
      <c r="BGD405" s="58"/>
      <c r="BGE405" s="58"/>
      <c r="BGF405" s="58"/>
      <c r="BGG405" s="58"/>
      <c r="BGH405" s="58"/>
      <c r="BGI405" s="58"/>
      <c r="BGJ405" s="58"/>
      <c r="BGK405" s="58"/>
      <c r="BGL405" s="58"/>
      <c r="BGM405" s="58"/>
      <c r="BGN405" s="58"/>
      <c r="BGO405" s="58"/>
      <c r="BGP405" s="58"/>
      <c r="BGQ405" s="58"/>
      <c r="BGR405" s="58"/>
      <c r="BGS405" s="58"/>
      <c r="BGT405" s="58"/>
      <c r="BGU405" s="58"/>
      <c r="BGV405" s="58"/>
      <c r="BGW405" s="58"/>
      <c r="BGX405" s="58"/>
      <c r="BGY405" s="58"/>
      <c r="BGZ405" s="58"/>
      <c r="BHA405" s="58"/>
      <c r="BHB405" s="58"/>
      <c r="BHC405" s="58"/>
      <c r="BHD405" s="58"/>
      <c r="BHE405" s="58"/>
      <c r="BHF405" s="58"/>
      <c r="BHG405" s="58"/>
      <c r="BHH405" s="58"/>
      <c r="BHI405" s="58"/>
      <c r="BHJ405" s="58"/>
      <c r="BHK405" s="58"/>
      <c r="BHL405" s="58"/>
      <c r="BHM405" s="58"/>
      <c r="BHN405" s="58"/>
      <c r="BHO405" s="58"/>
      <c r="BHP405" s="58"/>
      <c r="BHQ405" s="58"/>
      <c r="BHR405" s="58"/>
      <c r="BHS405" s="58"/>
      <c r="BHT405" s="58"/>
      <c r="BHU405" s="58"/>
      <c r="BHV405" s="58"/>
      <c r="BHW405" s="58"/>
      <c r="BHX405" s="58"/>
      <c r="BHY405" s="58"/>
      <c r="BHZ405" s="58"/>
      <c r="BIA405" s="58"/>
      <c r="BIB405" s="58"/>
      <c r="BIC405" s="58"/>
      <c r="BID405" s="58"/>
      <c r="BIE405" s="58"/>
      <c r="BIF405" s="58"/>
      <c r="BIG405" s="58"/>
      <c r="BIH405" s="58"/>
      <c r="BII405" s="58"/>
      <c r="BIJ405" s="58"/>
      <c r="BIK405" s="58"/>
      <c r="BIL405" s="58"/>
      <c r="BIM405" s="58"/>
      <c r="BIN405" s="58"/>
      <c r="BIO405" s="58"/>
      <c r="BIP405" s="58"/>
      <c r="BIQ405" s="58"/>
      <c r="BIR405" s="58"/>
      <c r="BIS405" s="58"/>
      <c r="BIT405" s="58"/>
      <c r="BIU405" s="58"/>
      <c r="BIV405" s="58"/>
      <c r="BIW405" s="58"/>
      <c r="BIX405" s="58"/>
      <c r="BIY405" s="58"/>
      <c r="BIZ405" s="58"/>
      <c r="BJA405" s="58"/>
      <c r="BJB405" s="58"/>
      <c r="BJC405" s="58"/>
      <c r="BJD405" s="58"/>
      <c r="BJE405" s="58"/>
      <c r="BJF405" s="58"/>
      <c r="BJG405" s="58"/>
      <c r="BJH405" s="58"/>
      <c r="BJI405" s="58"/>
      <c r="BJJ405" s="58"/>
      <c r="BJK405" s="58"/>
      <c r="BJL405" s="58"/>
      <c r="BJM405" s="58"/>
      <c r="BJN405" s="58"/>
      <c r="BJO405" s="58"/>
      <c r="BJP405" s="58"/>
      <c r="BJQ405" s="58"/>
      <c r="BJR405" s="58"/>
      <c r="BJS405" s="58"/>
      <c r="BJT405" s="58"/>
      <c r="BJU405" s="58"/>
      <c r="BJV405" s="58"/>
      <c r="BJW405" s="58"/>
      <c r="BJX405" s="58"/>
      <c r="BJY405" s="58"/>
      <c r="BJZ405" s="58"/>
      <c r="BKA405" s="58"/>
      <c r="BKB405" s="58"/>
      <c r="BKC405" s="58"/>
      <c r="BKD405" s="58"/>
      <c r="BKE405" s="58"/>
      <c r="BKF405" s="58"/>
      <c r="BKG405" s="58"/>
      <c r="BKH405" s="58"/>
      <c r="BKI405" s="58"/>
      <c r="BKJ405" s="58"/>
      <c r="BKK405" s="58"/>
      <c r="BKL405" s="58"/>
      <c r="BKM405" s="58"/>
      <c r="BKN405" s="58"/>
      <c r="BKO405" s="58"/>
      <c r="BKP405" s="58"/>
      <c r="BKQ405" s="58"/>
      <c r="BKR405" s="58"/>
      <c r="BKS405" s="58"/>
      <c r="BKT405" s="58"/>
      <c r="BKU405" s="58"/>
      <c r="BKV405" s="58"/>
      <c r="BKW405" s="58"/>
      <c r="BKX405" s="58"/>
      <c r="BKY405" s="58"/>
      <c r="BKZ405" s="58"/>
      <c r="BLA405" s="58"/>
      <c r="BLB405" s="58"/>
      <c r="BLC405" s="58"/>
      <c r="BLD405" s="58"/>
      <c r="BLE405" s="58"/>
      <c r="BLF405" s="58"/>
      <c r="BLG405" s="58"/>
      <c r="BLH405" s="58"/>
      <c r="BLI405" s="58"/>
      <c r="BLJ405" s="58"/>
      <c r="BLK405" s="58"/>
      <c r="BLL405" s="58"/>
      <c r="BLM405" s="58"/>
      <c r="BLN405" s="58"/>
      <c r="BLO405" s="58"/>
      <c r="BLP405" s="58"/>
      <c r="BLQ405" s="58"/>
      <c r="BLR405" s="58"/>
      <c r="BLS405" s="58"/>
      <c r="BLT405" s="58"/>
      <c r="BLU405" s="58"/>
      <c r="BLV405" s="58"/>
      <c r="BLW405" s="58"/>
      <c r="BLX405" s="58"/>
      <c r="BLY405" s="58"/>
      <c r="BLZ405" s="58"/>
      <c r="BMA405" s="58"/>
      <c r="BMB405" s="58"/>
      <c r="BMC405" s="58"/>
      <c r="BMD405" s="58"/>
      <c r="BME405" s="58"/>
      <c r="BMF405" s="58"/>
      <c r="BMG405" s="58"/>
      <c r="BMH405" s="58"/>
      <c r="BMI405" s="58"/>
      <c r="BMJ405" s="58"/>
      <c r="BMK405" s="58"/>
      <c r="BML405" s="58"/>
      <c r="BMM405" s="58"/>
      <c r="BMN405" s="58"/>
      <c r="BMO405" s="58"/>
      <c r="BMP405" s="58"/>
      <c r="BMQ405" s="58"/>
      <c r="BMR405" s="58"/>
      <c r="BMS405" s="58"/>
      <c r="BMT405" s="58"/>
      <c r="BMU405" s="58"/>
      <c r="BMV405" s="58"/>
      <c r="BMW405" s="58"/>
      <c r="BMX405" s="58"/>
      <c r="BMY405" s="58"/>
      <c r="BMZ405" s="58"/>
      <c r="BNA405" s="58"/>
      <c r="BNB405" s="58"/>
      <c r="BNC405" s="58"/>
      <c r="BND405" s="58"/>
      <c r="BNE405" s="58"/>
      <c r="BNF405" s="58"/>
      <c r="BNG405" s="58"/>
      <c r="BNH405" s="58"/>
      <c r="BNI405" s="58"/>
      <c r="BNJ405" s="58"/>
      <c r="BNK405" s="58"/>
      <c r="BNL405" s="58"/>
      <c r="BNM405" s="58"/>
      <c r="BNN405" s="58"/>
      <c r="BNO405" s="58"/>
      <c r="BNP405" s="58"/>
      <c r="BNQ405" s="58"/>
      <c r="BNR405" s="58"/>
      <c r="BNS405" s="58"/>
      <c r="BNT405" s="58"/>
      <c r="BNU405" s="58"/>
      <c r="BNV405" s="58"/>
      <c r="BNW405" s="58"/>
      <c r="BNX405" s="58"/>
      <c r="BNY405" s="58"/>
      <c r="BNZ405" s="58"/>
      <c r="BOA405" s="58"/>
      <c r="BOB405" s="58"/>
      <c r="BOC405" s="58"/>
      <c r="BOD405" s="58"/>
      <c r="BOE405" s="58"/>
      <c r="BOF405" s="58"/>
      <c r="BOG405" s="58"/>
      <c r="BOH405" s="58"/>
      <c r="BOI405" s="58"/>
      <c r="BOJ405" s="58"/>
      <c r="BOK405" s="58"/>
      <c r="BOL405" s="58"/>
      <c r="BOM405" s="58"/>
      <c r="BON405" s="58"/>
      <c r="BOO405" s="58"/>
      <c r="BOP405" s="58"/>
      <c r="BOQ405" s="58"/>
      <c r="BOR405" s="58"/>
      <c r="BOS405" s="58"/>
      <c r="BOT405" s="58"/>
      <c r="BOU405" s="58"/>
      <c r="BOV405" s="58"/>
      <c r="BOW405" s="58"/>
      <c r="BOX405" s="58"/>
      <c r="BOY405" s="58"/>
      <c r="BOZ405" s="58"/>
      <c r="BPA405" s="58"/>
      <c r="BPB405" s="58"/>
      <c r="BPC405" s="58"/>
      <c r="BPD405" s="58"/>
      <c r="BPE405" s="58"/>
      <c r="BPF405" s="58"/>
      <c r="BPG405" s="58"/>
      <c r="BPH405" s="58"/>
      <c r="BPI405" s="58"/>
      <c r="BPJ405" s="58"/>
      <c r="BPK405" s="58"/>
      <c r="BPL405" s="58"/>
      <c r="BPM405" s="58"/>
      <c r="BPN405" s="58"/>
      <c r="BPO405" s="58"/>
      <c r="BPP405" s="58"/>
      <c r="BPQ405" s="58"/>
      <c r="BPR405" s="58"/>
      <c r="BPS405" s="58"/>
      <c r="BPT405" s="58"/>
      <c r="BPU405" s="58"/>
      <c r="BPV405" s="58"/>
      <c r="BPW405" s="58"/>
      <c r="BPX405" s="58"/>
      <c r="BPY405" s="58"/>
      <c r="BPZ405" s="58"/>
      <c r="BQA405" s="58"/>
      <c r="BQB405" s="58"/>
      <c r="BQC405" s="58"/>
      <c r="BQD405" s="58"/>
      <c r="BQE405" s="58"/>
      <c r="BQF405" s="58"/>
      <c r="BQG405" s="58"/>
      <c r="BQH405" s="58"/>
      <c r="BQI405" s="58"/>
      <c r="BQJ405" s="58"/>
      <c r="BQK405" s="58"/>
      <c r="BQL405" s="58"/>
      <c r="BQM405" s="58"/>
      <c r="BQN405" s="58"/>
      <c r="BQO405" s="58"/>
      <c r="BQP405" s="58"/>
      <c r="BQQ405" s="58"/>
      <c r="BQR405" s="58"/>
      <c r="BQS405" s="58"/>
      <c r="BQT405" s="58"/>
      <c r="BQU405" s="58"/>
      <c r="BQV405" s="58"/>
      <c r="BQW405" s="58"/>
      <c r="BQX405" s="58"/>
      <c r="BQY405" s="58"/>
      <c r="BQZ405" s="58"/>
      <c r="BRA405" s="58"/>
      <c r="BRB405" s="58"/>
      <c r="BRC405" s="58"/>
      <c r="BRD405" s="58"/>
      <c r="BRE405" s="58"/>
      <c r="BRF405" s="58"/>
      <c r="BRG405" s="58"/>
      <c r="BRH405" s="58"/>
      <c r="BRI405" s="58"/>
      <c r="BRJ405" s="58"/>
      <c r="BRK405" s="58"/>
      <c r="BRL405" s="58"/>
      <c r="BRM405" s="58"/>
      <c r="BRN405" s="58"/>
      <c r="BRO405" s="58"/>
      <c r="BRP405" s="58"/>
      <c r="BRQ405" s="58"/>
      <c r="BRR405" s="58"/>
      <c r="BRS405" s="58"/>
      <c r="BRT405" s="58"/>
      <c r="BRU405" s="58"/>
      <c r="BRV405" s="58"/>
      <c r="BRW405" s="58"/>
      <c r="BRX405" s="58"/>
      <c r="BRY405" s="58"/>
      <c r="BRZ405" s="58"/>
      <c r="BSA405" s="58"/>
      <c r="BSB405" s="58"/>
      <c r="BSC405" s="58"/>
      <c r="BSD405" s="58"/>
      <c r="BSE405" s="58"/>
      <c r="BSF405" s="58"/>
      <c r="BSG405" s="58"/>
      <c r="BSH405" s="58"/>
      <c r="BSI405" s="58"/>
      <c r="BSJ405" s="58"/>
      <c r="BSK405" s="58"/>
      <c r="BSL405" s="58"/>
      <c r="BSM405" s="58"/>
      <c r="BSN405" s="58"/>
      <c r="BSO405" s="58"/>
      <c r="BSP405" s="58"/>
      <c r="BSQ405" s="58"/>
      <c r="BSR405" s="58"/>
      <c r="BSS405" s="58"/>
      <c r="BST405" s="58"/>
      <c r="BSU405" s="58"/>
      <c r="BSV405" s="58"/>
      <c r="BSW405" s="58"/>
      <c r="BSX405" s="58"/>
      <c r="BSY405" s="58"/>
      <c r="BSZ405" s="58"/>
      <c r="BTA405" s="58"/>
      <c r="BTB405" s="58"/>
      <c r="BTC405" s="58"/>
      <c r="BTD405" s="58"/>
      <c r="BTE405" s="58"/>
      <c r="BTF405" s="58"/>
      <c r="BTG405" s="58"/>
      <c r="BTH405" s="58"/>
      <c r="BTI405" s="58"/>
      <c r="BTJ405" s="58"/>
      <c r="BTK405" s="58"/>
      <c r="BTL405" s="58"/>
      <c r="BTM405" s="58"/>
      <c r="BTN405" s="58"/>
      <c r="BTO405" s="58"/>
      <c r="BTP405" s="58"/>
      <c r="BTQ405" s="58"/>
      <c r="BTR405" s="58"/>
      <c r="BTS405" s="58"/>
      <c r="BTT405" s="58"/>
      <c r="BTU405" s="58"/>
      <c r="BTV405" s="58"/>
      <c r="BTW405" s="58"/>
      <c r="BTX405" s="58"/>
      <c r="BTY405" s="58"/>
      <c r="BTZ405" s="58"/>
      <c r="BUA405" s="58"/>
      <c r="BUB405" s="58"/>
      <c r="BUC405" s="58"/>
      <c r="BUD405" s="58"/>
      <c r="BUE405" s="58"/>
      <c r="BUF405" s="58"/>
      <c r="BUG405" s="58"/>
      <c r="BUH405" s="58"/>
      <c r="BUI405" s="58"/>
      <c r="BUJ405" s="58"/>
      <c r="BUK405" s="58"/>
      <c r="BUL405" s="58"/>
      <c r="BUM405" s="58"/>
      <c r="BUN405" s="58"/>
      <c r="BUO405" s="58"/>
      <c r="BUP405" s="58"/>
      <c r="BUQ405" s="58"/>
      <c r="BUR405" s="58"/>
      <c r="BUS405" s="58"/>
      <c r="BUT405" s="58"/>
      <c r="BUU405" s="58"/>
      <c r="BUV405" s="58"/>
      <c r="BUW405" s="58"/>
      <c r="BUX405" s="58"/>
      <c r="BUY405" s="58"/>
      <c r="BUZ405" s="58"/>
      <c r="BVA405" s="58"/>
      <c r="BVB405" s="58"/>
      <c r="BVC405" s="58"/>
      <c r="BVD405" s="58"/>
      <c r="BVE405" s="58"/>
      <c r="BVF405" s="58"/>
      <c r="BVG405" s="58"/>
      <c r="BVH405" s="58"/>
      <c r="BVI405" s="58"/>
      <c r="BVJ405" s="58"/>
      <c r="BVK405" s="58"/>
      <c r="BVL405" s="58"/>
      <c r="BVM405" s="58"/>
      <c r="BVN405" s="58"/>
      <c r="BVO405" s="58"/>
      <c r="BVP405" s="58"/>
      <c r="BVQ405" s="58"/>
      <c r="BVR405" s="58"/>
      <c r="BVS405" s="58"/>
      <c r="BVT405" s="58"/>
      <c r="BVU405" s="58"/>
      <c r="BVV405" s="58"/>
      <c r="BVW405" s="58"/>
      <c r="BVX405" s="58"/>
      <c r="BVY405" s="58"/>
      <c r="BVZ405" s="58"/>
      <c r="BWA405" s="58"/>
      <c r="BWB405" s="58"/>
      <c r="BWC405" s="58"/>
      <c r="BWD405" s="58"/>
      <c r="BWE405" s="58"/>
      <c r="BWF405" s="58"/>
      <c r="BWG405" s="58"/>
      <c r="BWH405" s="58"/>
      <c r="BWI405" s="58"/>
      <c r="BWJ405" s="58"/>
      <c r="BWK405" s="58"/>
      <c r="BWL405" s="58"/>
      <c r="BWM405" s="58"/>
      <c r="BWN405" s="58"/>
      <c r="BWO405" s="58"/>
      <c r="BWP405" s="58"/>
      <c r="BWQ405" s="58"/>
      <c r="BWR405" s="58"/>
      <c r="BWS405" s="58"/>
      <c r="BWT405" s="58"/>
      <c r="BWU405" s="58"/>
      <c r="BWV405" s="58"/>
      <c r="BWW405" s="58"/>
      <c r="BWX405" s="58"/>
      <c r="BWY405" s="58"/>
      <c r="BWZ405" s="58"/>
      <c r="BXA405" s="58"/>
      <c r="BXB405" s="58"/>
      <c r="BXC405" s="58"/>
      <c r="BXD405" s="58"/>
      <c r="BXE405" s="58"/>
      <c r="BXF405" s="58"/>
      <c r="BXG405" s="58"/>
      <c r="BXH405" s="58"/>
      <c r="BXI405" s="58"/>
      <c r="BXJ405" s="58"/>
      <c r="BXK405" s="58"/>
      <c r="BXL405" s="58"/>
      <c r="BXM405" s="58"/>
      <c r="BXN405" s="58"/>
      <c r="BXO405" s="58"/>
      <c r="BXP405" s="58"/>
      <c r="BXQ405" s="58"/>
      <c r="BXR405" s="58"/>
      <c r="BXS405" s="58"/>
      <c r="BXT405" s="58"/>
      <c r="BXU405" s="58"/>
      <c r="BXV405" s="58"/>
      <c r="BXW405" s="58"/>
      <c r="BXX405" s="58"/>
      <c r="BXY405" s="58"/>
      <c r="BXZ405" s="58"/>
      <c r="BYA405" s="58"/>
      <c r="BYB405" s="58"/>
      <c r="BYC405" s="58"/>
      <c r="BYD405" s="58"/>
      <c r="BYE405" s="58"/>
      <c r="BYF405" s="58"/>
      <c r="BYG405" s="58"/>
      <c r="BYH405" s="58"/>
      <c r="BYI405" s="58"/>
      <c r="BYJ405" s="58"/>
      <c r="BYK405" s="58"/>
      <c r="BYL405" s="58"/>
      <c r="BYM405" s="58"/>
      <c r="BYN405" s="58"/>
      <c r="BYO405" s="58"/>
      <c r="BYP405" s="58"/>
      <c r="BYQ405" s="58"/>
      <c r="BYR405" s="58"/>
      <c r="BYS405" s="58"/>
      <c r="BYT405" s="58"/>
      <c r="BYU405" s="58"/>
      <c r="BYV405" s="58"/>
      <c r="BYW405" s="58"/>
      <c r="BYX405" s="58"/>
      <c r="BYY405" s="58"/>
      <c r="BYZ405" s="58"/>
      <c r="BZA405" s="58"/>
      <c r="BZB405" s="58"/>
      <c r="BZC405" s="58"/>
      <c r="BZD405" s="58"/>
      <c r="BZE405" s="58"/>
      <c r="BZF405" s="58"/>
      <c r="BZG405" s="58"/>
      <c r="BZH405" s="58"/>
      <c r="BZI405" s="58"/>
      <c r="BZJ405" s="58"/>
      <c r="BZK405" s="58"/>
      <c r="BZL405" s="58"/>
      <c r="BZM405" s="58"/>
      <c r="BZN405" s="58"/>
      <c r="BZO405" s="58"/>
      <c r="BZP405" s="58"/>
      <c r="BZQ405" s="58"/>
      <c r="BZR405" s="58"/>
      <c r="BZS405" s="58"/>
      <c r="BZT405" s="58"/>
      <c r="BZU405" s="58"/>
      <c r="BZV405" s="58"/>
      <c r="BZW405" s="58"/>
      <c r="BZX405" s="58"/>
      <c r="BZY405" s="58"/>
      <c r="BZZ405" s="58"/>
      <c r="CAA405" s="58"/>
      <c r="CAB405" s="58"/>
      <c r="CAC405" s="58"/>
      <c r="CAD405" s="58"/>
      <c r="CAE405" s="58"/>
      <c r="CAF405" s="58"/>
      <c r="CAG405" s="58"/>
      <c r="CAH405" s="58"/>
      <c r="CAI405" s="58"/>
      <c r="CAJ405" s="58"/>
      <c r="CAK405" s="58"/>
      <c r="CAL405" s="58"/>
      <c r="CAM405" s="58"/>
      <c r="CAN405" s="58"/>
      <c r="CAO405" s="58"/>
      <c r="CAP405" s="58"/>
      <c r="CAQ405" s="58"/>
      <c r="CAR405" s="58"/>
      <c r="CAS405" s="58"/>
      <c r="CAT405" s="58"/>
      <c r="CAU405" s="58"/>
      <c r="CAV405" s="58"/>
      <c r="CAW405" s="58"/>
      <c r="CAX405" s="58"/>
      <c r="CAY405" s="58"/>
      <c r="CAZ405" s="58"/>
      <c r="CBA405" s="58"/>
      <c r="CBB405" s="58"/>
      <c r="CBC405" s="58"/>
      <c r="CBD405" s="58"/>
      <c r="CBE405" s="58"/>
      <c r="CBF405" s="58"/>
      <c r="CBG405" s="58"/>
      <c r="CBH405" s="58"/>
      <c r="CBI405" s="58"/>
      <c r="CBJ405" s="58"/>
      <c r="CBK405" s="58"/>
      <c r="CBL405" s="58"/>
      <c r="CBM405" s="58"/>
      <c r="CBN405" s="58"/>
      <c r="CBO405" s="58"/>
      <c r="CBP405" s="58"/>
      <c r="CBQ405" s="58"/>
      <c r="CBR405" s="58"/>
      <c r="CBS405" s="58"/>
      <c r="CBT405" s="58"/>
      <c r="CBU405" s="58"/>
      <c r="CBV405" s="58"/>
      <c r="CBW405" s="58"/>
      <c r="CBX405" s="58"/>
      <c r="CBY405" s="58"/>
      <c r="CBZ405" s="58"/>
      <c r="CCA405" s="58"/>
      <c r="CCB405" s="58"/>
      <c r="CCC405" s="58"/>
      <c r="CCD405" s="58"/>
      <c r="CCE405" s="58"/>
      <c r="CCF405" s="58"/>
      <c r="CCG405" s="58"/>
      <c r="CCH405" s="58"/>
      <c r="CCI405" s="58"/>
      <c r="CCJ405" s="58"/>
      <c r="CCK405" s="58"/>
      <c r="CCL405" s="58"/>
      <c r="CCM405" s="58"/>
      <c r="CCN405" s="58"/>
      <c r="CCO405" s="58"/>
      <c r="CCP405" s="58"/>
      <c r="CCQ405" s="58"/>
      <c r="CCR405" s="58"/>
      <c r="CCS405" s="58"/>
      <c r="CCT405" s="58"/>
      <c r="CCU405" s="58"/>
      <c r="CCV405" s="58"/>
      <c r="CCW405" s="58"/>
      <c r="CCX405" s="58"/>
      <c r="CCY405" s="58"/>
      <c r="CCZ405" s="58"/>
      <c r="CDA405" s="58"/>
      <c r="CDB405" s="58"/>
      <c r="CDC405" s="58"/>
      <c r="CDD405" s="58"/>
      <c r="CDE405" s="58"/>
      <c r="CDF405" s="58"/>
      <c r="CDG405" s="58"/>
      <c r="CDH405" s="58"/>
      <c r="CDI405" s="58"/>
      <c r="CDJ405" s="58"/>
      <c r="CDK405" s="58"/>
      <c r="CDL405" s="58"/>
      <c r="CDM405" s="58"/>
      <c r="CDN405" s="58"/>
      <c r="CDO405" s="58"/>
      <c r="CDP405" s="58"/>
      <c r="CDQ405" s="58"/>
      <c r="CDR405" s="58"/>
      <c r="CDS405" s="58"/>
      <c r="CDT405" s="58"/>
      <c r="CDU405" s="58"/>
      <c r="CDV405" s="58"/>
      <c r="CDW405" s="58"/>
      <c r="CDX405" s="58"/>
      <c r="CDY405" s="58"/>
      <c r="CDZ405" s="58"/>
      <c r="CEA405" s="58"/>
      <c r="CEB405" s="58"/>
      <c r="CEC405" s="58"/>
      <c r="CED405" s="58"/>
      <c r="CEE405" s="58"/>
      <c r="CEF405" s="58"/>
      <c r="CEG405" s="58"/>
      <c r="CEH405" s="58"/>
      <c r="CEI405" s="58"/>
      <c r="CEJ405" s="58"/>
      <c r="CEK405" s="58"/>
      <c r="CEL405" s="58"/>
      <c r="CEM405" s="58"/>
      <c r="CEN405" s="58"/>
      <c r="CEO405" s="58"/>
      <c r="CEP405" s="58"/>
      <c r="CEQ405" s="58"/>
      <c r="CER405" s="58"/>
      <c r="CES405" s="58"/>
      <c r="CET405" s="58"/>
      <c r="CEU405" s="58"/>
      <c r="CEV405" s="58"/>
      <c r="CEW405" s="58"/>
      <c r="CEX405" s="58"/>
      <c r="CEY405" s="58"/>
      <c r="CEZ405" s="58"/>
      <c r="CFA405" s="58"/>
      <c r="CFB405" s="58"/>
      <c r="CFC405" s="58"/>
      <c r="CFD405" s="58"/>
      <c r="CFE405" s="58"/>
      <c r="CFF405" s="58"/>
      <c r="CFG405" s="58"/>
      <c r="CFH405" s="58"/>
      <c r="CFI405" s="58"/>
      <c r="CFJ405" s="58"/>
      <c r="CFK405" s="58"/>
      <c r="CFL405" s="58"/>
      <c r="CFM405" s="58"/>
      <c r="CFN405" s="58"/>
      <c r="CFO405" s="58"/>
      <c r="CFP405" s="58"/>
      <c r="CFQ405" s="58"/>
      <c r="CFR405" s="58"/>
      <c r="CFS405" s="58"/>
      <c r="CFT405" s="58"/>
      <c r="CFU405" s="58"/>
      <c r="CFV405" s="58"/>
      <c r="CFW405" s="58"/>
      <c r="CFX405" s="58"/>
      <c r="CFY405" s="58"/>
      <c r="CFZ405" s="58"/>
      <c r="CGA405" s="58"/>
      <c r="CGB405" s="58"/>
      <c r="CGC405" s="58"/>
      <c r="CGD405" s="58"/>
      <c r="CGE405" s="58"/>
      <c r="CGF405" s="58"/>
      <c r="CGG405" s="58"/>
      <c r="CGH405" s="58"/>
      <c r="CGI405" s="58"/>
      <c r="CGJ405" s="58"/>
      <c r="CGK405" s="58"/>
      <c r="CGL405" s="58"/>
      <c r="CGM405" s="58"/>
      <c r="CGN405" s="58"/>
      <c r="CGO405" s="58"/>
      <c r="CGP405" s="58"/>
      <c r="CGQ405" s="58"/>
      <c r="CGR405" s="58"/>
      <c r="CGS405" s="58"/>
      <c r="CGT405" s="58"/>
      <c r="CGU405" s="58"/>
      <c r="CGV405" s="58"/>
      <c r="CGW405" s="58"/>
      <c r="CGX405" s="58"/>
      <c r="CGY405" s="58"/>
      <c r="CGZ405" s="58"/>
      <c r="CHA405" s="58"/>
      <c r="CHB405" s="58"/>
      <c r="CHC405" s="58"/>
      <c r="CHD405" s="58"/>
      <c r="CHE405" s="58"/>
      <c r="CHF405" s="58"/>
      <c r="CHG405" s="58"/>
      <c r="CHH405" s="58"/>
      <c r="CHI405" s="58"/>
      <c r="CHJ405" s="58"/>
      <c r="CHK405" s="58"/>
      <c r="CHL405" s="58"/>
      <c r="CHM405" s="58"/>
      <c r="CHN405" s="58"/>
      <c r="CHO405" s="58"/>
      <c r="CHP405" s="58"/>
      <c r="CHQ405" s="58"/>
      <c r="CHR405" s="58"/>
      <c r="CHS405" s="58"/>
      <c r="CHT405" s="58"/>
      <c r="CHU405" s="58"/>
      <c r="CHV405" s="58"/>
      <c r="CHW405" s="58"/>
      <c r="CHX405" s="58"/>
      <c r="CHY405" s="58"/>
      <c r="CHZ405" s="58"/>
      <c r="CIA405" s="58"/>
      <c r="CIB405" s="58"/>
      <c r="CIC405" s="58"/>
      <c r="CID405" s="58"/>
      <c r="CIE405" s="58"/>
      <c r="CIF405" s="58"/>
      <c r="CIG405" s="58"/>
      <c r="CIH405" s="58"/>
      <c r="CII405" s="58"/>
      <c r="CIJ405" s="58"/>
      <c r="CIK405" s="58"/>
      <c r="CIL405" s="58"/>
      <c r="CIM405" s="58"/>
      <c r="CIN405" s="58"/>
      <c r="CIO405" s="58"/>
      <c r="CIP405" s="58"/>
      <c r="CIQ405" s="58"/>
      <c r="CIR405" s="58"/>
      <c r="CIS405" s="58"/>
      <c r="CIT405" s="58"/>
      <c r="CIU405" s="58"/>
      <c r="CIV405" s="58"/>
      <c r="CIW405" s="58"/>
      <c r="CIX405" s="58"/>
      <c r="CIY405" s="58"/>
      <c r="CIZ405" s="58"/>
      <c r="CJA405" s="58"/>
      <c r="CJB405" s="58"/>
      <c r="CJC405" s="58"/>
      <c r="CJD405" s="58"/>
      <c r="CJE405" s="58"/>
      <c r="CJF405" s="58"/>
      <c r="CJG405" s="58"/>
      <c r="CJH405" s="58"/>
      <c r="CJI405" s="58"/>
      <c r="CJJ405" s="58"/>
      <c r="CJK405" s="58"/>
      <c r="CJL405" s="58"/>
      <c r="CJM405" s="58"/>
      <c r="CJN405" s="58"/>
      <c r="CJO405" s="58"/>
      <c r="CJP405" s="58"/>
      <c r="CJQ405" s="58"/>
      <c r="CJR405" s="58"/>
      <c r="CJS405" s="58"/>
      <c r="CJT405" s="58"/>
      <c r="CJU405" s="58"/>
      <c r="CJV405" s="58"/>
      <c r="CJW405" s="58"/>
      <c r="CJX405" s="58"/>
      <c r="CJY405" s="58"/>
      <c r="CJZ405" s="58"/>
      <c r="CKA405" s="58"/>
      <c r="CKB405" s="58"/>
      <c r="CKC405" s="58"/>
      <c r="CKD405" s="58"/>
      <c r="CKE405" s="58"/>
      <c r="CKF405" s="58"/>
      <c r="CKG405" s="58"/>
      <c r="CKH405" s="58"/>
      <c r="CKI405" s="58"/>
      <c r="CKJ405" s="58"/>
      <c r="CKK405" s="58"/>
      <c r="CKL405" s="58"/>
      <c r="CKM405" s="58"/>
      <c r="CKN405" s="58"/>
      <c r="CKO405" s="58"/>
      <c r="CKP405" s="58"/>
      <c r="CKQ405" s="58"/>
      <c r="CKR405" s="58"/>
      <c r="CKS405" s="58"/>
      <c r="CKT405" s="58"/>
      <c r="CKU405" s="58"/>
      <c r="CKV405" s="58"/>
      <c r="CKW405" s="58"/>
      <c r="CKX405" s="58"/>
      <c r="CKY405" s="58"/>
      <c r="CKZ405" s="58"/>
      <c r="CLA405" s="58"/>
      <c r="CLB405" s="58"/>
      <c r="CLC405" s="58"/>
      <c r="CLD405" s="58"/>
      <c r="CLE405" s="58"/>
      <c r="CLF405" s="58"/>
      <c r="CLG405" s="58"/>
      <c r="CLH405" s="58"/>
      <c r="CLI405" s="58"/>
      <c r="CLJ405" s="58"/>
      <c r="CLK405" s="58"/>
      <c r="CLL405" s="58"/>
      <c r="CLM405" s="58"/>
      <c r="CLN405" s="58"/>
      <c r="CLO405" s="58"/>
      <c r="CLP405" s="58"/>
      <c r="CLQ405" s="58"/>
      <c r="CLR405" s="58"/>
      <c r="CLS405" s="58"/>
      <c r="CLT405" s="58"/>
      <c r="CLU405" s="58"/>
      <c r="CLV405" s="58"/>
      <c r="CLW405" s="58"/>
      <c r="CLX405" s="58"/>
      <c r="CLY405" s="58"/>
      <c r="CLZ405" s="58"/>
      <c r="CMA405" s="58"/>
      <c r="CMB405" s="58"/>
      <c r="CMC405" s="58"/>
      <c r="CMD405" s="58"/>
      <c r="CME405" s="58"/>
      <c r="CMF405" s="58"/>
      <c r="CMG405" s="58"/>
      <c r="CMH405" s="58"/>
      <c r="CMI405" s="58"/>
      <c r="CMJ405" s="58"/>
      <c r="CMK405" s="58"/>
      <c r="CML405" s="58"/>
      <c r="CMM405" s="58"/>
      <c r="CMN405" s="58"/>
      <c r="CMO405" s="58"/>
      <c r="CMP405" s="58"/>
      <c r="CMQ405" s="58"/>
      <c r="CMR405" s="58"/>
      <c r="CMS405" s="58"/>
      <c r="CMT405" s="58"/>
      <c r="CMU405" s="58"/>
      <c r="CMV405" s="58"/>
      <c r="CMW405" s="58"/>
      <c r="CMX405" s="58"/>
      <c r="CMY405" s="58"/>
      <c r="CMZ405" s="58"/>
      <c r="CNA405" s="58"/>
      <c r="CNB405" s="58"/>
      <c r="CNC405" s="58"/>
      <c r="CND405" s="58"/>
      <c r="CNE405" s="58"/>
      <c r="CNF405" s="58"/>
      <c r="CNG405" s="58"/>
      <c r="CNH405" s="58"/>
      <c r="CNI405" s="58"/>
      <c r="CNJ405" s="58"/>
      <c r="CNK405" s="58"/>
      <c r="CNL405" s="58"/>
      <c r="CNM405" s="58"/>
      <c r="CNN405" s="58"/>
      <c r="CNO405" s="58"/>
      <c r="CNP405" s="58"/>
      <c r="CNQ405" s="58"/>
      <c r="CNR405" s="58"/>
      <c r="CNS405" s="58"/>
      <c r="CNT405" s="58"/>
      <c r="CNU405" s="58"/>
      <c r="CNV405" s="58"/>
      <c r="CNW405" s="58"/>
      <c r="CNX405" s="58"/>
      <c r="CNY405" s="58"/>
      <c r="CNZ405" s="58"/>
      <c r="COA405" s="58"/>
      <c r="COB405" s="58"/>
      <c r="COC405" s="58"/>
      <c r="COD405" s="58"/>
      <c r="COE405" s="58"/>
      <c r="COF405" s="58"/>
      <c r="COG405" s="58"/>
      <c r="COH405" s="58"/>
      <c r="COI405" s="58"/>
      <c r="COJ405" s="58"/>
      <c r="COK405" s="58"/>
      <c r="COL405" s="58"/>
      <c r="COM405" s="58"/>
      <c r="CON405" s="58"/>
      <c r="COO405" s="58"/>
      <c r="COP405" s="58"/>
      <c r="COQ405" s="58"/>
      <c r="COR405" s="58"/>
      <c r="COS405" s="58"/>
      <c r="COT405" s="58"/>
      <c r="COU405" s="58"/>
      <c r="COV405" s="58"/>
      <c r="COW405" s="58"/>
      <c r="COX405" s="58"/>
      <c r="COY405" s="58"/>
      <c r="COZ405" s="58"/>
      <c r="CPA405" s="58"/>
      <c r="CPB405" s="58"/>
      <c r="CPC405" s="58"/>
      <c r="CPD405" s="58"/>
      <c r="CPE405" s="58"/>
      <c r="CPF405" s="58"/>
      <c r="CPG405" s="58"/>
      <c r="CPH405" s="58"/>
      <c r="CPI405" s="58"/>
      <c r="CPJ405" s="58"/>
      <c r="CPK405" s="58"/>
      <c r="CPL405" s="58"/>
      <c r="CPM405" s="58"/>
      <c r="CPN405" s="58"/>
      <c r="CPO405" s="58"/>
      <c r="CPP405" s="58"/>
      <c r="CPQ405" s="58"/>
      <c r="CPR405" s="58"/>
      <c r="CPS405" s="58"/>
      <c r="CPT405" s="58"/>
      <c r="CPU405" s="58"/>
      <c r="CPV405" s="58"/>
      <c r="CPW405" s="58"/>
      <c r="CPX405" s="58"/>
      <c r="CPY405" s="58"/>
      <c r="CPZ405" s="58"/>
      <c r="CQA405" s="58"/>
      <c r="CQB405" s="58"/>
      <c r="CQC405" s="58"/>
      <c r="CQD405" s="58"/>
      <c r="CQE405" s="58"/>
      <c r="CQF405" s="58"/>
      <c r="CQG405" s="58"/>
      <c r="CQH405" s="58"/>
      <c r="CQI405" s="58"/>
      <c r="CQJ405" s="58"/>
      <c r="CQK405" s="58"/>
      <c r="CQL405" s="58"/>
      <c r="CQM405" s="58"/>
      <c r="CQN405" s="58"/>
      <c r="CQO405" s="58"/>
      <c r="CQP405" s="58"/>
      <c r="CQQ405" s="58"/>
      <c r="CQR405" s="58"/>
      <c r="CQS405" s="58"/>
      <c r="CQT405" s="58"/>
      <c r="CQU405" s="58"/>
      <c r="CQV405" s="58"/>
      <c r="CQW405" s="58"/>
      <c r="CQX405" s="58"/>
      <c r="CQY405" s="58"/>
      <c r="CQZ405" s="58"/>
      <c r="CRA405" s="58"/>
      <c r="CRB405" s="58"/>
      <c r="CRC405" s="58"/>
      <c r="CRD405" s="58"/>
      <c r="CRE405" s="58"/>
      <c r="CRF405" s="58"/>
      <c r="CRG405" s="58"/>
      <c r="CRH405" s="58"/>
      <c r="CRI405" s="58"/>
      <c r="CRJ405" s="58"/>
      <c r="CRK405" s="58"/>
      <c r="CRL405" s="58"/>
      <c r="CRM405" s="58"/>
      <c r="CRN405" s="58"/>
      <c r="CRO405" s="58"/>
      <c r="CRP405" s="58"/>
      <c r="CRQ405" s="58"/>
      <c r="CRR405" s="58"/>
      <c r="CRS405" s="58"/>
      <c r="CRT405" s="58"/>
      <c r="CRU405" s="58"/>
      <c r="CRV405" s="58"/>
      <c r="CRW405" s="58"/>
      <c r="CRX405" s="58"/>
      <c r="CRY405" s="58"/>
      <c r="CRZ405" s="58"/>
      <c r="CSA405" s="58"/>
      <c r="CSB405" s="58"/>
      <c r="CSC405" s="58"/>
      <c r="CSD405" s="58"/>
      <c r="CSE405" s="58"/>
      <c r="CSF405" s="58"/>
      <c r="CSG405" s="58"/>
      <c r="CSH405" s="58"/>
      <c r="CSI405" s="58"/>
      <c r="CSJ405" s="58"/>
      <c r="CSK405" s="58"/>
      <c r="CSL405" s="58"/>
      <c r="CSM405" s="58"/>
      <c r="CSN405" s="58"/>
      <c r="CSO405" s="58"/>
      <c r="CSP405" s="58"/>
      <c r="CSQ405" s="58"/>
      <c r="CSR405" s="58"/>
      <c r="CSS405" s="58"/>
      <c r="CST405" s="58"/>
      <c r="CSU405" s="58"/>
      <c r="CSV405" s="58"/>
      <c r="CSW405" s="58"/>
      <c r="CSX405" s="58"/>
      <c r="CSY405" s="58"/>
      <c r="CSZ405" s="58"/>
      <c r="CTA405" s="58"/>
      <c r="CTB405" s="58"/>
      <c r="CTC405" s="58"/>
      <c r="CTD405" s="58"/>
      <c r="CTE405" s="58"/>
      <c r="CTF405" s="58"/>
      <c r="CTG405" s="58"/>
      <c r="CTH405" s="58"/>
      <c r="CTI405" s="58"/>
      <c r="CTJ405" s="58"/>
      <c r="CTK405" s="58"/>
      <c r="CTL405" s="58"/>
      <c r="CTM405" s="58"/>
      <c r="CTN405" s="58"/>
      <c r="CTO405" s="58"/>
      <c r="CTP405" s="58"/>
      <c r="CTQ405" s="58"/>
      <c r="CTR405" s="58"/>
      <c r="CTS405" s="58"/>
      <c r="CTT405" s="58"/>
      <c r="CTU405" s="58"/>
      <c r="CTV405" s="58"/>
      <c r="CTW405" s="58"/>
      <c r="CTX405" s="58"/>
      <c r="CTY405" s="58"/>
      <c r="CTZ405" s="58"/>
      <c r="CUA405" s="58"/>
      <c r="CUB405" s="58"/>
      <c r="CUC405" s="58"/>
      <c r="CUD405" s="58"/>
      <c r="CUE405" s="58"/>
      <c r="CUF405" s="58"/>
      <c r="CUG405" s="58"/>
      <c r="CUH405" s="58"/>
      <c r="CUI405" s="58"/>
      <c r="CUJ405" s="58"/>
      <c r="CUK405" s="58"/>
      <c r="CUL405" s="58"/>
      <c r="CUM405" s="58"/>
      <c r="CUN405" s="58"/>
      <c r="CUO405" s="58"/>
      <c r="CUP405" s="58"/>
      <c r="CUQ405" s="58"/>
      <c r="CUR405" s="58"/>
      <c r="CUS405" s="58"/>
      <c r="CUT405" s="58"/>
      <c r="CUU405" s="58"/>
      <c r="CUV405" s="58"/>
      <c r="CUW405" s="58"/>
      <c r="CUX405" s="58"/>
      <c r="CUY405" s="58"/>
      <c r="CUZ405" s="58"/>
      <c r="CVA405" s="58"/>
      <c r="CVB405" s="58"/>
      <c r="CVC405" s="58"/>
      <c r="CVD405" s="58"/>
      <c r="CVE405" s="58"/>
      <c r="CVF405" s="58"/>
      <c r="CVG405" s="58"/>
      <c r="CVH405" s="58"/>
      <c r="CVI405" s="58"/>
      <c r="CVJ405" s="58"/>
      <c r="CVK405" s="58"/>
      <c r="CVL405" s="58"/>
      <c r="CVM405" s="58"/>
      <c r="CVN405" s="58"/>
      <c r="CVO405" s="58"/>
      <c r="CVP405" s="58"/>
      <c r="CVQ405" s="58"/>
      <c r="CVR405" s="58"/>
      <c r="CVS405" s="58"/>
      <c r="CVT405" s="58"/>
      <c r="CVU405" s="58"/>
      <c r="CVV405" s="58"/>
      <c r="CVW405" s="58"/>
      <c r="CVX405" s="58"/>
      <c r="CVY405" s="58"/>
      <c r="CVZ405" s="58"/>
      <c r="CWA405" s="58"/>
      <c r="CWB405" s="58"/>
      <c r="CWC405" s="58"/>
      <c r="CWD405" s="58"/>
      <c r="CWE405" s="58"/>
      <c r="CWF405" s="58"/>
      <c r="CWG405" s="58"/>
      <c r="CWH405" s="58"/>
      <c r="CWI405" s="58"/>
      <c r="CWJ405" s="58"/>
      <c r="CWK405" s="58"/>
      <c r="CWL405" s="58"/>
      <c r="CWM405" s="58"/>
      <c r="CWN405" s="58"/>
      <c r="CWO405" s="58"/>
      <c r="CWP405" s="58"/>
      <c r="CWQ405" s="58"/>
      <c r="CWR405" s="58"/>
      <c r="CWS405" s="58"/>
      <c r="CWT405" s="58"/>
      <c r="CWU405" s="58"/>
      <c r="CWV405" s="58"/>
      <c r="CWW405" s="58"/>
      <c r="CWX405" s="58"/>
      <c r="CWY405" s="58"/>
      <c r="CWZ405" s="58"/>
      <c r="CXA405" s="58"/>
      <c r="CXB405" s="58"/>
      <c r="CXC405" s="58"/>
      <c r="CXD405" s="58"/>
      <c r="CXE405" s="58"/>
      <c r="CXF405" s="58"/>
      <c r="CXG405" s="58"/>
      <c r="CXH405" s="58"/>
      <c r="CXI405" s="58"/>
      <c r="CXJ405" s="58"/>
      <c r="CXK405" s="58"/>
      <c r="CXL405" s="58"/>
      <c r="CXM405" s="58"/>
      <c r="CXN405" s="58"/>
      <c r="CXO405" s="58"/>
      <c r="CXP405" s="58"/>
      <c r="CXQ405" s="58"/>
      <c r="CXR405" s="58"/>
      <c r="CXS405" s="58"/>
      <c r="CXT405" s="58"/>
      <c r="CXU405" s="58"/>
      <c r="CXV405" s="58"/>
      <c r="CXW405" s="58"/>
      <c r="CXX405" s="58"/>
      <c r="CXY405" s="58"/>
      <c r="CXZ405" s="58"/>
      <c r="CYA405" s="58"/>
      <c r="CYB405" s="58"/>
      <c r="CYC405" s="58"/>
      <c r="CYD405" s="58"/>
      <c r="CYE405" s="58"/>
      <c r="CYF405" s="58"/>
      <c r="CYG405" s="58"/>
      <c r="CYH405" s="58"/>
      <c r="CYI405" s="58"/>
      <c r="CYJ405" s="58"/>
      <c r="CYK405" s="58"/>
      <c r="CYL405" s="58"/>
      <c r="CYM405" s="58"/>
      <c r="CYN405" s="58"/>
      <c r="CYO405" s="58"/>
      <c r="CYP405" s="58"/>
      <c r="CYQ405" s="58"/>
      <c r="CYR405" s="58"/>
      <c r="CYS405" s="58"/>
      <c r="CYT405" s="58"/>
      <c r="CYU405" s="58"/>
      <c r="CYV405" s="58"/>
      <c r="CYW405" s="58"/>
      <c r="CYX405" s="58"/>
      <c r="CYY405" s="58"/>
      <c r="CYZ405" s="58"/>
      <c r="CZA405" s="58"/>
      <c r="CZB405" s="58"/>
      <c r="CZC405" s="58"/>
      <c r="CZD405" s="58"/>
      <c r="CZE405" s="58"/>
      <c r="CZF405" s="58"/>
      <c r="CZG405" s="58"/>
      <c r="CZH405" s="58"/>
      <c r="CZI405" s="58"/>
      <c r="CZJ405" s="58"/>
      <c r="CZK405" s="58"/>
      <c r="CZL405" s="58"/>
      <c r="CZM405" s="58"/>
      <c r="CZN405" s="58"/>
      <c r="CZO405" s="58"/>
      <c r="CZP405" s="58"/>
      <c r="CZQ405" s="58"/>
      <c r="CZR405" s="58"/>
      <c r="CZS405" s="58"/>
      <c r="CZT405" s="58"/>
      <c r="CZU405" s="58"/>
      <c r="CZV405" s="58"/>
      <c r="CZW405" s="58"/>
      <c r="CZX405" s="58"/>
      <c r="CZY405" s="58"/>
      <c r="CZZ405" s="58"/>
      <c r="DAA405" s="58"/>
      <c r="DAB405" s="58"/>
      <c r="DAC405" s="58"/>
      <c r="DAD405" s="58"/>
      <c r="DAE405" s="58"/>
      <c r="DAF405" s="58"/>
      <c r="DAG405" s="58"/>
      <c r="DAH405" s="58"/>
      <c r="DAI405" s="58"/>
      <c r="DAJ405" s="58"/>
      <c r="DAK405" s="58"/>
      <c r="DAL405" s="58"/>
      <c r="DAM405" s="58"/>
      <c r="DAN405" s="58"/>
      <c r="DAO405" s="58"/>
      <c r="DAP405" s="58"/>
      <c r="DAQ405" s="58"/>
      <c r="DAR405" s="58"/>
      <c r="DAS405" s="58"/>
      <c r="DAT405" s="58"/>
      <c r="DAU405" s="58"/>
      <c r="DAV405" s="58"/>
      <c r="DAW405" s="58"/>
      <c r="DAX405" s="58"/>
      <c r="DAY405" s="58"/>
      <c r="DAZ405" s="58"/>
      <c r="DBA405" s="58"/>
      <c r="DBB405" s="58"/>
      <c r="DBC405" s="58"/>
      <c r="DBD405" s="58"/>
      <c r="DBE405" s="58"/>
      <c r="DBF405" s="58"/>
      <c r="DBG405" s="58"/>
      <c r="DBH405" s="58"/>
      <c r="DBI405" s="58"/>
      <c r="DBJ405" s="58"/>
      <c r="DBK405" s="58"/>
      <c r="DBL405" s="58"/>
      <c r="DBM405" s="58"/>
      <c r="DBN405" s="58"/>
      <c r="DBO405" s="58"/>
      <c r="DBP405" s="58"/>
      <c r="DBQ405" s="58"/>
      <c r="DBR405" s="58"/>
      <c r="DBS405" s="58"/>
      <c r="DBT405" s="58"/>
      <c r="DBU405" s="58"/>
      <c r="DBV405" s="58"/>
      <c r="DBW405" s="58"/>
      <c r="DBX405" s="58"/>
      <c r="DBY405" s="58"/>
      <c r="DBZ405" s="58"/>
      <c r="DCA405" s="58"/>
      <c r="DCB405" s="58"/>
      <c r="DCC405" s="58"/>
      <c r="DCD405" s="58"/>
      <c r="DCE405" s="58"/>
      <c r="DCF405" s="58"/>
      <c r="DCG405" s="58"/>
      <c r="DCH405" s="58"/>
      <c r="DCI405" s="58"/>
      <c r="DCJ405" s="58"/>
      <c r="DCK405" s="58"/>
      <c r="DCL405" s="58"/>
      <c r="DCM405" s="58"/>
      <c r="DCN405" s="58"/>
      <c r="DCO405" s="58"/>
      <c r="DCP405" s="58"/>
      <c r="DCQ405" s="58"/>
      <c r="DCR405" s="58"/>
      <c r="DCS405" s="58"/>
      <c r="DCT405" s="58"/>
      <c r="DCU405" s="58"/>
      <c r="DCV405" s="58"/>
      <c r="DCW405" s="58"/>
      <c r="DCX405" s="58"/>
      <c r="DCY405" s="58"/>
      <c r="DCZ405" s="58"/>
      <c r="DDA405" s="58"/>
      <c r="DDB405" s="58"/>
      <c r="DDC405" s="58"/>
      <c r="DDD405" s="58"/>
      <c r="DDE405" s="58"/>
      <c r="DDF405" s="58"/>
      <c r="DDG405" s="58"/>
      <c r="DDH405" s="58"/>
      <c r="DDI405" s="58"/>
      <c r="DDJ405" s="58"/>
      <c r="DDK405" s="58"/>
      <c r="DDL405" s="58"/>
      <c r="DDM405" s="58"/>
      <c r="DDN405" s="58"/>
      <c r="DDO405" s="58"/>
      <c r="DDP405" s="58"/>
      <c r="DDQ405" s="58"/>
      <c r="DDR405" s="58"/>
      <c r="DDS405" s="58"/>
      <c r="DDT405" s="58"/>
      <c r="DDU405" s="58"/>
      <c r="DDV405" s="58"/>
      <c r="DDW405" s="58"/>
      <c r="DDX405" s="58"/>
      <c r="DDY405" s="58"/>
      <c r="DDZ405" s="58"/>
      <c r="DEA405" s="58"/>
      <c r="DEB405" s="58"/>
      <c r="DEC405" s="58"/>
      <c r="DED405" s="58"/>
      <c r="DEE405" s="58"/>
      <c r="DEF405" s="58"/>
      <c r="DEG405" s="58"/>
      <c r="DEH405" s="58"/>
      <c r="DEI405" s="58"/>
      <c r="DEJ405" s="58"/>
      <c r="DEK405" s="58"/>
      <c r="DEL405" s="58"/>
      <c r="DEM405" s="58"/>
      <c r="DEN405" s="58"/>
      <c r="DEO405" s="58"/>
      <c r="DEP405" s="58"/>
      <c r="DEQ405" s="58"/>
      <c r="DER405" s="58"/>
      <c r="DES405" s="58"/>
      <c r="DET405" s="58"/>
      <c r="DEU405" s="58"/>
      <c r="DEV405" s="58"/>
      <c r="DEW405" s="58"/>
      <c r="DEX405" s="58"/>
      <c r="DEY405" s="58"/>
      <c r="DEZ405" s="58"/>
      <c r="DFA405" s="58"/>
      <c r="DFB405" s="58"/>
      <c r="DFC405" s="58"/>
      <c r="DFD405" s="58"/>
      <c r="DFE405" s="58"/>
      <c r="DFF405" s="58"/>
      <c r="DFG405" s="58"/>
      <c r="DFH405" s="58"/>
      <c r="DFI405" s="58"/>
      <c r="DFJ405" s="58"/>
      <c r="DFK405" s="58"/>
      <c r="DFL405" s="58"/>
      <c r="DFM405" s="58"/>
      <c r="DFN405" s="58"/>
      <c r="DFO405" s="58"/>
      <c r="DFP405" s="58"/>
      <c r="DFQ405" s="58"/>
      <c r="DFR405" s="58"/>
      <c r="DFS405" s="58"/>
      <c r="DFT405" s="58"/>
      <c r="DFU405" s="58"/>
      <c r="DFV405" s="58"/>
      <c r="DFW405" s="58"/>
      <c r="DFX405" s="58"/>
      <c r="DFY405" s="58"/>
      <c r="DFZ405" s="58"/>
      <c r="DGA405" s="58"/>
      <c r="DGB405" s="58"/>
      <c r="DGC405" s="58"/>
      <c r="DGD405" s="58"/>
      <c r="DGE405" s="58"/>
      <c r="DGF405" s="58"/>
      <c r="DGG405" s="58"/>
      <c r="DGH405" s="58"/>
      <c r="DGI405" s="58"/>
      <c r="DGJ405" s="58"/>
      <c r="DGK405" s="58"/>
      <c r="DGL405" s="58"/>
      <c r="DGM405" s="58"/>
      <c r="DGN405" s="58"/>
      <c r="DGO405" s="58"/>
      <c r="DGP405" s="58"/>
      <c r="DGQ405" s="58"/>
      <c r="DGR405" s="58"/>
      <c r="DGS405" s="58"/>
      <c r="DGT405" s="58"/>
      <c r="DGU405" s="58"/>
      <c r="DGV405" s="58"/>
      <c r="DGW405" s="58"/>
      <c r="DGX405" s="58"/>
      <c r="DGY405" s="58"/>
      <c r="DGZ405" s="58"/>
      <c r="DHA405" s="58"/>
      <c r="DHB405" s="58"/>
      <c r="DHC405" s="58"/>
      <c r="DHD405" s="58"/>
      <c r="DHE405" s="58"/>
      <c r="DHF405" s="58"/>
      <c r="DHG405" s="58"/>
      <c r="DHH405" s="58"/>
      <c r="DHI405" s="58"/>
      <c r="DHJ405" s="58"/>
      <c r="DHK405" s="58"/>
      <c r="DHL405" s="58"/>
      <c r="DHM405" s="58"/>
      <c r="DHN405" s="58"/>
      <c r="DHO405" s="58"/>
      <c r="DHP405" s="58"/>
      <c r="DHQ405" s="58"/>
      <c r="DHR405" s="58"/>
      <c r="DHS405" s="58"/>
      <c r="DHT405" s="58"/>
      <c r="DHU405" s="58"/>
      <c r="DHV405" s="58"/>
      <c r="DHW405" s="58"/>
      <c r="DHX405" s="58"/>
      <c r="DHY405" s="58"/>
      <c r="DHZ405" s="58"/>
      <c r="DIA405" s="58"/>
      <c r="DIB405" s="58"/>
      <c r="DIC405" s="58"/>
      <c r="DID405" s="58"/>
      <c r="DIE405" s="58"/>
      <c r="DIF405" s="58"/>
      <c r="DIG405" s="58"/>
      <c r="DIH405" s="58"/>
      <c r="DII405" s="58"/>
      <c r="DIJ405" s="58"/>
      <c r="DIK405" s="58"/>
      <c r="DIL405" s="58"/>
      <c r="DIM405" s="58"/>
      <c r="DIN405" s="58"/>
      <c r="DIO405" s="58"/>
      <c r="DIP405" s="58"/>
      <c r="DIQ405" s="58"/>
      <c r="DIR405" s="58"/>
      <c r="DIS405" s="58"/>
      <c r="DIT405" s="58"/>
      <c r="DIU405" s="58"/>
      <c r="DIV405" s="58"/>
      <c r="DIW405" s="58"/>
      <c r="DIX405" s="58"/>
      <c r="DIY405" s="58"/>
      <c r="DIZ405" s="58"/>
      <c r="DJA405" s="58"/>
      <c r="DJB405" s="58"/>
      <c r="DJC405" s="58"/>
      <c r="DJD405" s="58"/>
      <c r="DJE405" s="58"/>
      <c r="DJF405" s="58"/>
      <c r="DJG405" s="58"/>
      <c r="DJH405" s="58"/>
      <c r="DJI405" s="58"/>
      <c r="DJJ405" s="58"/>
      <c r="DJK405" s="58"/>
      <c r="DJL405" s="58"/>
      <c r="DJM405" s="58"/>
      <c r="DJN405" s="58"/>
      <c r="DJO405" s="58"/>
      <c r="DJP405" s="58"/>
      <c r="DJQ405" s="58"/>
      <c r="DJR405" s="58"/>
      <c r="DJS405" s="58"/>
      <c r="DJT405" s="58"/>
      <c r="DJU405" s="58"/>
      <c r="DJV405" s="58"/>
      <c r="DJW405" s="58"/>
      <c r="DJX405" s="58"/>
      <c r="DJY405" s="58"/>
      <c r="DJZ405" s="58"/>
      <c r="DKA405" s="58"/>
      <c r="DKB405" s="58"/>
      <c r="DKC405" s="58"/>
      <c r="DKD405" s="58"/>
      <c r="DKE405" s="58"/>
      <c r="DKF405" s="58"/>
      <c r="DKG405" s="58"/>
      <c r="DKH405" s="58"/>
      <c r="DKI405" s="58"/>
      <c r="DKJ405" s="58"/>
      <c r="DKK405" s="58"/>
      <c r="DKL405" s="58"/>
      <c r="DKM405" s="58"/>
      <c r="DKN405" s="58"/>
      <c r="DKO405" s="58"/>
      <c r="DKP405" s="58"/>
      <c r="DKQ405" s="58"/>
      <c r="DKR405" s="58"/>
      <c r="DKS405" s="58"/>
      <c r="DKT405" s="58"/>
      <c r="DKU405" s="58"/>
      <c r="DKV405" s="58"/>
      <c r="DKW405" s="58"/>
      <c r="DKX405" s="58"/>
      <c r="DKY405" s="58"/>
      <c r="DKZ405" s="58"/>
      <c r="DLA405" s="58"/>
      <c r="DLB405" s="58"/>
      <c r="DLC405" s="58"/>
      <c r="DLD405" s="58"/>
      <c r="DLE405" s="58"/>
      <c r="DLF405" s="58"/>
      <c r="DLG405" s="58"/>
      <c r="DLH405" s="58"/>
      <c r="DLI405" s="58"/>
      <c r="DLJ405" s="58"/>
      <c r="DLK405" s="58"/>
      <c r="DLL405" s="58"/>
      <c r="DLM405" s="58"/>
      <c r="DLN405" s="58"/>
      <c r="DLO405" s="58"/>
      <c r="DLP405" s="58"/>
      <c r="DLQ405" s="58"/>
      <c r="DLR405" s="58"/>
      <c r="DLS405" s="58"/>
      <c r="DLT405" s="58"/>
      <c r="DLU405" s="58"/>
      <c r="DLV405" s="58"/>
      <c r="DLW405" s="58"/>
      <c r="DLX405" s="58"/>
      <c r="DLY405" s="58"/>
      <c r="DLZ405" s="58"/>
      <c r="DMA405" s="58"/>
      <c r="DMB405" s="58"/>
      <c r="DMC405" s="58"/>
      <c r="DMD405" s="58"/>
      <c r="DME405" s="58"/>
      <c r="DMF405" s="58"/>
      <c r="DMG405" s="58"/>
      <c r="DMH405" s="58"/>
      <c r="DMI405" s="58"/>
      <c r="DMJ405" s="58"/>
      <c r="DMK405" s="58"/>
      <c r="DML405" s="58"/>
      <c r="DMM405" s="58"/>
      <c r="DMN405" s="58"/>
      <c r="DMO405" s="58"/>
      <c r="DMP405" s="58"/>
      <c r="DMQ405" s="58"/>
      <c r="DMR405" s="58"/>
      <c r="DMS405" s="58"/>
      <c r="DMT405" s="58"/>
      <c r="DMU405" s="58"/>
      <c r="DMV405" s="58"/>
      <c r="DMW405" s="58"/>
      <c r="DMX405" s="58"/>
      <c r="DMY405" s="58"/>
      <c r="DMZ405" s="58"/>
      <c r="DNA405" s="58"/>
      <c r="DNB405" s="58"/>
      <c r="DNC405" s="58"/>
      <c r="DND405" s="58"/>
      <c r="DNE405" s="58"/>
      <c r="DNF405" s="58"/>
      <c r="DNG405" s="58"/>
      <c r="DNH405" s="58"/>
      <c r="DNI405" s="58"/>
      <c r="DNJ405" s="58"/>
      <c r="DNK405" s="58"/>
      <c r="DNL405" s="58"/>
      <c r="DNM405" s="58"/>
      <c r="DNN405" s="58"/>
      <c r="DNO405" s="58"/>
      <c r="DNP405" s="58"/>
      <c r="DNQ405" s="58"/>
      <c r="DNR405" s="58"/>
      <c r="DNS405" s="58"/>
      <c r="DNT405" s="58"/>
      <c r="DNU405" s="58"/>
      <c r="DNV405" s="58"/>
      <c r="DNW405" s="58"/>
      <c r="DNX405" s="58"/>
      <c r="DNY405" s="58"/>
      <c r="DNZ405" s="58"/>
      <c r="DOA405" s="58"/>
      <c r="DOB405" s="58"/>
      <c r="DOC405" s="58"/>
      <c r="DOD405" s="58"/>
      <c r="DOE405" s="58"/>
      <c r="DOF405" s="58"/>
      <c r="DOG405" s="58"/>
      <c r="DOH405" s="58"/>
      <c r="DOI405" s="58"/>
      <c r="DOJ405" s="58"/>
      <c r="DOK405" s="58"/>
      <c r="DOL405" s="58"/>
      <c r="DOM405" s="58"/>
      <c r="DON405" s="58"/>
      <c r="DOO405" s="58"/>
      <c r="DOP405" s="58"/>
      <c r="DOQ405" s="58"/>
      <c r="DOR405" s="58"/>
      <c r="DOS405" s="58"/>
      <c r="DOT405" s="58"/>
      <c r="DOU405" s="58"/>
      <c r="DOV405" s="58"/>
      <c r="DOW405" s="58"/>
      <c r="DOX405" s="58"/>
      <c r="DOY405" s="58"/>
      <c r="DOZ405" s="58"/>
      <c r="DPA405" s="58"/>
      <c r="DPB405" s="58"/>
      <c r="DPC405" s="58"/>
      <c r="DPD405" s="58"/>
      <c r="DPE405" s="58"/>
      <c r="DPF405" s="58"/>
      <c r="DPG405" s="58"/>
      <c r="DPH405" s="58"/>
      <c r="DPI405" s="58"/>
      <c r="DPJ405" s="58"/>
      <c r="DPK405" s="58"/>
      <c r="DPL405" s="58"/>
      <c r="DPM405" s="58"/>
      <c r="DPN405" s="58"/>
      <c r="DPO405" s="58"/>
      <c r="DPP405" s="58"/>
      <c r="DPQ405" s="58"/>
      <c r="DPR405" s="58"/>
      <c r="DPS405" s="58"/>
      <c r="DPT405" s="58"/>
      <c r="DPU405" s="58"/>
      <c r="DPV405" s="58"/>
      <c r="DPW405" s="58"/>
      <c r="DPX405" s="58"/>
      <c r="DPY405" s="58"/>
      <c r="DPZ405" s="58"/>
      <c r="DQA405" s="58"/>
      <c r="DQB405" s="58"/>
      <c r="DQC405" s="58"/>
      <c r="DQD405" s="58"/>
      <c r="DQE405" s="58"/>
      <c r="DQF405" s="58"/>
      <c r="DQG405" s="58"/>
      <c r="DQH405" s="58"/>
      <c r="DQI405" s="58"/>
      <c r="DQJ405" s="58"/>
      <c r="DQK405" s="58"/>
      <c r="DQL405" s="58"/>
      <c r="DQM405" s="58"/>
      <c r="DQN405" s="58"/>
      <c r="DQO405" s="58"/>
      <c r="DQP405" s="58"/>
      <c r="DQQ405" s="58"/>
      <c r="DQR405" s="58"/>
      <c r="DQS405" s="58"/>
      <c r="DQT405" s="58"/>
      <c r="DQU405" s="58"/>
      <c r="DQV405" s="58"/>
      <c r="DQW405" s="58"/>
      <c r="DQX405" s="58"/>
      <c r="DQY405" s="58"/>
      <c r="DQZ405" s="58"/>
      <c r="DRA405" s="58"/>
      <c r="DRB405" s="58"/>
      <c r="DRC405" s="58"/>
      <c r="DRD405" s="58"/>
      <c r="DRE405" s="58"/>
      <c r="DRF405" s="58"/>
      <c r="DRG405" s="58"/>
      <c r="DRH405" s="58"/>
      <c r="DRI405" s="58"/>
      <c r="DRJ405" s="58"/>
      <c r="DRK405" s="58"/>
      <c r="DRL405" s="58"/>
      <c r="DRM405" s="58"/>
      <c r="DRN405" s="58"/>
      <c r="DRO405" s="58"/>
      <c r="DRP405" s="58"/>
      <c r="DRQ405" s="58"/>
      <c r="DRR405" s="58"/>
      <c r="DRS405" s="58"/>
      <c r="DRT405" s="58"/>
      <c r="DRU405" s="58"/>
      <c r="DRV405" s="58"/>
      <c r="DRW405" s="58"/>
      <c r="DRX405" s="58"/>
      <c r="DRY405" s="58"/>
      <c r="DRZ405" s="58"/>
      <c r="DSA405" s="58"/>
      <c r="DSB405" s="58"/>
      <c r="DSC405" s="58"/>
      <c r="DSD405" s="58"/>
      <c r="DSE405" s="58"/>
      <c r="DSF405" s="58"/>
      <c r="DSG405" s="58"/>
      <c r="DSH405" s="58"/>
      <c r="DSI405" s="58"/>
      <c r="DSJ405" s="58"/>
      <c r="DSK405" s="58"/>
      <c r="DSL405" s="58"/>
      <c r="DSM405" s="58"/>
      <c r="DSN405" s="58"/>
      <c r="DSO405" s="58"/>
      <c r="DSP405" s="58"/>
      <c r="DSQ405" s="58"/>
      <c r="DSR405" s="58"/>
      <c r="DSS405" s="58"/>
      <c r="DST405" s="58"/>
      <c r="DSU405" s="58"/>
      <c r="DSV405" s="58"/>
      <c r="DSW405" s="58"/>
      <c r="DSX405" s="58"/>
      <c r="DSY405" s="58"/>
      <c r="DSZ405" s="58"/>
      <c r="DTA405" s="58"/>
      <c r="DTB405" s="58"/>
      <c r="DTC405" s="58"/>
      <c r="DTD405" s="58"/>
      <c r="DTE405" s="58"/>
      <c r="DTF405" s="58"/>
      <c r="DTG405" s="58"/>
      <c r="DTH405" s="58"/>
      <c r="DTI405" s="58"/>
      <c r="DTJ405" s="58"/>
      <c r="DTK405" s="58"/>
      <c r="DTL405" s="58"/>
      <c r="DTM405" s="58"/>
      <c r="DTN405" s="58"/>
      <c r="DTO405" s="58"/>
      <c r="DTP405" s="58"/>
      <c r="DTQ405" s="58"/>
      <c r="DTR405" s="58"/>
      <c r="DTS405" s="58"/>
      <c r="DTT405" s="58"/>
      <c r="DTU405" s="58"/>
      <c r="DTV405" s="58"/>
      <c r="DTW405" s="58"/>
      <c r="DTX405" s="58"/>
      <c r="DTY405" s="58"/>
      <c r="DTZ405" s="58"/>
      <c r="DUA405" s="58"/>
      <c r="DUB405" s="58"/>
      <c r="DUC405" s="58"/>
      <c r="DUD405" s="58"/>
      <c r="DUE405" s="58"/>
      <c r="DUF405" s="58"/>
      <c r="DUG405" s="58"/>
      <c r="DUH405" s="58"/>
      <c r="DUI405" s="58"/>
      <c r="DUJ405" s="58"/>
      <c r="DUK405" s="58"/>
      <c r="DUL405" s="58"/>
      <c r="DUM405" s="58"/>
      <c r="DUN405" s="58"/>
      <c r="DUO405" s="58"/>
      <c r="DUP405" s="58"/>
      <c r="DUQ405" s="58"/>
      <c r="DUR405" s="58"/>
      <c r="DUS405" s="58"/>
      <c r="DUT405" s="58"/>
      <c r="DUU405" s="58"/>
      <c r="DUV405" s="58"/>
      <c r="DUW405" s="58"/>
      <c r="DUX405" s="58"/>
      <c r="DUY405" s="58"/>
      <c r="DUZ405" s="58"/>
      <c r="DVA405" s="58"/>
      <c r="DVB405" s="58"/>
      <c r="DVC405" s="58"/>
      <c r="DVD405" s="58"/>
      <c r="DVE405" s="58"/>
      <c r="DVF405" s="58"/>
      <c r="DVG405" s="58"/>
      <c r="DVH405" s="58"/>
      <c r="DVI405" s="58"/>
      <c r="DVJ405" s="58"/>
      <c r="DVK405" s="58"/>
      <c r="DVL405" s="58"/>
      <c r="DVM405" s="58"/>
      <c r="DVN405" s="58"/>
      <c r="DVO405" s="58"/>
      <c r="DVP405" s="58"/>
      <c r="DVQ405" s="58"/>
      <c r="DVR405" s="58"/>
      <c r="DVS405" s="58"/>
      <c r="DVT405" s="58"/>
      <c r="DVU405" s="58"/>
      <c r="DVV405" s="58"/>
      <c r="DVW405" s="58"/>
      <c r="DVX405" s="58"/>
      <c r="DVY405" s="58"/>
      <c r="DVZ405" s="58"/>
      <c r="DWA405" s="58"/>
      <c r="DWB405" s="58"/>
      <c r="DWC405" s="58"/>
      <c r="DWD405" s="58"/>
      <c r="DWE405" s="58"/>
      <c r="DWF405" s="58"/>
      <c r="DWG405" s="58"/>
      <c r="DWH405" s="58"/>
      <c r="DWI405" s="58"/>
      <c r="DWJ405" s="58"/>
      <c r="DWK405" s="58"/>
      <c r="DWL405" s="58"/>
      <c r="DWM405" s="58"/>
      <c r="DWN405" s="58"/>
      <c r="DWO405" s="58"/>
      <c r="DWP405" s="58"/>
      <c r="DWQ405" s="58"/>
      <c r="DWR405" s="58"/>
      <c r="DWS405" s="58"/>
      <c r="DWT405" s="58"/>
      <c r="DWU405" s="58"/>
      <c r="DWV405" s="58"/>
      <c r="DWW405" s="58"/>
      <c r="DWX405" s="58"/>
      <c r="DWY405" s="58"/>
      <c r="DWZ405" s="58"/>
      <c r="DXA405" s="58"/>
      <c r="DXB405" s="58"/>
      <c r="DXC405" s="58"/>
      <c r="DXD405" s="58"/>
      <c r="DXE405" s="58"/>
      <c r="DXF405" s="58"/>
      <c r="DXG405" s="58"/>
      <c r="DXH405" s="58"/>
      <c r="DXI405" s="58"/>
      <c r="DXJ405" s="58"/>
      <c r="DXK405" s="58"/>
      <c r="DXL405" s="58"/>
      <c r="DXM405" s="58"/>
      <c r="DXN405" s="58"/>
      <c r="DXO405" s="58"/>
      <c r="DXP405" s="58"/>
      <c r="DXQ405" s="58"/>
      <c r="DXR405" s="58"/>
      <c r="DXS405" s="58"/>
      <c r="DXT405" s="58"/>
      <c r="DXU405" s="58"/>
      <c r="DXV405" s="58"/>
      <c r="DXW405" s="58"/>
      <c r="DXX405" s="58"/>
      <c r="DXY405" s="58"/>
      <c r="DXZ405" s="58"/>
      <c r="DYA405" s="58"/>
      <c r="DYB405" s="58"/>
      <c r="DYC405" s="58"/>
      <c r="DYD405" s="58"/>
      <c r="DYE405" s="58"/>
      <c r="DYF405" s="58"/>
      <c r="DYG405" s="58"/>
      <c r="DYH405" s="58"/>
      <c r="DYI405" s="58"/>
      <c r="DYJ405" s="58"/>
      <c r="DYK405" s="58"/>
      <c r="DYL405" s="58"/>
      <c r="DYM405" s="58"/>
      <c r="DYN405" s="58"/>
      <c r="DYO405" s="58"/>
      <c r="DYP405" s="58"/>
      <c r="DYQ405" s="58"/>
      <c r="DYR405" s="58"/>
      <c r="DYS405" s="58"/>
      <c r="DYT405" s="58"/>
      <c r="DYU405" s="58"/>
      <c r="DYV405" s="58"/>
      <c r="DYW405" s="58"/>
      <c r="DYX405" s="58"/>
      <c r="DYY405" s="58"/>
      <c r="DYZ405" s="58"/>
      <c r="DZA405" s="58"/>
      <c r="DZB405" s="58"/>
      <c r="DZC405" s="58"/>
      <c r="DZD405" s="58"/>
      <c r="DZE405" s="58"/>
      <c r="DZF405" s="58"/>
      <c r="DZG405" s="58"/>
      <c r="DZH405" s="58"/>
      <c r="DZI405" s="58"/>
      <c r="DZJ405" s="58"/>
      <c r="DZK405" s="58"/>
      <c r="DZL405" s="58"/>
      <c r="DZM405" s="58"/>
      <c r="DZN405" s="58"/>
      <c r="DZO405" s="58"/>
      <c r="DZP405" s="58"/>
      <c r="DZQ405" s="58"/>
      <c r="DZR405" s="58"/>
      <c r="DZS405" s="58"/>
      <c r="DZT405" s="58"/>
      <c r="DZU405" s="58"/>
      <c r="DZV405" s="58"/>
      <c r="DZW405" s="58"/>
      <c r="DZX405" s="58"/>
      <c r="DZY405" s="58"/>
      <c r="DZZ405" s="58"/>
      <c r="EAA405" s="58"/>
      <c r="EAB405" s="58"/>
      <c r="EAC405" s="58"/>
      <c r="EAD405" s="58"/>
      <c r="EAE405" s="58"/>
      <c r="EAF405" s="58"/>
      <c r="EAG405" s="58"/>
      <c r="EAH405" s="58"/>
      <c r="EAI405" s="58"/>
      <c r="EAJ405" s="58"/>
      <c r="EAK405" s="58"/>
      <c r="EAL405" s="58"/>
      <c r="EAM405" s="58"/>
      <c r="EAN405" s="58"/>
      <c r="EAO405" s="58"/>
      <c r="EAP405" s="58"/>
      <c r="EAQ405" s="58"/>
      <c r="EAR405" s="58"/>
      <c r="EAS405" s="58"/>
      <c r="EAT405" s="58"/>
      <c r="EAU405" s="58"/>
      <c r="EAV405" s="58"/>
      <c r="EAW405" s="58"/>
      <c r="EAX405" s="58"/>
      <c r="EAY405" s="58"/>
      <c r="EAZ405" s="58"/>
      <c r="EBA405" s="58"/>
      <c r="EBB405" s="58"/>
      <c r="EBC405" s="58"/>
      <c r="EBD405" s="58"/>
      <c r="EBE405" s="58"/>
      <c r="EBF405" s="58"/>
      <c r="EBG405" s="58"/>
      <c r="EBH405" s="58"/>
      <c r="EBI405" s="58"/>
      <c r="EBJ405" s="58"/>
      <c r="EBK405" s="58"/>
      <c r="EBL405" s="58"/>
      <c r="EBM405" s="58"/>
      <c r="EBN405" s="58"/>
      <c r="EBO405" s="58"/>
      <c r="EBP405" s="58"/>
      <c r="EBQ405" s="58"/>
      <c r="EBR405" s="58"/>
      <c r="EBS405" s="58"/>
      <c r="EBT405" s="58"/>
      <c r="EBU405" s="58"/>
      <c r="EBV405" s="58"/>
      <c r="EBW405" s="58"/>
      <c r="EBX405" s="58"/>
      <c r="EBY405" s="58"/>
      <c r="EBZ405" s="58"/>
      <c r="ECA405" s="58"/>
      <c r="ECB405" s="58"/>
      <c r="ECC405" s="58"/>
      <c r="ECD405" s="58"/>
      <c r="ECE405" s="58"/>
      <c r="ECF405" s="58"/>
      <c r="ECG405" s="58"/>
      <c r="ECH405" s="58"/>
      <c r="ECI405" s="58"/>
      <c r="ECJ405" s="58"/>
      <c r="ECK405" s="58"/>
      <c r="ECL405" s="58"/>
      <c r="ECM405" s="58"/>
      <c r="ECN405" s="58"/>
      <c r="ECO405" s="58"/>
      <c r="ECP405" s="58"/>
      <c r="ECQ405" s="58"/>
      <c r="ECR405" s="58"/>
      <c r="ECS405" s="58"/>
      <c r="ECT405" s="58"/>
      <c r="ECU405" s="58"/>
      <c r="ECV405" s="58"/>
      <c r="ECW405" s="58"/>
      <c r="ECX405" s="58"/>
      <c r="ECY405" s="58"/>
      <c r="ECZ405" s="58"/>
      <c r="EDA405" s="58"/>
      <c r="EDB405" s="58"/>
      <c r="EDC405" s="58"/>
      <c r="EDD405" s="58"/>
      <c r="EDE405" s="58"/>
      <c r="EDF405" s="58"/>
      <c r="EDG405" s="58"/>
      <c r="EDH405" s="58"/>
      <c r="EDI405" s="58"/>
      <c r="EDJ405" s="58"/>
      <c r="EDK405" s="58"/>
      <c r="EDL405" s="58"/>
      <c r="EDM405" s="58"/>
      <c r="EDN405" s="58"/>
      <c r="EDO405" s="58"/>
      <c r="EDP405" s="58"/>
      <c r="EDQ405" s="58"/>
      <c r="EDR405" s="58"/>
      <c r="EDS405" s="58"/>
      <c r="EDT405" s="58"/>
      <c r="EDU405" s="58"/>
      <c r="EDV405" s="58"/>
      <c r="EDW405" s="58"/>
      <c r="EDX405" s="58"/>
      <c r="EDY405" s="58"/>
      <c r="EDZ405" s="58"/>
      <c r="EEA405" s="58"/>
      <c r="EEB405" s="58"/>
      <c r="EEC405" s="58"/>
      <c r="EED405" s="58"/>
      <c r="EEE405" s="58"/>
      <c r="EEF405" s="58"/>
      <c r="EEG405" s="58"/>
      <c r="EEH405" s="58"/>
      <c r="EEI405" s="58"/>
      <c r="EEJ405" s="58"/>
      <c r="EEK405" s="58"/>
      <c r="EEL405" s="58"/>
      <c r="EEM405" s="58"/>
      <c r="EEN405" s="58"/>
      <c r="EEO405" s="58"/>
      <c r="EEP405" s="58"/>
      <c r="EEQ405" s="58"/>
      <c r="EER405" s="58"/>
      <c r="EES405" s="58"/>
      <c r="EET405" s="58"/>
      <c r="EEU405" s="58"/>
      <c r="EEV405" s="58"/>
      <c r="EEW405" s="58"/>
      <c r="EEX405" s="58"/>
      <c r="EEY405" s="58"/>
      <c r="EEZ405" s="58"/>
      <c r="EFA405" s="58"/>
      <c r="EFB405" s="58"/>
      <c r="EFC405" s="58"/>
      <c r="EFD405" s="58"/>
      <c r="EFE405" s="58"/>
      <c r="EFF405" s="58"/>
      <c r="EFG405" s="58"/>
      <c r="EFH405" s="58"/>
      <c r="EFI405" s="58"/>
      <c r="EFJ405" s="58"/>
      <c r="EFK405" s="58"/>
      <c r="EFL405" s="58"/>
      <c r="EFM405" s="58"/>
      <c r="EFN405" s="58"/>
      <c r="EFO405" s="58"/>
      <c r="EFP405" s="58"/>
      <c r="EFQ405" s="58"/>
      <c r="EFR405" s="58"/>
      <c r="EFS405" s="58"/>
      <c r="EFT405" s="58"/>
      <c r="EFU405" s="58"/>
      <c r="EFV405" s="58"/>
      <c r="EFW405" s="58"/>
      <c r="EFX405" s="58"/>
      <c r="EFY405" s="58"/>
      <c r="EFZ405" s="58"/>
      <c r="EGA405" s="58"/>
      <c r="EGB405" s="58"/>
      <c r="EGC405" s="58"/>
      <c r="EGD405" s="58"/>
      <c r="EGE405" s="58"/>
      <c r="EGF405" s="58"/>
      <c r="EGG405" s="58"/>
      <c r="EGH405" s="58"/>
      <c r="EGI405" s="58"/>
      <c r="EGJ405" s="58"/>
      <c r="EGK405" s="58"/>
      <c r="EGL405" s="58"/>
      <c r="EGM405" s="58"/>
      <c r="EGN405" s="58"/>
      <c r="EGO405" s="58"/>
      <c r="EGP405" s="58"/>
      <c r="EGQ405" s="58"/>
      <c r="EGR405" s="58"/>
      <c r="EGS405" s="58"/>
      <c r="EGT405" s="58"/>
      <c r="EGU405" s="58"/>
      <c r="EGV405" s="58"/>
      <c r="EGW405" s="58"/>
      <c r="EGX405" s="58"/>
      <c r="EGY405" s="58"/>
      <c r="EGZ405" s="58"/>
      <c r="EHA405" s="58"/>
      <c r="EHB405" s="58"/>
      <c r="EHC405" s="58"/>
      <c r="EHD405" s="58"/>
      <c r="EHE405" s="58"/>
      <c r="EHF405" s="58"/>
      <c r="EHG405" s="58"/>
      <c r="EHH405" s="58"/>
      <c r="EHI405" s="58"/>
      <c r="EHJ405" s="58"/>
      <c r="EHK405" s="58"/>
      <c r="EHL405" s="58"/>
      <c r="EHM405" s="58"/>
      <c r="EHN405" s="58"/>
      <c r="EHO405" s="58"/>
      <c r="EHP405" s="58"/>
      <c r="EHQ405" s="58"/>
      <c r="EHR405" s="58"/>
      <c r="EHS405" s="58"/>
      <c r="EHT405" s="58"/>
      <c r="EHU405" s="58"/>
      <c r="EHV405" s="58"/>
      <c r="EHW405" s="58"/>
      <c r="EHX405" s="58"/>
      <c r="EHY405" s="58"/>
      <c r="EHZ405" s="58"/>
      <c r="EIA405" s="58"/>
      <c r="EIB405" s="58"/>
      <c r="EIC405" s="58"/>
      <c r="EID405" s="58"/>
      <c r="EIE405" s="58"/>
      <c r="EIF405" s="58"/>
      <c r="EIG405" s="58"/>
      <c r="EIH405" s="58"/>
      <c r="EII405" s="58"/>
      <c r="EIJ405" s="58"/>
      <c r="EIK405" s="58"/>
      <c r="EIL405" s="58"/>
      <c r="EIM405" s="58"/>
      <c r="EIN405" s="58"/>
      <c r="EIO405" s="58"/>
      <c r="EIP405" s="58"/>
      <c r="EIQ405" s="58"/>
      <c r="EIR405" s="58"/>
      <c r="EIS405" s="58"/>
      <c r="EIT405" s="58"/>
      <c r="EIU405" s="58"/>
      <c r="EIV405" s="58"/>
      <c r="EIW405" s="58"/>
      <c r="EIX405" s="58"/>
      <c r="EIY405" s="58"/>
      <c r="EIZ405" s="58"/>
      <c r="EJA405" s="58"/>
      <c r="EJB405" s="58"/>
      <c r="EJC405" s="58"/>
      <c r="EJD405" s="58"/>
      <c r="EJE405" s="58"/>
      <c r="EJF405" s="58"/>
      <c r="EJG405" s="58"/>
      <c r="EJH405" s="58"/>
      <c r="EJI405" s="58"/>
      <c r="EJJ405" s="58"/>
      <c r="EJK405" s="58"/>
      <c r="EJL405" s="58"/>
      <c r="EJM405" s="58"/>
      <c r="EJN405" s="58"/>
      <c r="EJO405" s="58"/>
      <c r="EJP405" s="58"/>
      <c r="EJQ405" s="58"/>
      <c r="EJR405" s="58"/>
      <c r="EJS405" s="58"/>
      <c r="EJT405" s="58"/>
      <c r="EJU405" s="58"/>
      <c r="EJV405" s="58"/>
      <c r="EJW405" s="58"/>
      <c r="EJX405" s="58"/>
      <c r="EJY405" s="58"/>
      <c r="EJZ405" s="58"/>
      <c r="EKA405" s="58"/>
      <c r="EKB405" s="58"/>
      <c r="EKC405" s="58"/>
      <c r="EKD405" s="58"/>
      <c r="EKE405" s="58"/>
      <c r="EKF405" s="58"/>
      <c r="EKG405" s="58"/>
      <c r="EKH405" s="58"/>
      <c r="EKI405" s="58"/>
      <c r="EKJ405" s="58"/>
      <c r="EKK405" s="58"/>
      <c r="EKL405" s="58"/>
      <c r="EKM405" s="58"/>
      <c r="EKN405" s="58"/>
      <c r="EKO405" s="58"/>
      <c r="EKP405" s="58"/>
      <c r="EKQ405" s="58"/>
      <c r="EKR405" s="58"/>
      <c r="EKS405" s="58"/>
      <c r="EKT405" s="58"/>
      <c r="EKU405" s="58"/>
      <c r="EKV405" s="58"/>
      <c r="EKW405" s="58"/>
      <c r="EKX405" s="58"/>
      <c r="EKY405" s="58"/>
      <c r="EKZ405" s="58"/>
      <c r="ELA405" s="58"/>
      <c r="ELB405" s="58"/>
      <c r="ELC405" s="58"/>
      <c r="ELD405" s="58"/>
      <c r="ELE405" s="58"/>
      <c r="ELF405" s="58"/>
      <c r="ELG405" s="58"/>
      <c r="ELH405" s="58"/>
      <c r="ELI405" s="58"/>
      <c r="ELJ405" s="58"/>
      <c r="ELK405" s="58"/>
      <c r="ELL405" s="58"/>
      <c r="ELM405" s="58"/>
      <c r="ELN405" s="58"/>
      <c r="ELO405" s="58"/>
      <c r="ELP405" s="58"/>
      <c r="ELQ405" s="58"/>
      <c r="ELR405" s="58"/>
      <c r="ELS405" s="58"/>
      <c r="ELT405" s="58"/>
      <c r="ELU405" s="58"/>
      <c r="ELV405" s="58"/>
      <c r="ELW405" s="58"/>
      <c r="ELX405" s="58"/>
      <c r="ELY405" s="58"/>
      <c r="ELZ405" s="58"/>
      <c r="EMA405" s="58"/>
      <c r="EMB405" s="58"/>
      <c r="EMC405" s="58"/>
      <c r="EMD405" s="58"/>
      <c r="EME405" s="58"/>
      <c r="EMF405" s="58"/>
      <c r="EMG405" s="58"/>
      <c r="EMH405" s="58"/>
      <c r="EMI405" s="58"/>
      <c r="EMJ405" s="58"/>
      <c r="EMK405" s="58"/>
      <c r="EML405" s="58"/>
      <c r="EMM405" s="58"/>
      <c r="EMN405" s="58"/>
      <c r="EMO405" s="58"/>
      <c r="EMP405" s="58"/>
      <c r="EMQ405" s="58"/>
      <c r="EMR405" s="58"/>
      <c r="EMS405" s="58"/>
      <c r="EMT405" s="58"/>
      <c r="EMU405" s="58"/>
      <c r="EMV405" s="58"/>
      <c r="EMW405" s="58"/>
      <c r="EMX405" s="58"/>
      <c r="EMY405" s="58"/>
      <c r="EMZ405" s="58"/>
      <c r="ENA405" s="58"/>
      <c r="ENB405" s="58"/>
      <c r="ENC405" s="58"/>
      <c r="END405" s="58"/>
      <c r="ENE405" s="58"/>
      <c r="ENF405" s="58"/>
      <c r="ENG405" s="58"/>
      <c r="ENH405" s="58"/>
      <c r="ENI405" s="58"/>
      <c r="ENJ405" s="58"/>
      <c r="ENK405" s="58"/>
      <c r="ENL405" s="58"/>
      <c r="ENM405" s="58"/>
      <c r="ENN405" s="58"/>
      <c r="ENO405" s="58"/>
      <c r="ENP405" s="58"/>
      <c r="ENQ405" s="58"/>
      <c r="ENR405" s="58"/>
      <c r="ENS405" s="58"/>
      <c r="ENT405" s="58"/>
      <c r="ENU405" s="58"/>
      <c r="ENV405" s="58"/>
      <c r="ENW405" s="58"/>
      <c r="ENX405" s="58"/>
      <c r="ENY405" s="58"/>
      <c r="ENZ405" s="58"/>
      <c r="EOA405" s="58"/>
      <c r="EOB405" s="58"/>
      <c r="EOC405" s="58"/>
      <c r="EOD405" s="58"/>
      <c r="EOE405" s="58"/>
      <c r="EOF405" s="58"/>
      <c r="EOG405" s="58"/>
      <c r="EOH405" s="58"/>
      <c r="EOI405" s="58"/>
      <c r="EOJ405" s="58"/>
      <c r="EOK405" s="58"/>
      <c r="EOL405" s="58"/>
      <c r="EOM405" s="58"/>
      <c r="EON405" s="58"/>
      <c r="EOO405" s="58"/>
      <c r="EOP405" s="58"/>
      <c r="EOQ405" s="58"/>
      <c r="EOR405" s="58"/>
      <c r="EOS405" s="58"/>
      <c r="EOT405" s="58"/>
      <c r="EOU405" s="58"/>
      <c r="EOV405" s="58"/>
      <c r="EOW405" s="58"/>
      <c r="EOX405" s="58"/>
      <c r="EOY405" s="58"/>
      <c r="EOZ405" s="58"/>
      <c r="EPA405" s="58"/>
      <c r="EPB405" s="58"/>
      <c r="EPC405" s="58"/>
      <c r="EPD405" s="58"/>
      <c r="EPE405" s="58"/>
      <c r="EPF405" s="58"/>
      <c r="EPG405" s="58"/>
      <c r="EPH405" s="58"/>
      <c r="EPI405" s="58"/>
      <c r="EPJ405" s="58"/>
      <c r="EPK405" s="58"/>
      <c r="EPL405" s="58"/>
      <c r="EPM405" s="58"/>
      <c r="EPN405" s="58"/>
      <c r="EPO405" s="58"/>
      <c r="EPP405" s="58"/>
      <c r="EPQ405" s="58"/>
      <c r="EPR405" s="58"/>
      <c r="EPS405" s="58"/>
      <c r="EPT405" s="58"/>
      <c r="EPU405" s="58"/>
      <c r="EPV405" s="58"/>
      <c r="EPW405" s="58"/>
      <c r="EPX405" s="58"/>
      <c r="EPY405" s="58"/>
      <c r="EPZ405" s="58"/>
      <c r="EQA405" s="58"/>
      <c r="EQB405" s="58"/>
      <c r="EQC405" s="58"/>
      <c r="EQD405" s="58"/>
      <c r="EQE405" s="58"/>
      <c r="EQF405" s="58"/>
      <c r="EQG405" s="58"/>
      <c r="EQH405" s="58"/>
      <c r="EQI405" s="58"/>
      <c r="EQJ405" s="58"/>
      <c r="EQK405" s="58"/>
      <c r="EQL405" s="58"/>
      <c r="EQM405" s="58"/>
      <c r="EQN405" s="58"/>
      <c r="EQO405" s="58"/>
      <c r="EQP405" s="58"/>
      <c r="EQQ405" s="58"/>
      <c r="EQR405" s="58"/>
      <c r="EQS405" s="58"/>
      <c r="EQT405" s="58"/>
      <c r="EQU405" s="58"/>
      <c r="EQV405" s="58"/>
      <c r="EQW405" s="58"/>
      <c r="EQX405" s="58"/>
      <c r="EQY405" s="58"/>
      <c r="EQZ405" s="58"/>
      <c r="ERA405" s="58"/>
      <c r="ERB405" s="58"/>
      <c r="ERC405" s="58"/>
      <c r="ERD405" s="58"/>
      <c r="ERE405" s="58"/>
      <c r="ERF405" s="58"/>
      <c r="ERG405" s="58"/>
      <c r="ERH405" s="58"/>
      <c r="ERI405" s="58"/>
      <c r="ERJ405" s="58"/>
      <c r="ERK405" s="58"/>
      <c r="ERL405" s="58"/>
      <c r="ERM405" s="58"/>
      <c r="ERN405" s="58"/>
      <c r="ERO405" s="58"/>
      <c r="ERP405" s="58"/>
      <c r="ERQ405" s="58"/>
      <c r="ERR405" s="58"/>
      <c r="ERS405" s="58"/>
      <c r="ERT405" s="58"/>
      <c r="ERU405" s="58"/>
      <c r="ERV405" s="58"/>
      <c r="ERW405" s="58"/>
      <c r="ERX405" s="58"/>
      <c r="ERY405" s="58"/>
      <c r="ERZ405" s="58"/>
      <c r="ESA405" s="58"/>
      <c r="ESB405" s="58"/>
      <c r="ESC405" s="58"/>
      <c r="ESD405" s="58"/>
      <c r="ESE405" s="58"/>
      <c r="ESF405" s="58"/>
      <c r="ESG405" s="58"/>
      <c r="ESH405" s="58"/>
      <c r="ESI405" s="58"/>
      <c r="ESJ405" s="58"/>
      <c r="ESK405" s="58"/>
      <c r="ESL405" s="58"/>
      <c r="ESM405" s="58"/>
      <c r="ESN405" s="58"/>
      <c r="ESO405" s="58"/>
      <c r="ESP405" s="58"/>
      <c r="ESQ405" s="58"/>
      <c r="ESR405" s="58"/>
      <c r="ESS405" s="58"/>
      <c r="EST405" s="58"/>
      <c r="ESU405" s="58"/>
      <c r="ESV405" s="58"/>
      <c r="ESW405" s="58"/>
      <c r="ESX405" s="58"/>
      <c r="ESY405" s="58"/>
      <c r="ESZ405" s="58"/>
      <c r="ETA405" s="58"/>
      <c r="ETB405" s="58"/>
      <c r="ETC405" s="58"/>
      <c r="ETD405" s="58"/>
      <c r="ETE405" s="58"/>
      <c r="ETF405" s="58"/>
      <c r="ETG405" s="58"/>
      <c r="ETH405" s="58"/>
      <c r="ETI405" s="58"/>
      <c r="ETJ405" s="58"/>
      <c r="ETK405" s="58"/>
      <c r="ETL405" s="58"/>
      <c r="ETM405" s="58"/>
      <c r="ETN405" s="58"/>
      <c r="ETO405" s="58"/>
      <c r="ETP405" s="58"/>
      <c r="ETQ405" s="58"/>
      <c r="ETR405" s="58"/>
      <c r="ETS405" s="58"/>
      <c r="ETT405" s="58"/>
      <c r="ETU405" s="58"/>
      <c r="ETV405" s="58"/>
      <c r="ETW405" s="58"/>
      <c r="ETX405" s="58"/>
      <c r="ETY405" s="58"/>
      <c r="ETZ405" s="58"/>
      <c r="EUA405" s="58"/>
      <c r="EUB405" s="58"/>
      <c r="EUC405" s="58"/>
      <c r="EUD405" s="58"/>
      <c r="EUE405" s="58"/>
      <c r="EUF405" s="58"/>
      <c r="EUG405" s="58"/>
      <c r="EUH405" s="58"/>
      <c r="EUI405" s="58"/>
      <c r="EUJ405" s="58"/>
      <c r="EUK405" s="58"/>
      <c r="EUL405" s="58"/>
      <c r="EUM405" s="58"/>
      <c r="EUN405" s="58"/>
      <c r="EUO405" s="58"/>
      <c r="EUP405" s="58"/>
      <c r="EUQ405" s="58"/>
      <c r="EUR405" s="58"/>
      <c r="EUS405" s="58"/>
      <c r="EUT405" s="58"/>
      <c r="EUU405" s="58"/>
      <c r="EUV405" s="58"/>
      <c r="EUW405" s="58"/>
      <c r="EUX405" s="58"/>
      <c r="EUY405" s="58"/>
      <c r="EUZ405" s="58"/>
      <c r="EVA405" s="58"/>
      <c r="EVB405" s="58"/>
      <c r="EVC405" s="58"/>
      <c r="EVD405" s="58"/>
      <c r="EVE405" s="58"/>
      <c r="EVF405" s="58"/>
      <c r="EVG405" s="58"/>
      <c r="EVH405" s="58"/>
      <c r="EVI405" s="58"/>
      <c r="EVJ405" s="58"/>
      <c r="EVK405" s="58"/>
      <c r="EVL405" s="58"/>
      <c r="EVM405" s="58"/>
      <c r="EVN405" s="58"/>
      <c r="EVO405" s="58"/>
      <c r="EVP405" s="58"/>
      <c r="EVQ405" s="58"/>
      <c r="EVR405" s="58"/>
      <c r="EVS405" s="58"/>
      <c r="EVT405" s="58"/>
      <c r="EVU405" s="58"/>
      <c r="EVV405" s="58"/>
      <c r="EVW405" s="58"/>
      <c r="EVX405" s="58"/>
      <c r="EVY405" s="58"/>
      <c r="EVZ405" s="58"/>
      <c r="EWA405" s="58"/>
      <c r="EWB405" s="58"/>
      <c r="EWC405" s="58"/>
      <c r="EWD405" s="58"/>
      <c r="EWE405" s="58"/>
      <c r="EWF405" s="58"/>
      <c r="EWG405" s="58"/>
      <c r="EWH405" s="58"/>
      <c r="EWI405" s="58"/>
      <c r="EWJ405" s="58"/>
      <c r="EWK405" s="58"/>
      <c r="EWL405" s="58"/>
      <c r="EWM405" s="58"/>
      <c r="EWN405" s="58"/>
      <c r="EWO405" s="58"/>
      <c r="EWP405" s="58"/>
      <c r="EWQ405" s="58"/>
      <c r="EWR405" s="58"/>
      <c r="EWS405" s="58"/>
      <c r="EWT405" s="58"/>
      <c r="EWU405" s="58"/>
      <c r="EWV405" s="58"/>
      <c r="EWW405" s="58"/>
      <c r="EWX405" s="58"/>
      <c r="EWY405" s="58"/>
      <c r="EWZ405" s="58"/>
      <c r="EXA405" s="58"/>
      <c r="EXB405" s="58"/>
      <c r="EXC405" s="58"/>
      <c r="EXD405" s="58"/>
      <c r="EXE405" s="58"/>
      <c r="EXF405" s="58"/>
      <c r="EXG405" s="58"/>
      <c r="EXH405" s="58"/>
      <c r="EXI405" s="58"/>
      <c r="EXJ405" s="58"/>
      <c r="EXK405" s="58"/>
      <c r="EXL405" s="58"/>
      <c r="EXM405" s="58"/>
      <c r="EXN405" s="58"/>
      <c r="EXO405" s="58"/>
      <c r="EXP405" s="58"/>
      <c r="EXQ405" s="58"/>
      <c r="EXR405" s="58"/>
      <c r="EXS405" s="58"/>
      <c r="EXT405" s="58"/>
      <c r="EXU405" s="58"/>
      <c r="EXV405" s="58"/>
      <c r="EXW405" s="58"/>
      <c r="EXX405" s="58"/>
      <c r="EXY405" s="58"/>
      <c r="EXZ405" s="58"/>
      <c r="EYA405" s="58"/>
      <c r="EYB405" s="58"/>
      <c r="EYC405" s="58"/>
      <c r="EYD405" s="58"/>
      <c r="EYE405" s="58"/>
      <c r="EYF405" s="58"/>
      <c r="EYG405" s="58"/>
      <c r="EYH405" s="58"/>
      <c r="EYI405" s="58"/>
      <c r="EYJ405" s="58"/>
      <c r="EYK405" s="58"/>
      <c r="EYL405" s="58"/>
      <c r="EYM405" s="58"/>
      <c r="EYN405" s="58"/>
      <c r="EYO405" s="58"/>
      <c r="EYP405" s="58"/>
      <c r="EYQ405" s="58"/>
      <c r="EYR405" s="58"/>
      <c r="EYS405" s="58"/>
      <c r="EYT405" s="58"/>
      <c r="EYU405" s="58"/>
      <c r="EYV405" s="58"/>
      <c r="EYW405" s="58"/>
      <c r="EYX405" s="58"/>
      <c r="EYY405" s="58"/>
      <c r="EYZ405" s="58"/>
      <c r="EZA405" s="58"/>
      <c r="EZB405" s="58"/>
      <c r="EZC405" s="58"/>
      <c r="EZD405" s="58"/>
      <c r="EZE405" s="58"/>
      <c r="EZF405" s="58"/>
      <c r="EZG405" s="58"/>
      <c r="EZH405" s="58"/>
      <c r="EZI405" s="58"/>
      <c r="EZJ405" s="58"/>
      <c r="EZK405" s="58"/>
      <c r="EZL405" s="58"/>
      <c r="EZM405" s="58"/>
      <c r="EZN405" s="58"/>
      <c r="EZO405" s="58"/>
      <c r="EZP405" s="58"/>
      <c r="EZQ405" s="58"/>
      <c r="EZR405" s="58"/>
      <c r="EZS405" s="58"/>
      <c r="EZT405" s="58"/>
      <c r="EZU405" s="58"/>
      <c r="EZV405" s="58"/>
      <c r="EZW405" s="58"/>
      <c r="EZX405" s="58"/>
      <c r="EZY405" s="58"/>
      <c r="EZZ405" s="58"/>
      <c r="FAA405" s="58"/>
      <c r="FAB405" s="58"/>
      <c r="FAC405" s="58"/>
      <c r="FAD405" s="58"/>
      <c r="FAE405" s="58"/>
      <c r="FAF405" s="58"/>
      <c r="FAG405" s="58"/>
      <c r="FAH405" s="58"/>
      <c r="FAI405" s="58"/>
      <c r="FAJ405" s="58"/>
      <c r="FAK405" s="58"/>
      <c r="FAL405" s="58"/>
      <c r="FAM405" s="58"/>
      <c r="FAN405" s="58"/>
      <c r="FAO405" s="58"/>
      <c r="FAP405" s="58"/>
      <c r="FAQ405" s="58"/>
      <c r="FAR405" s="58"/>
      <c r="FAS405" s="58"/>
      <c r="FAT405" s="58"/>
      <c r="FAU405" s="58"/>
      <c r="FAV405" s="58"/>
      <c r="FAW405" s="58"/>
      <c r="FAX405" s="58"/>
      <c r="FAY405" s="58"/>
      <c r="FAZ405" s="58"/>
      <c r="FBA405" s="58"/>
      <c r="FBB405" s="58"/>
      <c r="FBC405" s="58"/>
      <c r="FBD405" s="58"/>
      <c r="FBE405" s="58"/>
      <c r="FBF405" s="58"/>
      <c r="FBG405" s="58"/>
      <c r="FBH405" s="58"/>
      <c r="FBI405" s="58"/>
      <c r="FBJ405" s="58"/>
      <c r="FBK405" s="58"/>
      <c r="FBL405" s="58"/>
      <c r="FBM405" s="58"/>
      <c r="FBN405" s="58"/>
      <c r="FBO405" s="58"/>
      <c r="FBP405" s="58"/>
      <c r="FBQ405" s="58"/>
      <c r="FBR405" s="58"/>
      <c r="FBS405" s="58"/>
      <c r="FBT405" s="58"/>
      <c r="FBU405" s="58"/>
      <c r="FBV405" s="58"/>
      <c r="FBW405" s="58"/>
      <c r="FBX405" s="58"/>
      <c r="FBY405" s="58"/>
      <c r="FBZ405" s="58"/>
      <c r="FCA405" s="58"/>
      <c r="FCB405" s="58"/>
      <c r="FCC405" s="58"/>
      <c r="FCD405" s="58"/>
      <c r="FCE405" s="58"/>
      <c r="FCF405" s="58"/>
      <c r="FCG405" s="58"/>
      <c r="FCH405" s="58"/>
      <c r="FCI405" s="58"/>
      <c r="FCJ405" s="58"/>
      <c r="FCK405" s="58"/>
      <c r="FCL405" s="58"/>
      <c r="FCM405" s="58"/>
      <c r="FCN405" s="58"/>
      <c r="FCO405" s="58"/>
      <c r="FCP405" s="58"/>
      <c r="FCQ405" s="58"/>
      <c r="FCR405" s="58"/>
      <c r="FCS405" s="58"/>
      <c r="FCT405" s="58"/>
      <c r="FCU405" s="58"/>
      <c r="FCV405" s="58"/>
      <c r="FCW405" s="58"/>
      <c r="FCX405" s="58"/>
      <c r="FCY405" s="58"/>
      <c r="FCZ405" s="58"/>
      <c r="FDA405" s="58"/>
      <c r="FDB405" s="58"/>
      <c r="FDC405" s="58"/>
      <c r="FDD405" s="58"/>
      <c r="FDE405" s="58"/>
      <c r="FDF405" s="58"/>
      <c r="FDG405" s="58"/>
      <c r="FDH405" s="58"/>
      <c r="FDI405" s="58"/>
      <c r="FDJ405" s="58"/>
      <c r="FDK405" s="58"/>
      <c r="FDL405" s="58"/>
      <c r="FDM405" s="58"/>
      <c r="FDN405" s="58"/>
      <c r="FDO405" s="58"/>
      <c r="FDP405" s="58"/>
      <c r="FDQ405" s="58"/>
      <c r="FDR405" s="58"/>
      <c r="FDS405" s="58"/>
      <c r="FDT405" s="58"/>
      <c r="FDU405" s="58"/>
      <c r="FDV405" s="58"/>
      <c r="FDW405" s="58"/>
      <c r="FDX405" s="58"/>
      <c r="FDY405" s="58"/>
      <c r="FDZ405" s="58"/>
      <c r="FEA405" s="58"/>
      <c r="FEB405" s="58"/>
      <c r="FEC405" s="58"/>
      <c r="FED405" s="58"/>
      <c r="FEE405" s="58"/>
      <c r="FEF405" s="58"/>
      <c r="FEG405" s="58"/>
      <c r="FEH405" s="58"/>
      <c r="FEI405" s="58"/>
      <c r="FEJ405" s="58"/>
      <c r="FEK405" s="58"/>
      <c r="FEL405" s="58"/>
      <c r="FEM405" s="58"/>
      <c r="FEN405" s="58"/>
      <c r="FEO405" s="58"/>
      <c r="FEP405" s="58"/>
      <c r="FEQ405" s="58"/>
      <c r="FER405" s="58"/>
      <c r="FES405" s="58"/>
      <c r="FET405" s="58"/>
      <c r="FEU405" s="58"/>
      <c r="FEV405" s="58"/>
      <c r="FEW405" s="58"/>
      <c r="FEX405" s="58"/>
      <c r="FEY405" s="58"/>
      <c r="FEZ405" s="58"/>
      <c r="FFA405" s="58"/>
      <c r="FFB405" s="58"/>
      <c r="FFC405" s="58"/>
      <c r="FFD405" s="58"/>
      <c r="FFE405" s="58"/>
      <c r="FFF405" s="58"/>
      <c r="FFG405" s="58"/>
      <c r="FFH405" s="58"/>
      <c r="FFI405" s="58"/>
      <c r="FFJ405" s="58"/>
      <c r="FFK405" s="58"/>
      <c r="FFL405" s="58"/>
      <c r="FFM405" s="58"/>
      <c r="FFN405" s="58"/>
      <c r="FFO405" s="58"/>
      <c r="FFP405" s="58"/>
      <c r="FFQ405" s="58"/>
      <c r="FFR405" s="58"/>
      <c r="FFS405" s="58"/>
      <c r="FFT405" s="58"/>
      <c r="FFU405" s="58"/>
      <c r="FFV405" s="58"/>
      <c r="FFW405" s="58"/>
      <c r="FFX405" s="58"/>
      <c r="FFY405" s="58"/>
      <c r="FFZ405" s="58"/>
      <c r="FGA405" s="58"/>
      <c r="FGB405" s="58"/>
      <c r="FGC405" s="58"/>
      <c r="FGD405" s="58"/>
      <c r="FGE405" s="58"/>
      <c r="FGF405" s="58"/>
      <c r="FGG405" s="58"/>
      <c r="FGH405" s="58"/>
      <c r="FGI405" s="58"/>
      <c r="FGJ405" s="58"/>
      <c r="FGK405" s="58"/>
      <c r="FGL405" s="58"/>
      <c r="FGM405" s="58"/>
      <c r="FGN405" s="58"/>
      <c r="FGO405" s="58"/>
      <c r="FGP405" s="58"/>
      <c r="FGQ405" s="58"/>
      <c r="FGR405" s="58"/>
      <c r="FGS405" s="58"/>
      <c r="FGT405" s="58"/>
      <c r="FGU405" s="58"/>
      <c r="FGV405" s="58"/>
      <c r="FGW405" s="58"/>
      <c r="FGX405" s="58"/>
      <c r="FGY405" s="58"/>
      <c r="FGZ405" s="58"/>
      <c r="FHA405" s="58"/>
      <c r="FHB405" s="58"/>
      <c r="FHC405" s="58"/>
      <c r="FHD405" s="58"/>
      <c r="FHE405" s="58"/>
      <c r="FHF405" s="58"/>
      <c r="FHG405" s="58"/>
      <c r="FHH405" s="58"/>
      <c r="FHI405" s="58"/>
      <c r="FHJ405" s="58"/>
      <c r="FHK405" s="58"/>
      <c r="FHL405" s="58"/>
      <c r="FHM405" s="58"/>
      <c r="FHN405" s="58"/>
      <c r="FHO405" s="58"/>
      <c r="FHP405" s="58"/>
      <c r="FHQ405" s="58"/>
      <c r="FHR405" s="58"/>
      <c r="FHS405" s="58"/>
      <c r="FHT405" s="58"/>
      <c r="FHU405" s="58"/>
      <c r="FHV405" s="58"/>
      <c r="FHW405" s="58"/>
      <c r="FHX405" s="58"/>
      <c r="FHY405" s="58"/>
      <c r="FHZ405" s="58"/>
      <c r="FIA405" s="58"/>
      <c r="FIB405" s="58"/>
      <c r="FIC405" s="58"/>
      <c r="FID405" s="58"/>
      <c r="FIE405" s="58"/>
      <c r="FIF405" s="58"/>
      <c r="FIG405" s="58"/>
      <c r="FIH405" s="58"/>
      <c r="FII405" s="58"/>
      <c r="FIJ405" s="58"/>
      <c r="FIK405" s="58"/>
      <c r="FIL405" s="58"/>
      <c r="FIM405" s="58"/>
      <c r="FIN405" s="58"/>
      <c r="FIO405" s="58"/>
      <c r="FIP405" s="58"/>
      <c r="FIQ405" s="58"/>
      <c r="FIR405" s="58"/>
      <c r="FIS405" s="58"/>
      <c r="FIT405" s="58"/>
      <c r="FIU405" s="58"/>
      <c r="FIV405" s="58"/>
      <c r="FIW405" s="58"/>
      <c r="FIX405" s="58"/>
      <c r="FIY405" s="58"/>
      <c r="FIZ405" s="58"/>
      <c r="FJA405" s="58"/>
      <c r="FJB405" s="58"/>
      <c r="FJC405" s="58"/>
      <c r="FJD405" s="58"/>
      <c r="FJE405" s="58"/>
      <c r="FJF405" s="58"/>
      <c r="FJG405" s="58"/>
      <c r="FJH405" s="58"/>
      <c r="FJI405" s="58"/>
      <c r="FJJ405" s="58"/>
      <c r="FJK405" s="58"/>
      <c r="FJL405" s="58"/>
      <c r="FJM405" s="58"/>
      <c r="FJN405" s="58"/>
      <c r="FJO405" s="58"/>
      <c r="FJP405" s="58"/>
      <c r="FJQ405" s="58"/>
      <c r="FJR405" s="58"/>
      <c r="FJS405" s="58"/>
      <c r="FJT405" s="58"/>
      <c r="FJU405" s="58"/>
      <c r="FJV405" s="58"/>
      <c r="FJW405" s="58"/>
      <c r="FJX405" s="58"/>
      <c r="FJY405" s="58"/>
      <c r="FJZ405" s="58"/>
      <c r="FKA405" s="58"/>
      <c r="FKB405" s="58"/>
      <c r="FKC405" s="58"/>
      <c r="FKD405" s="58"/>
      <c r="FKE405" s="58"/>
      <c r="FKF405" s="58"/>
      <c r="FKG405" s="58"/>
      <c r="FKH405" s="58"/>
      <c r="FKI405" s="58"/>
      <c r="FKJ405" s="58"/>
      <c r="FKK405" s="58"/>
      <c r="FKL405" s="58"/>
      <c r="FKM405" s="58"/>
      <c r="FKN405" s="58"/>
      <c r="FKO405" s="58"/>
      <c r="FKP405" s="58"/>
      <c r="FKQ405" s="58"/>
      <c r="FKR405" s="58"/>
      <c r="FKS405" s="58"/>
      <c r="FKT405" s="58"/>
      <c r="FKU405" s="58"/>
      <c r="FKV405" s="58"/>
      <c r="FKW405" s="58"/>
      <c r="FKX405" s="58"/>
      <c r="FKY405" s="58"/>
      <c r="FKZ405" s="58"/>
      <c r="FLA405" s="58"/>
      <c r="FLB405" s="58"/>
      <c r="FLC405" s="58"/>
      <c r="FLD405" s="58"/>
      <c r="FLE405" s="58"/>
      <c r="FLF405" s="58"/>
      <c r="FLG405" s="58"/>
      <c r="FLH405" s="58"/>
      <c r="FLI405" s="58"/>
      <c r="FLJ405" s="58"/>
      <c r="FLK405" s="58"/>
      <c r="FLL405" s="58"/>
      <c r="FLM405" s="58"/>
      <c r="FLN405" s="58"/>
      <c r="FLO405" s="58"/>
      <c r="FLP405" s="58"/>
      <c r="FLQ405" s="58"/>
      <c r="FLR405" s="58"/>
      <c r="FLS405" s="58"/>
      <c r="FLT405" s="58"/>
      <c r="FLU405" s="58"/>
      <c r="FLV405" s="58"/>
      <c r="FLW405" s="58"/>
      <c r="FLX405" s="58"/>
      <c r="FLY405" s="58"/>
      <c r="FLZ405" s="58"/>
      <c r="FMA405" s="58"/>
      <c r="FMB405" s="58"/>
      <c r="FMC405" s="58"/>
      <c r="FMD405" s="58"/>
      <c r="FME405" s="58"/>
      <c r="FMF405" s="58"/>
      <c r="FMG405" s="58"/>
      <c r="FMH405" s="58"/>
      <c r="FMI405" s="58"/>
      <c r="FMJ405" s="58"/>
      <c r="FMK405" s="58"/>
      <c r="FML405" s="58"/>
      <c r="FMM405" s="58"/>
      <c r="FMN405" s="58"/>
      <c r="FMO405" s="58"/>
      <c r="FMP405" s="58"/>
      <c r="FMQ405" s="58"/>
      <c r="FMR405" s="58"/>
      <c r="FMS405" s="58"/>
      <c r="FMT405" s="58"/>
      <c r="FMU405" s="58"/>
      <c r="FMV405" s="58"/>
      <c r="FMW405" s="58"/>
      <c r="FMX405" s="58"/>
      <c r="FMY405" s="58"/>
      <c r="FMZ405" s="58"/>
      <c r="FNA405" s="58"/>
      <c r="FNB405" s="58"/>
      <c r="FNC405" s="58"/>
      <c r="FND405" s="58"/>
      <c r="FNE405" s="58"/>
      <c r="FNF405" s="58"/>
      <c r="FNG405" s="58"/>
      <c r="FNH405" s="58"/>
      <c r="FNI405" s="58"/>
      <c r="FNJ405" s="58"/>
      <c r="FNK405" s="58"/>
      <c r="FNL405" s="58"/>
      <c r="FNM405" s="58"/>
      <c r="FNN405" s="58"/>
      <c r="FNO405" s="58"/>
      <c r="FNP405" s="58"/>
      <c r="FNQ405" s="58"/>
      <c r="FNR405" s="58"/>
      <c r="FNS405" s="58"/>
      <c r="FNT405" s="58"/>
      <c r="FNU405" s="58"/>
      <c r="FNV405" s="58"/>
      <c r="FNW405" s="58"/>
      <c r="FNX405" s="58"/>
      <c r="FNY405" s="58"/>
      <c r="FNZ405" s="58"/>
      <c r="FOA405" s="58"/>
      <c r="FOB405" s="58"/>
      <c r="FOC405" s="58"/>
      <c r="FOD405" s="58"/>
      <c r="FOE405" s="58"/>
      <c r="FOF405" s="58"/>
      <c r="FOG405" s="58"/>
      <c r="FOH405" s="58"/>
      <c r="FOI405" s="58"/>
      <c r="FOJ405" s="58"/>
      <c r="FOK405" s="58"/>
      <c r="FOL405" s="58"/>
      <c r="FOM405" s="58"/>
      <c r="FON405" s="58"/>
      <c r="FOO405" s="58"/>
      <c r="FOP405" s="58"/>
      <c r="FOQ405" s="58"/>
      <c r="FOR405" s="58"/>
      <c r="FOS405" s="58"/>
      <c r="FOT405" s="58"/>
      <c r="FOU405" s="58"/>
      <c r="FOV405" s="58"/>
      <c r="FOW405" s="58"/>
      <c r="FOX405" s="58"/>
      <c r="FOY405" s="58"/>
      <c r="FOZ405" s="58"/>
      <c r="FPA405" s="58"/>
      <c r="FPB405" s="58"/>
      <c r="FPC405" s="58"/>
      <c r="FPD405" s="58"/>
      <c r="FPE405" s="58"/>
      <c r="FPF405" s="58"/>
      <c r="FPG405" s="58"/>
      <c r="FPH405" s="58"/>
      <c r="FPI405" s="58"/>
      <c r="FPJ405" s="58"/>
      <c r="FPK405" s="58"/>
      <c r="FPL405" s="58"/>
      <c r="FPM405" s="58"/>
      <c r="FPN405" s="58"/>
      <c r="FPO405" s="58"/>
      <c r="FPP405" s="58"/>
      <c r="FPQ405" s="58"/>
      <c r="FPR405" s="58"/>
      <c r="FPS405" s="58"/>
      <c r="FPT405" s="58"/>
      <c r="FPU405" s="58"/>
      <c r="FPV405" s="58"/>
      <c r="FPW405" s="58"/>
      <c r="FPX405" s="58"/>
      <c r="FPY405" s="58"/>
      <c r="FPZ405" s="58"/>
      <c r="FQA405" s="58"/>
      <c r="FQB405" s="58"/>
      <c r="FQC405" s="58"/>
      <c r="FQD405" s="58"/>
      <c r="FQE405" s="58"/>
      <c r="FQF405" s="58"/>
      <c r="FQG405" s="58"/>
      <c r="FQH405" s="58"/>
      <c r="FQI405" s="58"/>
      <c r="FQJ405" s="58"/>
      <c r="FQK405" s="58"/>
      <c r="FQL405" s="58"/>
      <c r="FQM405" s="58"/>
      <c r="FQN405" s="58"/>
      <c r="FQO405" s="58"/>
      <c r="FQP405" s="58"/>
      <c r="FQQ405" s="58"/>
      <c r="FQR405" s="58"/>
      <c r="FQS405" s="58"/>
      <c r="FQT405" s="58"/>
      <c r="FQU405" s="58"/>
      <c r="FQV405" s="58"/>
      <c r="FQW405" s="58"/>
      <c r="FQX405" s="58"/>
      <c r="FQY405" s="58"/>
      <c r="FQZ405" s="58"/>
      <c r="FRA405" s="58"/>
      <c r="FRB405" s="58"/>
      <c r="FRC405" s="58"/>
      <c r="FRD405" s="58"/>
      <c r="FRE405" s="58"/>
      <c r="FRF405" s="58"/>
      <c r="FRG405" s="58"/>
      <c r="FRH405" s="58"/>
      <c r="FRI405" s="58"/>
      <c r="FRJ405" s="58"/>
      <c r="FRK405" s="58"/>
      <c r="FRL405" s="58"/>
      <c r="FRM405" s="58"/>
      <c r="FRN405" s="58"/>
      <c r="FRO405" s="58"/>
      <c r="FRP405" s="58"/>
      <c r="FRQ405" s="58"/>
      <c r="FRR405" s="58"/>
      <c r="FRS405" s="58"/>
      <c r="FRT405" s="58"/>
      <c r="FRU405" s="58"/>
      <c r="FRV405" s="58"/>
      <c r="FRW405" s="58"/>
      <c r="FRX405" s="58"/>
      <c r="FRY405" s="58"/>
      <c r="FRZ405" s="58"/>
      <c r="FSA405" s="58"/>
      <c r="FSB405" s="58"/>
      <c r="FSC405" s="58"/>
      <c r="FSD405" s="58"/>
      <c r="FSE405" s="58"/>
      <c r="FSF405" s="58"/>
      <c r="FSG405" s="58"/>
      <c r="FSH405" s="58"/>
      <c r="FSI405" s="58"/>
      <c r="FSJ405" s="58"/>
      <c r="FSK405" s="58"/>
      <c r="FSL405" s="58"/>
      <c r="FSM405" s="58"/>
      <c r="FSN405" s="58"/>
      <c r="FSO405" s="58"/>
      <c r="FSP405" s="58"/>
      <c r="FSQ405" s="58"/>
      <c r="FSR405" s="58"/>
      <c r="FSS405" s="58"/>
      <c r="FST405" s="58"/>
      <c r="FSU405" s="58"/>
      <c r="FSV405" s="58"/>
      <c r="FSW405" s="58"/>
      <c r="FSX405" s="58"/>
      <c r="FSY405" s="58"/>
      <c r="FSZ405" s="58"/>
      <c r="FTA405" s="58"/>
      <c r="FTB405" s="58"/>
      <c r="FTC405" s="58"/>
      <c r="FTD405" s="58"/>
      <c r="FTE405" s="58"/>
      <c r="FTF405" s="58"/>
      <c r="FTG405" s="58"/>
      <c r="FTH405" s="58"/>
      <c r="FTI405" s="58"/>
      <c r="FTJ405" s="58"/>
      <c r="FTK405" s="58"/>
      <c r="FTL405" s="58"/>
      <c r="FTM405" s="58"/>
      <c r="FTN405" s="58"/>
      <c r="FTO405" s="58"/>
      <c r="FTP405" s="58"/>
      <c r="FTQ405" s="58"/>
      <c r="FTR405" s="58"/>
      <c r="FTS405" s="58"/>
      <c r="FTT405" s="58"/>
      <c r="FTU405" s="58"/>
      <c r="FTV405" s="58"/>
      <c r="FTW405" s="58"/>
      <c r="FTX405" s="58"/>
      <c r="FTY405" s="58"/>
      <c r="FTZ405" s="58"/>
      <c r="FUA405" s="58"/>
      <c r="FUB405" s="58"/>
      <c r="FUC405" s="58"/>
      <c r="FUD405" s="58"/>
      <c r="FUE405" s="58"/>
      <c r="FUF405" s="58"/>
      <c r="FUG405" s="58"/>
      <c r="FUH405" s="58"/>
      <c r="FUI405" s="58"/>
      <c r="FUJ405" s="58"/>
      <c r="FUK405" s="58"/>
      <c r="FUL405" s="58"/>
      <c r="FUM405" s="58"/>
      <c r="FUN405" s="58"/>
      <c r="FUO405" s="58"/>
      <c r="FUP405" s="58"/>
      <c r="FUQ405" s="58"/>
      <c r="FUR405" s="58"/>
      <c r="FUS405" s="58"/>
      <c r="FUT405" s="58"/>
      <c r="FUU405" s="58"/>
      <c r="FUV405" s="58"/>
      <c r="FUW405" s="58"/>
      <c r="FUX405" s="58"/>
      <c r="FUY405" s="58"/>
      <c r="FUZ405" s="58"/>
      <c r="FVA405" s="58"/>
      <c r="FVB405" s="58"/>
      <c r="FVC405" s="58"/>
      <c r="FVD405" s="58"/>
      <c r="FVE405" s="58"/>
      <c r="FVF405" s="58"/>
      <c r="FVG405" s="58"/>
      <c r="FVH405" s="58"/>
      <c r="FVI405" s="58"/>
      <c r="FVJ405" s="58"/>
      <c r="FVK405" s="58"/>
      <c r="FVL405" s="58"/>
      <c r="FVM405" s="58"/>
      <c r="FVN405" s="58"/>
      <c r="FVO405" s="58"/>
      <c r="FVP405" s="58"/>
      <c r="FVQ405" s="58"/>
      <c r="FVR405" s="58"/>
      <c r="FVS405" s="58"/>
      <c r="FVT405" s="58"/>
      <c r="FVU405" s="58"/>
      <c r="FVV405" s="58"/>
      <c r="FVW405" s="58"/>
      <c r="FVX405" s="58"/>
      <c r="FVY405" s="58"/>
      <c r="FVZ405" s="58"/>
      <c r="FWA405" s="58"/>
      <c r="FWB405" s="58"/>
      <c r="FWC405" s="58"/>
      <c r="FWD405" s="58"/>
      <c r="FWE405" s="58"/>
      <c r="FWF405" s="58"/>
      <c r="FWG405" s="58"/>
      <c r="FWH405" s="58"/>
      <c r="FWI405" s="58"/>
      <c r="FWJ405" s="58"/>
      <c r="FWK405" s="58"/>
      <c r="FWL405" s="58"/>
      <c r="FWM405" s="58"/>
      <c r="FWN405" s="58"/>
      <c r="FWO405" s="58"/>
      <c r="FWP405" s="58"/>
      <c r="FWQ405" s="58"/>
      <c r="FWR405" s="58"/>
      <c r="FWS405" s="58"/>
      <c r="FWT405" s="58"/>
      <c r="FWU405" s="58"/>
      <c r="FWV405" s="58"/>
      <c r="FWW405" s="58"/>
      <c r="FWX405" s="58"/>
      <c r="FWY405" s="58"/>
      <c r="FWZ405" s="58"/>
      <c r="FXA405" s="58"/>
      <c r="FXB405" s="58"/>
      <c r="FXC405" s="58"/>
      <c r="FXD405" s="58"/>
      <c r="FXE405" s="58"/>
      <c r="FXF405" s="58"/>
      <c r="FXG405" s="58"/>
      <c r="FXH405" s="58"/>
      <c r="FXI405" s="58"/>
      <c r="FXJ405" s="58"/>
      <c r="FXK405" s="58"/>
      <c r="FXL405" s="58"/>
      <c r="FXM405" s="58"/>
      <c r="FXN405" s="58"/>
      <c r="FXO405" s="58"/>
      <c r="FXP405" s="58"/>
      <c r="FXQ405" s="58"/>
      <c r="FXR405" s="58"/>
      <c r="FXS405" s="58"/>
      <c r="FXT405" s="58"/>
      <c r="FXU405" s="58"/>
      <c r="FXV405" s="58"/>
      <c r="FXW405" s="58"/>
      <c r="FXX405" s="58"/>
      <c r="FXY405" s="58"/>
      <c r="FXZ405" s="58"/>
      <c r="FYA405" s="58"/>
      <c r="FYB405" s="58"/>
      <c r="FYC405" s="58"/>
      <c r="FYD405" s="58"/>
      <c r="FYE405" s="58"/>
      <c r="FYF405" s="58"/>
      <c r="FYG405" s="58"/>
      <c r="FYH405" s="58"/>
      <c r="FYI405" s="58"/>
      <c r="FYJ405" s="58"/>
      <c r="FYK405" s="58"/>
      <c r="FYL405" s="58"/>
      <c r="FYM405" s="58"/>
      <c r="FYN405" s="58"/>
      <c r="FYO405" s="58"/>
      <c r="FYP405" s="58"/>
      <c r="FYQ405" s="58"/>
      <c r="FYR405" s="58"/>
      <c r="FYS405" s="58"/>
      <c r="FYT405" s="58"/>
      <c r="FYU405" s="58"/>
      <c r="FYV405" s="58"/>
      <c r="FYW405" s="58"/>
      <c r="FYX405" s="58"/>
      <c r="FYY405" s="58"/>
      <c r="FYZ405" s="58"/>
      <c r="FZA405" s="58"/>
      <c r="FZB405" s="58"/>
      <c r="FZC405" s="58"/>
      <c r="FZD405" s="58"/>
      <c r="FZE405" s="58"/>
      <c r="FZF405" s="58"/>
      <c r="FZG405" s="58"/>
      <c r="FZH405" s="58"/>
      <c r="FZI405" s="58"/>
      <c r="FZJ405" s="58"/>
      <c r="FZK405" s="58"/>
      <c r="FZL405" s="58"/>
      <c r="FZM405" s="58"/>
      <c r="FZN405" s="58"/>
      <c r="FZO405" s="58"/>
      <c r="FZP405" s="58"/>
      <c r="FZQ405" s="58"/>
      <c r="FZR405" s="58"/>
      <c r="FZS405" s="58"/>
      <c r="FZT405" s="58"/>
      <c r="FZU405" s="58"/>
      <c r="FZV405" s="58"/>
      <c r="FZW405" s="58"/>
      <c r="FZX405" s="58"/>
      <c r="FZY405" s="58"/>
      <c r="FZZ405" s="58"/>
      <c r="GAA405" s="58"/>
      <c r="GAB405" s="58"/>
      <c r="GAC405" s="58"/>
      <c r="GAD405" s="58"/>
      <c r="GAE405" s="58"/>
      <c r="GAF405" s="58"/>
      <c r="GAG405" s="58"/>
      <c r="GAH405" s="58"/>
      <c r="GAI405" s="58"/>
      <c r="GAJ405" s="58"/>
      <c r="GAK405" s="58"/>
      <c r="GAL405" s="58"/>
      <c r="GAM405" s="58"/>
      <c r="GAN405" s="58"/>
      <c r="GAO405" s="58"/>
      <c r="GAP405" s="58"/>
      <c r="GAQ405" s="58"/>
      <c r="GAR405" s="58"/>
      <c r="GAS405" s="58"/>
      <c r="GAT405" s="58"/>
      <c r="GAU405" s="58"/>
      <c r="GAV405" s="58"/>
      <c r="GAW405" s="58"/>
      <c r="GAX405" s="58"/>
      <c r="GAY405" s="58"/>
      <c r="GAZ405" s="58"/>
      <c r="GBA405" s="58"/>
      <c r="GBB405" s="58"/>
      <c r="GBC405" s="58"/>
      <c r="GBD405" s="58"/>
      <c r="GBE405" s="58"/>
      <c r="GBF405" s="58"/>
      <c r="GBG405" s="58"/>
      <c r="GBH405" s="58"/>
      <c r="GBI405" s="58"/>
      <c r="GBJ405" s="58"/>
      <c r="GBK405" s="58"/>
      <c r="GBL405" s="58"/>
      <c r="GBM405" s="58"/>
      <c r="GBN405" s="58"/>
      <c r="GBO405" s="58"/>
      <c r="GBP405" s="58"/>
      <c r="GBQ405" s="58"/>
      <c r="GBR405" s="58"/>
      <c r="GBS405" s="58"/>
      <c r="GBT405" s="58"/>
      <c r="GBU405" s="58"/>
      <c r="GBV405" s="58"/>
      <c r="GBW405" s="58"/>
      <c r="GBX405" s="58"/>
      <c r="GBY405" s="58"/>
      <c r="GBZ405" s="58"/>
      <c r="GCA405" s="58"/>
      <c r="GCB405" s="58"/>
      <c r="GCC405" s="58"/>
      <c r="GCD405" s="58"/>
      <c r="GCE405" s="58"/>
      <c r="GCF405" s="58"/>
      <c r="GCG405" s="58"/>
      <c r="GCH405" s="58"/>
      <c r="GCI405" s="58"/>
      <c r="GCJ405" s="58"/>
      <c r="GCK405" s="58"/>
      <c r="GCL405" s="58"/>
      <c r="GCM405" s="58"/>
      <c r="GCN405" s="58"/>
      <c r="GCO405" s="58"/>
      <c r="GCP405" s="58"/>
      <c r="GCQ405" s="58"/>
      <c r="GCR405" s="58"/>
      <c r="GCS405" s="58"/>
      <c r="GCT405" s="58"/>
      <c r="GCU405" s="58"/>
      <c r="GCV405" s="58"/>
      <c r="GCW405" s="58"/>
      <c r="GCX405" s="58"/>
      <c r="GCY405" s="58"/>
      <c r="GCZ405" s="58"/>
      <c r="GDA405" s="58"/>
      <c r="GDB405" s="58"/>
      <c r="GDC405" s="58"/>
      <c r="GDD405" s="58"/>
      <c r="GDE405" s="58"/>
      <c r="GDF405" s="58"/>
      <c r="GDG405" s="58"/>
      <c r="GDH405" s="58"/>
      <c r="GDI405" s="58"/>
      <c r="GDJ405" s="58"/>
      <c r="GDK405" s="58"/>
      <c r="GDL405" s="58"/>
      <c r="GDM405" s="58"/>
      <c r="GDN405" s="58"/>
      <c r="GDO405" s="58"/>
      <c r="GDP405" s="58"/>
      <c r="GDQ405" s="58"/>
      <c r="GDR405" s="58"/>
      <c r="GDS405" s="58"/>
      <c r="GDT405" s="58"/>
      <c r="GDU405" s="58"/>
      <c r="GDV405" s="58"/>
      <c r="GDW405" s="58"/>
      <c r="GDX405" s="58"/>
      <c r="GDY405" s="58"/>
      <c r="GDZ405" s="58"/>
      <c r="GEA405" s="58"/>
      <c r="GEB405" s="58"/>
      <c r="GEC405" s="58"/>
      <c r="GED405" s="58"/>
      <c r="GEE405" s="58"/>
      <c r="GEF405" s="58"/>
      <c r="GEG405" s="58"/>
      <c r="GEH405" s="58"/>
      <c r="GEI405" s="58"/>
      <c r="GEJ405" s="58"/>
      <c r="GEK405" s="58"/>
      <c r="GEL405" s="58"/>
      <c r="GEM405" s="58"/>
      <c r="GEN405" s="58"/>
      <c r="GEO405" s="58"/>
      <c r="GEP405" s="58"/>
      <c r="GEQ405" s="58"/>
      <c r="GER405" s="58"/>
      <c r="GES405" s="58"/>
      <c r="GET405" s="58"/>
      <c r="GEU405" s="58"/>
      <c r="GEV405" s="58"/>
      <c r="GEW405" s="58"/>
      <c r="GEX405" s="58"/>
      <c r="GEY405" s="58"/>
      <c r="GEZ405" s="58"/>
      <c r="GFA405" s="58"/>
      <c r="GFB405" s="58"/>
      <c r="GFC405" s="58"/>
      <c r="GFD405" s="58"/>
      <c r="GFE405" s="58"/>
      <c r="GFF405" s="58"/>
      <c r="GFG405" s="58"/>
      <c r="GFH405" s="58"/>
      <c r="GFI405" s="58"/>
      <c r="GFJ405" s="58"/>
      <c r="GFK405" s="58"/>
      <c r="GFL405" s="58"/>
      <c r="GFM405" s="58"/>
      <c r="GFN405" s="58"/>
      <c r="GFO405" s="58"/>
      <c r="GFP405" s="58"/>
      <c r="GFQ405" s="58"/>
      <c r="GFR405" s="58"/>
      <c r="GFS405" s="58"/>
      <c r="GFT405" s="58"/>
      <c r="GFU405" s="58"/>
      <c r="GFV405" s="58"/>
      <c r="GFW405" s="58"/>
      <c r="GFX405" s="58"/>
      <c r="GFY405" s="58"/>
      <c r="GFZ405" s="58"/>
      <c r="GGA405" s="58"/>
      <c r="GGB405" s="58"/>
      <c r="GGC405" s="58"/>
      <c r="GGD405" s="58"/>
      <c r="GGE405" s="58"/>
      <c r="GGF405" s="58"/>
      <c r="GGG405" s="58"/>
      <c r="GGH405" s="58"/>
      <c r="GGI405" s="58"/>
      <c r="GGJ405" s="58"/>
      <c r="GGK405" s="58"/>
      <c r="GGL405" s="58"/>
      <c r="GGM405" s="58"/>
      <c r="GGN405" s="58"/>
      <c r="GGO405" s="58"/>
      <c r="GGP405" s="58"/>
      <c r="GGQ405" s="58"/>
      <c r="GGR405" s="58"/>
      <c r="GGS405" s="58"/>
      <c r="GGT405" s="58"/>
      <c r="GGU405" s="58"/>
      <c r="GGV405" s="58"/>
      <c r="GGW405" s="58"/>
      <c r="GGX405" s="58"/>
      <c r="GGY405" s="58"/>
      <c r="GGZ405" s="58"/>
      <c r="GHA405" s="58"/>
      <c r="GHB405" s="58"/>
      <c r="GHC405" s="58"/>
      <c r="GHD405" s="58"/>
      <c r="GHE405" s="58"/>
      <c r="GHF405" s="58"/>
      <c r="GHG405" s="58"/>
      <c r="GHH405" s="58"/>
      <c r="GHI405" s="58"/>
      <c r="GHJ405" s="58"/>
      <c r="GHK405" s="58"/>
      <c r="GHL405" s="58"/>
      <c r="GHM405" s="58"/>
      <c r="GHN405" s="58"/>
      <c r="GHO405" s="58"/>
      <c r="GHP405" s="58"/>
      <c r="GHQ405" s="58"/>
      <c r="GHR405" s="58"/>
      <c r="GHS405" s="58"/>
      <c r="GHT405" s="58"/>
      <c r="GHU405" s="58"/>
      <c r="GHV405" s="58"/>
      <c r="GHW405" s="58"/>
      <c r="GHX405" s="58"/>
      <c r="GHY405" s="58"/>
      <c r="GHZ405" s="58"/>
      <c r="GIA405" s="58"/>
      <c r="GIB405" s="58"/>
      <c r="GIC405" s="58"/>
      <c r="GID405" s="58"/>
      <c r="GIE405" s="58"/>
      <c r="GIF405" s="58"/>
      <c r="GIG405" s="58"/>
      <c r="GIH405" s="58"/>
      <c r="GII405" s="58"/>
      <c r="GIJ405" s="58"/>
      <c r="GIK405" s="58"/>
      <c r="GIL405" s="58"/>
      <c r="GIM405" s="58"/>
      <c r="GIN405" s="58"/>
      <c r="GIO405" s="58"/>
      <c r="GIP405" s="58"/>
      <c r="GIQ405" s="58"/>
      <c r="GIR405" s="58"/>
      <c r="GIS405" s="58"/>
      <c r="GIT405" s="58"/>
      <c r="GIU405" s="58"/>
      <c r="GIV405" s="58"/>
      <c r="GIW405" s="58"/>
      <c r="GIX405" s="58"/>
      <c r="GIY405" s="58"/>
      <c r="GIZ405" s="58"/>
      <c r="GJA405" s="58"/>
      <c r="GJB405" s="58"/>
      <c r="GJC405" s="58"/>
      <c r="GJD405" s="58"/>
      <c r="GJE405" s="58"/>
      <c r="GJF405" s="58"/>
      <c r="GJG405" s="58"/>
      <c r="GJH405" s="58"/>
      <c r="GJI405" s="58"/>
      <c r="GJJ405" s="58"/>
      <c r="GJK405" s="58"/>
      <c r="GJL405" s="58"/>
      <c r="GJM405" s="58"/>
      <c r="GJN405" s="58"/>
      <c r="GJO405" s="58"/>
      <c r="GJP405" s="58"/>
      <c r="GJQ405" s="58"/>
      <c r="GJR405" s="58"/>
      <c r="GJS405" s="58"/>
      <c r="GJT405" s="58"/>
      <c r="GJU405" s="58"/>
      <c r="GJV405" s="58"/>
      <c r="GJW405" s="58"/>
      <c r="GJX405" s="58"/>
      <c r="GJY405" s="58"/>
      <c r="GJZ405" s="58"/>
      <c r="GKA405" s="58"/>
      <c r="GKB405" s="58"/>
      <c r="GKC405" s="58"/>
      <c r="GKD405" s="58"/>
      <c r="GKE405" s="58"/>
      <c r="GKF405" s="58"/>
      <c r="GKG405" s="58"/>
      <c r="GKH405" s="58"/>
      <c r="GKI405" s="58"/>
      <c r="GKJ405" s="58"/>
      <c r="GKK405" s="58"/>
      <c r="GKL405" s="58"/>
      <c r="GKM405" s="58"/>
      <c r="GKN405" s="58"/>
      <c r="GKO405" s="58"/>
      <c r="GKP405" s="58"/>
      <c r="GKQ405" s="58"/>
      <c r="GKR405" s="58"/>
      <c r="GKS405" s="58"/>
      <c r="GKT405" s="58"/>
      <c r="GKU405" s="58"/>
      <c r="GKV405" s="58"/>
      <c r="GKW405" s="58"/>
      <c r="GKX405" s="58"/>
      <c r="GKY405" s="58"/>
      <c r="GKZ405" s="58"/>
      <c r="GLA405" s="58"/>
      <c r="GLB405" s="58"/>
      <c r="GLC405" s="58"/>
      <c r="GLD405" s="58"/>
      <c r="GLE405" s="58"/>
      <c r="GLF405" s="58"/>
      <c r="GLG405" s="58"/>
      <c r="GLH405" s="58"/>
      <c r="GLI405" s="58"/>
      <c r="GLJ405" s="58"/>
      <c r="GLK405" s="58"/>
      <c r="GLL405" s="58"/>
      <c r="GLM405" s="58"/>
      <c r="GLN405" s="58"/>
      <c r="GLO405" s="58"/>
      <c r="GLP405" s="58"/>
      <c r="GLQ405" s="58"/>
      <c r="GLR405" s="58"/>
      <c r="GLS405" s="58"/>
      <c r="GLT405" s="58"/>
      <c r="GLU405" s="58"/>
      <c r="GLV405" s="58"/>
      <c r="GLW405" s="58"/>
      <c r="GLX405" s="58"/>
      <c r="GLY405" s="58"/>
      <c r="GLZ405" s="58"/>
      <c r="GMA405" s="58"/>
      <c r="GMB405" s="58"/>
      <c r="GMC405" s="58"/>
      <c r="GMD405" s="58"/>
      <c r="GME405" s="58"/>
      <c r="GMF405" s="58"/>
      <c r="GMG405" s="58"/>
      <c r="GMH405" s="58"/>
      <c r="GMI405" s="58"/>
      <c r="GMJ405" s="58"/>
      <c r="GMK405" s="58"/>
      <c r="GML405" s="58"/>
      <c r="GMM405" s="58"/>
      <c r="GMN405" s="58"/>
      <c r="GMO405" s="58"/>
      <c r="GMP405" s="58"/>
      <c r="GMQ405" s="58"/>
      <c r="GMR405" s="58"/>
      <c r="GMS405" s="58"/>
      <c r="GMT405" s="58"/>
      <c r="GMU405" s="58"/>
      <c r="GMV405" s="58"/>
      <c r="GMW405" s="58"/>
      <c r="GMX405" s="58"/>
      <c r="GMY405" s="58"/>
      <c r="GMZ405" s="58"/>
      <c r="GNA405" s="58"/>
      <c r="GNB405" s="58"/>
      <c r="GNC405" s="58"/>
      <c r="GND405" s="58"/>
      <c r="GNE405" s="58"/>
      <c r="GNF405" s="58"/>
      <c r="GNG405" s="58"/>
      <c r="GNH405" s="58"/>
      <c r="GNI405" s="58"/>
      <c r="GNJ405" s="58"/>
      <c r="GNK405" s="58"/>
      <c r="GNL405" s="58"/>
      <c r="GNM405" s="58"/>
      <c r="GNN405" s="58"/>
      <c r="GNO405" s="58"/>
      <c r="GNP405" s="58"/>
      <c r="GNQ405" s="58"/>
      <c r="GNR405" s="58"/>
      <c r="GNS405" s="58"/>
      <c r="GNT405" s="58"/>
      <c r="GNU405" s="58"/>
      <c r="GNV405" s="58"/>
      <c r="GNW405" s="58"/>
      <c r="GNX405" s="58"/>
      <c r="GNY405" s="58"/>
      <c r="GNZ405" s="58"/>
      <c r="GOA405" s="58"/>
      <c r="GOB405" s="58"/>
      <c r="GOC405" s="58"/>
      <c r="GOD405" s="58"/>
      <c r="GOE405" s="58"/>
      <c r="GOF405" s="58"/>
      <c r="GOG405" s="58"/>
      <c r="GOH405" s="58"/>
      <c r="GOI405" s="58"/>
      <c r="GOJ405" s="58"/>
      <c r="GOK405" s="58"/>
      <c r="GOL405" s="58"/>
      <c r="GOM405" s="58"/>
      <c r="GON405" s="58"/>
      <c r="GOO405" s="58"/>
      <c r="GOP405" s="58"/>
      <c r="GOQ405" s="58"/>
      <c r="GOR405" s="58"/>
      <c r="GOS405" s="58"/>
      <c r="GOT405" s="58"/>
      <c r="GOU405" s="58"/>
      <c r="GOV405" s="58"/>
      <c r="GOW405" s="58"/>
      <c r="GOX405" s="58"/>
      <c r="GOY405" s="58"/>
      <c r="GOZ405" s="58"/>
      <c r="GPA405" s="58"/>
      <c r="GPB405" s="58"/>
      <c r="GPC405" s="58"/>
      <c r="GPD405" s="58"/>
      <c r="GPE405" s="58"/>
      <c r="GPF405" s="58"/>
      <c r="GPG405" s="58"/>
      <c r="GPH405" s="58"/>
      <c r="GPI405" s="58"/>
      <c r="GPJ405" s="58"/>
      <c r="GPK405" s="58"/>
      <c r="GPL405" s="58"/>
      <c r="GPM405" s="58"/>
      <c r="GPN405" s="58"/>
      <c r="GPO405" s="58"/>
      <c r="GPP405" s="58"/>
      <c r="GPQ405" s="58"/>
      <c r="GPR405" s="58"/>
      <c r="GPS405" s="58"/>
      <c r="GPT405" s="58"/>
      <c r="GPU405" s="58"/>
      <c r="GPV405" s="58"/>
      <c r="GPW405" s="58"/>
      <c r="GPX405" s="58"/>
      <c r="GPY405" s="58"/>
      <c r="GPZ405" s="58"/>
      <c r="GQA405" s="58"/>
      <c r="GQB405" s="58"/>
      <c r="GQC405" s="58"/>
      <c r="GQD405" s="58"/>
      <c r="GQE405" s="58"/>
      <c r="GQF405" s="58"/>
      <c r="GQG405" s="58"/>
      <c r="GQH405" s="58"/>
      <c r="GQI405" s="58"/>
      <c r="GQJ405" s="58"/>
      <c r="GQK405" s="58"/>
      <c r="GQL405" s="58"/>
      <c r="GQM405" s="58"/>
      <c r="GQN405" s="58"/>
      <c r="GQO405" s="58"/>
      <c r="GQP405" s="58"/>
      <c r="GQQ405" s="58"/>
      <c r="GQR405" s="58"/>
      <c r="GQS405" s="58"/>
      <c r="GQT405" s="58"/>
      <c r="GQU405" s="58"/>
      <c r="GQV405" s="58"/>
      <c r="GQW405" s="58"/>
      <c r="GQX405" s="58"/>
      <c r="GQY405" s="58"/>
      <c r="GQZ405" s="58"/>
      <c r="GRA405" s="58"/>
      <c r="GRB405" s="58"/>
      <c r="GRC405" s="58"/>
      <c r="GRD405" s="58"/>
      <c r="GRE405" s="58"/>
      <c r="GRF405" s="58"/>
      <c r="GRG405" s="58"/>
      <c r="GRH405" s="58"/>
      <c r="GRI405" s="58"/>
      <c r="GRJ405" s="58"/>
      <c r="GRK405" s="58"/>
      <c r="GRL405" s="58"/>
      <c r="GRM405" s="58"/>
      <c r="GRN405" s="58"/>
      <c r="GRO405" s="58"/>
      <c r="GRP405" s="58"/>
      <c r="GRQ405" s="58"/>
      <c r="GRR405" s="58"/>
      <c r="GRS405" s="58"/>
      <c r="GRT405" s="58"/>
      <c r="GRU405" s="58"/>
      <c r="GRV405" s="58"/>
      <c r="GRW405" s="58"/>
      <c r="GRX405" s="58"/>
      <c r="GRY405" s="58"/>
      <c r="GRZ405" s="58"/>
      <c r="GSA405" s="58"/>
      <c r="GSB405" s="58"/>
      <c r="GSC405" s="58"/>
      <c r="GSD405" s="58"/>
      <c r="GSE405" s="58"/>
      <c r="GSF405" s="58"/>
      <c r="GSG405" s="58"/>
      <c r="GSH405" s="58"/>
      <c r="GSI405" s="58"/>
      <c r="GSJ405" s="58"/>
      <c r="GSK405" s="58"/>
      <c r="GSL405" s="58"/>
      <c r="GSM405" s="58"/>
      <c r="GSN405" s="58"/>
      <c r="GSO405" s="58"/>
      <c r="GSP405" s="58"/>
      <c r="GSQ405" s="58"/>
      <c r="GSR405" s="58"/>
      <c r="GSS405" s="58"/>
      <c r="GST405" s="58"/>
      <c r="GSU405" s="58"/>
      <c r="GSV405" s="58"/>
      <c r="GSW405" s="58"/>
      <c r="GSX405" s="58"/>
      <c r="GSY405" s="58"/>
      <c r="GSZ405" s="58"/>
      <c r="GTA405" s="58"/>
      <c r="GTB405" s="58"/>
      <c r="GTC405" s="58"/>
      <c r="GTD405" s="58"/>
      <c r="GTE405" s="58"/>
      <c r="GTF405" s="58"/>
      <c r="GTG405" s="58"/>
      <c r="GTH405" s="58"/>
      <c r="GTI405" s="58"/>
      <c r="GTJ405" s="58"/>
      <c r="GTK405" s="58"/>
      <c r="GTL405" s="58"/>
      <c r="GTM405" s="58"/>
      <c r="GTN405" s="58"/>
      <c r="GTO405" s="58"/>
      <c r="GTP405" s="58"/>
      <c r="GTQ405" s="58"/>
      <c r="GTR405" s="58"/>
      <c r="GTS405" s="58"/>
      <c r="GTT405" s="58"/>
      <c r="GTU405" s="58"/>
      <c r="GTV405" s="58"/>
      <c r="GTW405" s="58"/>
      <c r="GTX405" s="58"/>
      <c r="GTY405" s="58"/>
      <c r="GTZ405" s="58"/>
      <c r="GUA405" s="58"/>
      <c r="GUB405" s="58"/>
      <c r="GUC405" s="58"/>
      <c r="GUD405" s="58"/>
      <c r="GUE405" s="58"/>
      <c r="GUF405" s="58"/>
      <c r="GUG405" s="58"/>
      <c r="GUH405" s="58"/>
      <c r="GUI405" s="58"/>
      <c r="GUJ405" s="58"/>
      <c r="GUK405" s="58"/>
      <c r="GUL405" s="58"/>
      <c r="GUM405" s="58"/>
      <c r="GUN405" s="58"/>
      <c r="GUO405" s="58"/>
      <c r="GUP405" s="58"/>
      <c r="GUQ405" s="58"/>
      <c r="GUR405" s="58"/>
      <c r="GUS405" s="58"/>
      <c r="GUT405" s="58"/>
      <c r="GUU405" s="58"/>
      <c r="GUV405" s="58"/>
      <c r="GUW405" s="58"/>
      <c r="GUX405" s="58"/>
      <c r="GUY405" s="58"/>
      <c r="GUZ405" s="58"/>
      <c r="GVA405" s="58"/>
      <c r="GVB405" s="58"/>
      <c r="GVC405" s="58"/>
      <c r="GVD405" s="58"/>
      <c r="GVE405" s="58"/>
      <c r="GVF405" s="58"/>
      <c r="GVG405" s="58"/>
      <c r="GVH405" s="58"/>
      <c r="GVI405" s="58"/>
      <c r="GVJ405" s="58"/>
      <c r="GVK405" s="58"/>
      <c r="GVL405" s="58"/>
      <c r="GVM405" s="58"/>
      <c r="GVN405" s="58"/>
      <c r="GVO405" s="58"/>
      <c r="GVP405" s="58"/>
      <c r="GVQ405" s="58"/>
      <c r="GVR405" s="58"/>
      <c r="GVS405" s="58"/>
      <c r="GVT405" s="58"/>
      <c r="GVU405" s="58"/>
      <c r="GVV405" s="58"/>
      <c r="GVW405" s="58"/>
      <c r="GVX405" s="58"/>
      <c r="GVY405" s="58"/>
      <c r="GVZ405" s="58"/>
      <c r="GWA405" s="58"/>
      <c r="GWB405" s="58"/>
      <c r="GWC405" s="58"/>
      <c r="GWD405" s="58"/>
      <c r="GWE405" s="58"/>
      <c r="GWF405" s="58"/>
      <c r="GWG405" s="58"/>
      <c r="GWH405" s="58"/>
      <c r="GWI405" s="58"/>
      <c r="GWJ405" s="58"/>
      <c r="GWK405" s="58"/>
      <c r="GWL405" s="58"/>
      <c r="GWM405" s="58"/>
      <c r="GWN405" s="58"/>
      <c r="GWO405" s="58"/>
      <c r="GWP405" s="58"/>
      <c r="GWQ405" s="58"/>
      <c r="GWR405" s="58"/>
      <c r="GWS405" s="58"/>
      <c r="GWT405" s="58"/>
      <c r="GWU405" s="58"/>
      <c r="GWV405" s="58"/>
      <c r="GWW405" s="58"/>
      <c r="GWX405" s="58"/>
      <c r="GWY405" s="58"/>
      <c r="GWZ405" s="58"/>
      <c r="GXA405" s="58"/>
      <c r="GXB405" s="58"/>
      <c r="GXC405" s="58"/>
      <c r="GXD405" s="58"/>
      <c r="GXE405" s="58"/>
      <c r="GXF405" s="58"/>
      <c r="GXG405" s="58"/>
      <c r="GXH405" s="58"/>
      <c r="GXI405" s="58"/>
      <c r="GXJ405" s="58"/>
      <c r="GXK405" s="58"/>
      <c r="GXL405" s="58"/>
      <c r="GXM405" s="58"/>
      <c r="GXN405" s="58"/>
      <c r="GXO405" s="58"/>
      <c r="GXP405" s="58"/>
      <c r="GXQ405" s="58"/>
      <c r="GXR405" s="58"/>
      <c r="GXS405" s="58"/>
      <c r="GXT405" s="58"/>
      <c r="GXU405" s="58"/>
      <c r="GXV405" s="58"/>
      <c r="GXW405" s="58"/>
      <c r="GXX405" s="58"/>
      <c r="GXY405" s="58"/>
      <c r="GXZ405" s="58"/>
      <c r="GYA405" s="58"/>
      <c r="GYB405" s="58"/>
      <c r="GYC405" s="58"/>
      <c r="GYD405" s="58"/>
      <c r="GYE405" s="58"/>
      <c r="GYF405" s="58"/>
      <c r="GYG405" s="58"/>
      <c r="GYH405" s="58"/>
      <c r="GYI405" s="58"/>
      <c r="GYJ405" s="58"/>
      <c r="GYK405" s="58"/>
      <c r="GYL405" s="58"/>
      <c r="GYM405" s="58"/>
      <c r="GYN405" s="58"/>
      <c r="GYO405" s="58"/>
      <c r="GYP405" s="58"/>
      <c r="GYQ405" s="58"/>
      <c r="GYR405" s="58"/>
      <c r="GYS405" s="58"/>
      <c r="GYT405" s="58"/>
      <c r="GYU405" s="58"/>
      <c r="GYV405" s="58"/>
      <c r="GYW405" s="58"/>
      <c r="GYX405" s="58"/>
      <c r="GYY405" s="58"/>
      <c r="GYZ405" s="58"/>
      <c r="GZA405" s="58"/>
      <c r="GZB405" s="58"/>
      <c r="GZC405" s="58"/>
      <c r="GZD405" s="58"/>
      <c r="GZE405" s="58"/>
      <c r="GZF405" s="58"/>
      <c r="GZG405" s="58"/>
      <c r="GZH405" s="58"/>
      <c r="GZI405" s="58"/>
      <c r="GZJ405" s="58"/>
      <c r="GZK405" s="58"/>
      <c r="GZL405" s="58"/>
      <c r="GZM405" s="58"/>
      <c r="GZN405" s="58"/>
      <c r="GZO405" s="58"/>
      <c r="GZP405" s="58"/>
      <c r="GZQ405" s="58"/>
      <c r="GZR405" s="58"/>
      <c r="GZS405" s="58"/>
      <c r="GZT405" s="58"/>
      <c r="GZU405" s="58"/>
      <c r="GZV405" s="58"/>
      <c r="GZW405" s="58"/>
      <c r="GZX405" s="58"/>
      <c r="GZY405" s="58"/>
      <c r="GZZ405" s="58"/>
      <c r="HAA405" s="58"/>
      <c r="HAB405" s="58"/>
      <c r="HAC405" s="58"/>
      <c r="HAD405" s="58"/>
      <c r="HAE405" s="58"/>
      <c r="HAF405" s="58"/>
      <c r="HAG405" s="58"/>
      <c r="HAH405" s="58"/>
      <c r="HAI405" s="58"/>
      <c r="HAJ405" s="58"/>
      <c r="HAK405" s="58"/>
      <c r="HAL405" s="58"/>
      <c r="HAM405" s="58"/>
      <c r="HAN405" s="58"/>
      <c r="HAO405" s="58"/>
      <c r="HAP405" s="58"/>
      <c r="HAQ405" s="58"/>
      <c r="HAR405" s="58"/>
      <c r="HAS405" s="58"/>
      <c r="HAT405" s="58"/>
      <c r="HAU405" s="58"/>
      <c r="HAV405" s="58"/>
      <c r="HAW405" s="58"/>
      <c r="HAX405" s="58"/>
      <c r="HAY405" s="58"/>
      <c r="HAZ405" s="58"/>
      <c r="HBA405" s="58"/>
      <c r="HBB405" s="58"/>
      <c r="HBC405" s="58"/>
      <c r="HBD405" s="58"/>
      <c r="HBE405" s="58"/>
      <c r="HBF405" s="58"/>
      <c r="HBG405" s="58"/>
      <c r="HBH405" s="58"/>
      <c r="HBI405" s="58"/>
      <c r="HBJ405" s="58"/>
      <c r="HBK405" s="58"/>
      <c r="HBL405" s="58"/>
      <c r="HBM405" s="58"/>
      <c r="HBN405" s="58"/>
      <c r="HBO405" s="58"/>
      <c r="HBP405" s="58"/>
      <c r="HBQ405" s="58"/>
      <c r="HBR405" s="58"/>
      <c r="HBS405" s="58"/>
      <c r="HBT405" s="58"/>
      <c r="HBU405" s="58"/>
      <c r="HBV405" s="58"/>
      <c r="HBW405" s="58"/>
      <c r="HBX405" s="58"/>
      <c r="HBY405" s="58"/>
      <c r="HBZ405" s="58"/>
      <c r="HCA405" s="58"/>
      <c r="HCB405" s="58"/>
      <c r="HCC405" s="58"/>
      <c r="HCD405" s="58"/>
      <c r="HCE405" s="58"/>
      <c r="HCF405" s="58"/>
      <c r="HCG405" s="58"/>
      <c r="HCH405" s="58"/>
      <c r="HCI405" s="58"/>
      <c r="HCJ405" s="58"/>
      <c r="HCK405" s="58"/>
      <c r="HCL405" s="58"/>
      <c r="HCM405" s="58"/>
      <c r="HCN405" s="58"/>
      <c r="HCO405" s="58"/>
      <c r="HCP405" s="58"/>
      <c r="HCQ405" s="58"/>
      <c r="HCR405" s="58"/>
      <c r="HCS405" s="58"/>
      <c r="HCT405" s="58"/>
      <c r="HCU405" s="58"/>
      <c r="HCV405" s="58"/>
      <c r="HCW405" s="58"/>
      <c r="HCX405" s="58"/>
      <c r="HCY405" s="58"/>
      <c r="HCZ405" s="58"/>
      <c r="HDA405" s="58"/>
      <c r="HDB405" s="58"/>
      <c r="HDC405" s="58"/>
      <c r="HDD405" s="58"/>
      <c r="HDE405" s="58"/>
      <c r="HDF405" s="58"/>
      <c r="HDG405" s="58"/>
      <c r="HDH405" s="58"/>
      <c r="HDI405" s="58"/>
      <c r="HDJ405" s="58"/>
      <c r="HDK405" s="58"/>
      <c r="HDL405" s="58"/>
      <c r="HDM405" s="58"/>
      <c r="HDN405" s="58"/>
      <c r="HDO405" s="58"/>
      <c r="HDP405" s="58"/>
      <c r="HDQ405" s="58"/>
      <c r="HDR405" s="58"/>
      <c r="HDS405" s="58"/>
      <c r="HDT405" s="58"/>
      <c r="HDU405" s="58"/>
      <c r="HDV405" s="58"/>
      <c r="HDW405" s="58"/>
      <c r="HDX405" s="58"/>
      <c r="HDY405" s="58"/>
      <c r="HDZ405" s="58"/>
      <c r="HEA405" s="58"/>
      <c r="HEB405" s="58"/>
      <c r="HEC405" s="58"/>
      <c r="HED405" s="58"/>
      <c r="HEE405" s="58"/>
      <c r="HEF405" s="58"/>
      <c r="HEG405" s="58"/>
      <c r="HEH405" s="58"/>
      <c r="HEI405" s="58"/>
      <c r="HEJ405" s="58"/>
      <c r="HEK405" s="58"/>
      <c r="HEL405" s="58"/>
      <c r="HEM405" s="58"/>
      <c r="HEN405" s="58"/>
      <c r="HEO405" s="58"/>
      <c r="HEP405" s="58"/>
      <c r="HEQ405" s="58"/>
      <c r="HER405" s="58"/>
      <c r="HES405" s="58"/>
      <c r="HET405" s="58"/>
      <c r="HEU405" s="58"/>
      <c r="HEV405" s="58"/>
      <c r="HEW405" s="58"/>
      <c r="HEX405" s="58"/>
      <c r="HEY405" s="58"/>
      <c r="HEZ405" s="58"/>
      <c r="HFA405" s="58"/>
      <c r="HFB405" s="58"/>
      <c r="HFC405" s="58"/>
      <c r="HFD405" s="58"/>
      <c r="HFE405" s="58"/>
      <c r="HFF405" s="58"/>
      <c r="HFG405" s="58"/>
      <c r="HFH405" s="58"/>
      <c r="HFI405" s="58"/>
      <c r="HFJ405" s="58"/>
      <c r="HFK405" s="58"/>
      <c r="HFL405" s="58"/>
      <c r="HFM405" s="58"/>
      <c r="HFN405" s="58"/>
      <c r="HFO405" s="58"/>
      <c r="HFP405" s="58"/>
      <c r="HFQ405" s="58"/>
      <c r="HFR405" s="58"/>
      <c r="HFS405" s="58"/>
      <c r="HFT405" s="58"/>
      <c r="HFU405" s="58"/>
      <c r="HFV405" s="58"/>
      <c r="HFW405" s="58"/>
      <c r="HFX405" s="58"/>
      <c r="HFY405" s="58"/>
      <c r="HFZ405" s="58"/>
      <c r="HGA405" s="58"/>
      <c r="HGB405" s="58"/>
      <c r="HGC405" s="58"/>
      <c r="HGD405" s="58"/>
      <c r="HGE405" s="58"/>
      <c r="HGF405" s="58"/>
      <c r="HGG405" s="58"/>
      <c r="HGH405" s="58"/>
      <c r="HGI405" s="58"/>
      <c r="HGJ405" s="58"/>
      <c r="HGK405" s="58"/>
      <c r="HGL405" s="58"/>
      <c r="HGM405" s="58"/>
      <c r="HGN405" s="58"/>
      <c r="HGO405" s="58"/>
      <c r="HGP405" s="58"/>
      <c r="HGQ405" s="58"/>
      <c r="HGR405" s="58"/>
      <c r="HGS405" s="58"/>
      <c r="HGT405" s="58"/>
      <c r="HGU405" s="58"/>
      <c r="HGV405" s="58"/>
      <c r="HGW405" s="58"/>
      <c r="HGX405" s="58"/>
      <c r="HGY405" s="58"/>
      <c r="HGZ405" s="58"/>
      <c r="HHA405" s="58"/>
      <c r="HHB405" s="58"/>
      <c r="HHC405" s="58"/>
      <c r="HHD405" s="58"/>
      <c r="HHE405" s="58"/>
      <c r="HHF405" s="58"/>
      <c r="HHG405" s="58"/>
      <c r="HHH405" s="58"/>
      <c r="HHI405" s="58"/>
      <c r="HHJ405" s="58"/>
      <c r="HHK405" s="58"/>
      <c r="HHL405" s="58"/>
      <c r="HHM405" s="58"/>
      <c r="HHN405" s="58"/>
      <c r="HHO405" s="58"/>
      <c r="HHP405" s="58"/>
      <c r="HHQ405" s="58"/>
      <c r="HHR405" s="58"/>
      <c r="HHS405" s="58"/>
      <c r="HHT405" s="58"/>
      <c r="HHU405" s="58"/>
      <c r="HHV405" s="58"/>
      <c r="HHW405" s="58"/>
      <c r="HHX405" s="58"/>
      <c r="HHY405" s="58"/>
      <c r="HHZ405" s="58"/>
      <c r="HIA405" s="58"/>
      <c r="HIB405" s="58"/>
      <c r="HIC405" s="58"/>
      <c r="HID405" s="58"/>
      <c r="HIE405" s="58"/>
      <c r="HIF405" s="58"/>
      <c r="HIG405" s="58"/>
      <c r="HIH405" s="58"/>
      <c r="HII405" s="58"/>
      <c r="HIJ405" s="58"/>
      <c r="HIK405" s="58"/>
      <c r="HIL405" s="58"/>
      <c r="HIM405" s="58"/>
      <c r="HIN405" s="58"/>
      <c r="HIO405" s="58"/>
      <c r="HIP405" s="58"/>
      <c r="HIQ405" s="58"/>
      <c r="HIR405" s="58"/>
      <c r="HIS405" s="58"/>
      <c r="HIT405" s="58"/>
      <c r="HIU405" s="58"/>
      <c r="HIV405" s="58"/>
      <c r="HIW405" s="58"/>
      <c r="HIX405" s="58"/>
      <c r="HIY405" s="58"/>
      <c r="HIZ405" s="58"/>
      <c r="HJA405" s="58"/>
      <c r="HJB405" s="58"/>
      <c r="HJC405" s="58"/>
      <c r="HJD405" s="58"/>
      <c r="HJE405" s="58"/>
      <c r="HJF405" s="58"/>
      <c r="HJG405" s="58"/>
      <c r="HJH405" s="58"/>
      <c r="HJI405" s="58"/>
      <c r="HJJ405" s="58"/>
      <c r="HJK405" s="58"/>
      <c r="HJL405" s="58"/>
      <c r="HJM405" s="58"/>
      <c r="HJN405" s="58"/>
      <c r="HJO405" s="58"/>
      <c r="HJP405" s="58"/>
      <c r="HJQ405" s="58"/>
      <c r="HJR405" s="58"/>
      <c r="HJS405" s="58"/>
      <c r="HJT405" s="58"/>
      <c r="HJU405" s="58"/>
      <c r="HJV405" s="58"/>
      <c r="HJW405" s="58"/>
      <c r="HJX405" s="58"/>
      <c r="HJY405" s="58"/>
      <c r="HJZ405" s="58"/>
      <c r="HKA405" s="58"/>
      <c r="HKB405" s="58"/>
      <c r="HKC405" s="58"/>
      <c r="HKD405" s="58"/>
      <c r="HKE405" s="58"/>
      <c r="HKF405" s="58"/>
      <c r="HKG405" s="58"/>
      <c r="HKH405" s="58"/>
      <c r="HKI405" s="58"/>
      <c r="HKJ405" s="58"/>
      <c r="HKK405" s="58"/>
      <c r="HKL405" s="58"/>
      <c r="HKM405" s="58"/>
      <c r="HKN405" s="58"/>
      <c r="HKO405" s="58"/>
      <c r="HKP405" s="58"/>
      <c r="HKQ405" s="58"/>
      <c r="HKR405" s="58"/>
      <c r="HKS405" s="58"/>
      <c r="HKT405" s="58"/>
      <c r="HKU405" s="58"/>
      <c r="HKV405" s="58"/>
      <c r="HKW405" s="58"/>
      <c r="HKX405" s="58"/>
      <c r="HKY405" s="58"/>
      <c r="HKZ405" s="58"/>
      <c r="HLA405" s="58"/>
      <c r="HLB405" s="58"/>
      <c r="HLC405" s="58"/>
      <c r="HLD405" s="58"/>
      <c r="HLE405" s="58"/>
      <c r="HLF405" s="58"/>
      <c r="HLG405" s="58"/>
      <c r="HLH405" s="58"/>
      <c r="HLI405" s="58"/>
      <c r="HLJ405" s="58"/>
      <c r="HLK405" s="58"/>
      <c r="HLL405" s="58"/>
      <c r="HLM405" s="58"/>
      <c r="HLN405" s="58"/>
      <c r="HLO405" s="58"/>
      <c r="HLP405" s="58"/>
      <c r="HLQ405" s="58"/>
      <c r="HLR405" s="58"/>
      <c r="HLS405" s="58"/>
      <c r="HLT405" s="58"/>
      <c r="HLU405" s="58"/>
      <c r="HLV405" s="58"/>
      <c r="HLW405" s="58"/>
      <c r="HLX405" s="58"/>
      <c r="HLY405" s="58"/>
      <c r="HLZ405" s="58"/>
      <c r="HMA405" s="58"/>
      <c r="HMB405" s="58"/>
      <c r="HMC405" s="58"/>
      <c r="HMD405" s="58"/>
      <c r="HME405" s="58"/>
      <c r="HMF405" s="58"/>
      <c r="HMG405" s="58"/>
      <c r="HMH405" s="58"/>
      <c r="HMI405" s="58"/>
      <c r="HMJ405" s="58"/>
      <c r="HMK405" s="58"/>
      <c r="HML405" s="58"/>
      <c r="HMM405" s="58"/>
      <c r="HMN405" s="58"/>
      <c r="HMO405" s="58"/>
      <c r="HMP405" s="58"/>
      <c r="HMQ405" s="58"/>
      <c r="HMR405" s="58"/>
      <c r="HMS405" s="58"/>
      <c r="HMT405" s="58"/>
      <c r="HMU405" s="58"/>
      <c r="HMV405" s="58"/>
      <c r="HMW405" s="58"/>
      <c r="HMX405" s="58"/>
      <c r="HMY405" s="58"/>
      <c r="HMZ405" s="58"/>
      <c r="HNA405" s="58"/>
      <c r="HNB405" s="58"/>
      <c r="HNC405" s="58"/>
      <c r="HND405" s="58"/>
      <c r="HNE405" s="58"/>
      <c r="HNF405" s="58"/>
      <c r="HNG405" s="58"/>
      <c r="HNH405" s="58"/>
      <c r="HNI405" s="58"/>
      <c r="HNJ405" s="58"/>
      <c r="HNK405" s="58"/>
      <c r="HNL405" s="58"/>
      <c r="HNM405" s="58"/>
      <c r="HNN405" s="58"/>
      <c r="HNO405" s="58"/>
      <c r="HNP405" s="58"/>
      <c r="HNQ405" s="58"/>
      <c r="HNR405" s="58"/>
      <c r="HNS405" s="58"/>
      <c r="HNT405" s="58"/>
      <c r="HNU405" s="58"/>
      <c r="HNV405" s="58"/>
      <c r="HNW405" s="58"/>
      <c r="HNX405" s="58"/>
      <c r="HNY405" s="58"/>
      <c r="HNZ405" s="58"/>
      <c r="HOA405" s="58"/>
      <c r="HOB405" s="58"/>
      <c r="HOC405" s="58"/>
      <c r="HOD405" s="58"/>
      <c r="HOE405" s="58"/>
      <c r="HOF405" s="58"/>
      <c r="HOG405" s="58"/>
      <c r="HOH405" s="58"/>
      <c r="HOI405" s="58"/>
      <c r="HOJ405" s="58"/>
      <c r="HOK405" s="58"/>
      <c r="HOL405" s="58"/>
      <c r="HOM405" s="58"/>
      <c r="HON405" s="58"/>
      <c r="HOO405" s="58"/>
      <c r="HOP405" s="58"/>
      <c r="HOQ405" s="58"/>
      <c r="HOR405" s="58"/>
      <c r="HOS405" s="58"/>
      <c r="HOT405" s="58"/>
      <c r="HOU405" s="58"/>
      <c r="HOV405" s="58"/>
      <c r="HOW405" s="58"/>
      <c r="HOX405" s="58"/>
      <c r="HOY405" s="58"/>
      <c r="HOZ405" s="58"/>
      <c r="HPA405" s="58"/>
      <c r="HPB405" s="58"/>
      <c r="HPC405" s="58"/>
      <c r="HPD405" s="58"/>
      <c r="HPE405" s="58"/>
      <c r="HPF405" s="58"/>
      <c r="HPG405" s="58"/>
      <c r="HPH405" s="58"/>
      <c r="HPI405" s="58"/>
      <c r="HPJ405" s="58"/>
      <c r="HPK405" s="58"/>
      <c r="HPL405" s="58"/>
      <c r="HPM405" s="58"/>
      <c r="HPN405" s="58"/>
      <c r="HPO405" s="58"/>
      <c r="HPP405" s="58"/>
      <c r="HPQ405" s="58"/>
      <c r="HPR405" s="58"/>
      <c r="HPS405" s="58"/>
      <c r="HPT405" s="58"/>
      <c r="HPU405" s="58"/>
      <c r="HPV405" s="58"/>
      <c r="HPW405" s="58"/>
      <c r="HPX405" s="58"/>
      <c r="HPY405" s="58"/>
      <c r="HPZ405" s="58"/>
      <c r="HQA405" s="58"/>
      <c r="HQB405" s="58"/>
      <c r="HQC405" s="58"/>
      <c r="HQD405" s="58"/>
      <c r="HQE405" s="58"/>
      <c r="HQF405" s="58"/>
      <c r="HQG405" s="58"/>
      <c r="HQH405" s="58"/>
      <c r="HQI405" s="58"/>
      <c r="HQJ405" s="58"/>
      <c r="HQK405" s="58"/>
      <c r="HQL405" s="58"/>
      <c r="HQM405" s="58"/>
      <c r="HQN405" s="58"/>
      <c r="HQO405" s="58"/>
      <c r="HQP405" s="58"/>
      <c r="HQQ405" s="58"/>
      <c r="HQR405" s="58"/>
      <c r="HQS405" s="58"/>
      <c r="HQT405" s="58"/>
      <c r="HQU405" s="58"/>
      <c r="HQV405" s="58"/>
      <c r="HQW405" s="58"/>
      <c r="HQX405" s="58"/>
      <c r="HQY405" s="58"/>
      <c r="HQZ405" s="58"/>
      <c r="HRA405" s="58"/>
      <c r="HRB405" s="58"/>
      <c r="HRC405" s="58"/>
      <c r="HRD405" s="58"/>
      <c r="HRE405" s="58"/>
      <c r="HRF405" s="58"/>
      <c r="HRG405" s="58"/>
      <c r="HRH405" s="58"/>
      <c r="HRI405" s="58"/>
      <c r="HRJ405" s="58"/>
      <c r="HRK405" s="58"/>
      <c r="HRL405" s="58"/>
      <c r="HRM405" s="58"/>
      <c r="HRN405" s="58"/>
      <c r="HRO405" s="58"/>
      <c r="HRP405" s="58"/>
      <c r="HRQ405" s="58"/>
      <c r="HRR405" s="58"/>
      <c r="HRS405" s="58"/>
      <c r="HRT405" s="58"/>
      <c r="HRU405" s="58"/>
      <c r="HRV405" s="58"/>
      <c r="HRW405" s="58"/>
      <c r="HRX405" s="58"/>
      <c r="HRY405" s="58"/>
      <c r="HRZ405" s="58"/>
      <c r="HSA405" s="58"/>
      <c r="HSB405" s="58"/>
      <c r="HSC405" s="58"/>
      <c r="HSD405" s="58"/>
      <c r="HSE405" s="58"/>
      <c r="HSF405" s="58"/>
      <c r="HSG405" s="58"/>
      <c r="HSH405" s="58"/>
      <c r="HSI405" s="58"/>
      <c r="HSJ405" s="58"/>
      <c r="HSK405" s="58"/>
      <c r="HSL405" s="58"/>
      <c r="HSM405" s="58"/>
      <c r="HSN405" s="58"/>
      <c r="HSO405" s="58"/>
      <c r="HSP405" s="58"/>
      <c r="HSQ405" s="58"/>
      <c r="HSR405" s="58"/>
      <c r="HSS405" s="58"/>
      <c r="HST405" s="58"/>
      <c r="HSU405" s="58"/>
      <c r="HSV405" s="58"/>
      <c r="HSW405" s="58"/>
      <c r="HSX405" s="58"/>
      <c r="HSY405" s="58"/>
      <c r="HSZ405" s="58"/>
      <c r="HTA405" s="58"/>
      <c r="HTB405" s="58"/>
      <c r="HTC405" s="58"/>
      <c r="HTD405" s="58"/>
      <c r="HTE405" s="58"/>
      <c r="HTF405" s="58"/>
      <c r="HTG405" s="58"/>
      <c r="HTH405" s="58"/>
      <c r="HTI405" s="58"/>
      <c r="HTJ405" s="58"/>
      <c r="HTK405" s="58"/>
      <c r="HTL405" s="58"/>
      <c r="HTM405" s="58"/>
      <c r="HTN405" s="58"/>
      <c r="HTO405" s="58"/>
      <c r="HTP405" s="58"/>
      <c r="HTQ405" s="58"/>
      <c r="HTR405" s="58"/>
      <c r="HTS405" s="58"/>
      <c r="HTT405" s="58"/>
      <c r="HTU405" s="58"/>
      <c r="HTV405" s="58"/>
      <c r="HTW405" s="58"/>
      <c r="HTX405" s="58"/>
      <c r="HTY405" s="58"/>
      <c r="HTZ405" s="58"/>
      <c r="HUA405" s="58"/>
      <c r="HUB405" s="58"/>
      <c r="HUC405" s="58"/>
      <c r="HUD405" s="58"/>
      <c r="HUE405" s="58"/>
      <c r="HUF405" s="58"/>
      <c r="HUG405" s="58"/>
      <c r="HUH405" s="58"/>
      <c r="HUI405" s="58"/>
      <c r="HUJ405" s="58"/>
      <c r="HUK405" s="58"/>
      <c r="HUL405" s="58"/>
      <c r="HUM405" s="58"/>
      <c r="HUN405" s="58"/>
      <c r="HUO405" s="58"/>
      <c r="HUP405" s="58"/>
      <c r="HUQ405" s="58"/>
      <c r="HUR405" s="58"/>
      <c r="HUS405" s="58"/>
      <c r="HUT405" s="58"/>
      <c r="HUU405" s="58"/>
      <c r="HUV405" s="58"/>
      <c r="HUW405" s="58"/>
      <c r="HUX405" s="58"/>
      <c r="HUY405" s="58"/>
      <c r="HUZ405" s="58"/>
      <c r="HVA405" s="58"/>
      <c r="HVB405" s="58"/>
      <c r="HVC405" s="58"/>
      <c r="HVD405" s="58"/>
      <c r="HVE405" s="58"/>
      <c r="HVF405" s="58"/>
      <c r="HVG405" s="58"/>
      <c r="HVH405" s="58"/>
      <c r="HVI405" s="58"/>
      <c r="HVJ405" s="58"/>
      <c r="HVK405" s="58"/>
      <c r="HVL405" s="58"/>
      <c r="HVM405" s="58"/>
      <c r="HVN405" s="58"/>
      <c r="HVO405" s="58"/>
      <c r="HVP405" s="58"/>
      <c r="HVQ405" s="58"/>
      <c r="HVR405" s="58"/>
      <c r="HVS405" s="58"/>
      <c r="HVT405" s="58"/>
      <c r="HVU405" s="58"/>
      <c r="HVV405" s="58"/>
      <c r="HVW405" s="58"/>
      <c r="HVX405" s="58"/>
      <c r="HVY405" s="58"/>
      <c r="HVZ405" s="58"/>
      <c r="HWA405" s="58"/>
      <c r="HWB405" s="58"/>
      <c r="HWC405" s="58"/>
      <c r="HWD405" s="58"/>
      <c r="HWE405" s="58"/>
      <c r="HWF405" s="58"/>
      <c r="HWG405" s="58"/>
      <c r="HWH405" s="58"/>
      <c r="HWI405" s="58"/>
      <c r="HWJ405" s="58"/>
      <c r="HWK405" s="58"/>
      <c r="HWL405" s="58"/>
      <c r="HWM405" s="58"/>
      <c r="HWN405" s="58"/>
      <c r="HWO405" s="58"/>
      <c r="HWP405" s="58"/>
      <c r="HWQ405" s="58"/>
      <c r="HWR405" s="58"/>
      <c r="HWS405" s="58"/>
      <c r="HWT405" s="58"/>
      <c r="HWU405" s="58"/>
      <c r="HWV405" s="58"/>
      <c r="HWW405" s="58"/>
      <c r="HWX405" s="58"/>
      <c r="HWY405" s="58"/>
      <c r="HWZ405" s="58"/>
      <c r="HXA405" s="58"/>
      <c r="HXB405" s="58"/>
      <c r="HXC405" s="58"/>
      <c r="HXD405" s="58"/>
      <c r="HXE405" s="58"/>
      <c r="HXF405" s="58"/>
      <c r="HXG405" s="58"/>
      <c r="HXH405" s="58"/>
      <c r="HXI405" s="58"/>
      <c r="HXJ405" s="58"/>
      <c r="HXK405" s="58"/>
      <c r="HXL405" s="58"/>
      <c r="HXM405" s="58"/>
      <c r="HXN405" s="58"/>
      <c r="HXO405" s="58"/>
      <c r="HXP405" s="58"/>
      <c r="HXQ405" s="58"/>
      <c r="HXR405" s="58"/>
      <c r="HXS405" s="58"/>
      <c r="HXT405" s="58"/>
      <c r="HXU405" s="58"/>
      <c r="HXV405" s="58"/>
      <c r="HXW405" s="58"/>
      <c r="HXX405" s="58"/>
      <c r="HXY405" s="58"/>
      <c r="HXZ405" s="58"/>
      <c r="HYA405" s="58"/>
      <c r="HYB405" s="58"/>
      <c r="HYC405" s="58"/>
      <c r="HYD405" s="58"/>
      <c r="HYE405" s="58"/>
      <c r="HYF405" s="58"/>
      <c r="HYG405" s="58"/>
      <c r="HYH405" s="58"/>
      <c r="HYI405" s="58"/>
      <c r="HYJ405" s="58"/>
      <c r="HYK405" s="58"/>
      <c r="HYL405" s="58"/>
      <c r="HYM405" s="58"/>
      <c r="HYN405" s="58"/>
      <c r="HYO405" s="58"/>
      <c r="HYP405" s="58"/>
      <c r="HYQ405" s="58"/>
      <c r="HYR405" s="58"/>
      <c r="HYS405" s="58"/>
      <c r="HYT405" s="58"/>
      <c r="HYU405" s="58"/>
      <c r="HYV405" s="58"/>
      <c r="HYW405" s="58"/>
      <c r="HYX405" s="58"/>
      <c r="HYY405" s="58"/>
      <c r="HYZ405" s="58"/>
      <c r="HZA405" s="58"/>
      <c r="HZB405" s="58"/>
      <c r="HZC405" s="58"/>
      <c r="HZD405" s="58"/>
      <c r="HZE405" s="58"/>
      <c r="HZF405" s="58"/>
      <c r="HZG405" s="58"/>
      <c r="HZH405" s="58"/>
      <c r="HZI405" s="58"/>
      <c r="HZJ405" s="58"/>
      <c r="HZK405" s="58"/>
      <c r="HZL405" s="58"/>
      <c r="HZM405" s="58"/>
      <c r="HZN405" s="58"/>
      <c r="HZO405" s="58"/>
      <c r="HZP405" s="58"/>
      <c r="HZQ405" s="58"/>
      <c r="HZR405" s="58"/>
      <c r="HZS405" s="58"/>
      <c r="HZT405" s="58"/>
      <c r="HZU405" s="58"/>
      <c r="HZV405" s="58"/>
      <c r="HZW405" s="58"/>
      <c r="HZX405" s="58"/>
      <c r="HZY405" s="58"/>
      <c r="HZZ405" s="58"/>
      <c r="IAA405" s="58"/>
      <c r="IAB405" s="58"/>
      <c r="IAC405" s="58"/>
      <c r="IAD405" s="58"/>
      <c r="IAE405" s="58"/>
      <c r="IAF405" s="58"/>
      <c r="IAG405" s="58"/>
      <c r="IAH405" s="58"/>
      <c r="IAI405" s="58"/>
      <c r="IAJ405" s="58"/>
      <c r="IAK405" s="58"/>
      <c r="IAL405" s="58"/>
      <c r="IAM405" s="58"/>
      <c r="IAN405" s="58"/>
      <c r="IAO405" s="58"/>
      <c r="IAP405" s="58"/>
      <c r="IAQ405" s="58"/>
      <c r="IAR405" s="58"/>
      <c r="IAS405" s="58"/>
      <c r="IAT405" s="58"/>
      <c r="IAU405" s="58"/>
      <c r="IAV405" s="58"/>
      <c r="IAW405" s="58"/>
      <c r="IAX405" s="58"/>
      <c r="IAY405" s="58"/>
      <c r="IAZ405" s="58"/>
      <c r="IBA405" s="58"/>
      <c r="IBB405" s="58"/>
      <c r="IBC405" s="58"/>
      <c r="IBD405" s="58"/>
      <c r="IBE405" s="58"/>
      <c r="IBF405" s="58"/>
      <c r="IBG405" s="58"/>
      <c r="IBH405" s="58"/>
      <c r="IBI405" s="58"/>
      <c r="IBJ405" s="58"/>
      <c r="IBK405" s="58"/>
      <c r="IBL405" s="58"/>
      <c r="IBM405" s="58"/>
      <c r="IBN405" s="58"/>
      <c r="IBO405" s="58"/>
      <c r="IBP405" s="58"/>
      <c r="IBQ405" s="58"/>
      <c r="IBR405" s="58"/>
      <c r="IBS405" s="58"/>
      <c r="IBT405" s="58"/>
      <c r="IBU405" s="58"/>
      <c r="IBV405" s="58"/>
      <c r="IBW405" s="58"/>
      <c r="IBX405" s="58"/>
      <c r="IBY405" s="58"/>
      <c r="IBZ405" s="58"/>
      <c r="ICA405" s="58"/>
      <c r="ICB405" s="58"/>
      <c r="ICC405" s="58"/>
      <c r="ICD405" s="58"/>
      <c r="ICE405" s="58"/>
      <c r="ICF405" s="58"/>
      <c r="ICG405" s="58"/>
      <c r="ICH405" s="58"/>
      <c r="ICI405" s="58"/>
      <c r="ICJ405" s="58"/>
      <c r="ICK405" s="58"/>
      <c r="ICL405" s="58"/>
      <c r="ICM405" s="58"/>
      <c r="ICN405" s="58"/>
      <c r="ICO405" s="58"/>
      <c r="ICP405" s="58"/>
      <c r="ICQ405" s="58"/>
      <c r="ICR405" s="58"/>
      <c r="ICS405" s="58"/>
      <c r="ICT405" s="58"/>
      <c r="ICU405" s="58"/>
      <c r="ICV405" s="58"/>
      <c r="ICW405" s="58"/>
      <c r="ICX405" s="58"/>
      <c r="ICY405" s="58"/>
      <c r="ICZ405" s="58"/>
      <c r="IDA405" s="58"/>
      <c r="IDB405" s="58"/>
      <c r="IDC405" s="58"/>
      <c r="IDD405" s="58"/>
      <c r="IDE405" s="58"/>
      <c r="IDF405" s="58"/>
      <c r="IDG405" s="58"/>
      <c r="IDH405" s="58"/>
      <c r="IDI405" s="58"/>
      <c r="IDJ405" s="58"/>
      <c r="IDK405" s="58"/>
      <c r="IDL405" s="58"/>
      <c r="IDM405" s="58"/>
      <c r="IDN405" s="58"/>
      <c r="IDO405" s="58"/>
      <c r="IDP405" s="58"/>
      <c r="IDQ405" s="58"/>
      <c r="IDR405" s="58"/>
      <c r="IDS405" s="58"/>
      <c r="IDT405" s="58"/>
      <c r="IDU405" s="58"/>
      <c r="IDV405" s="58"/>
      <c r="IDW405" s="58"/>
      <c r="IDX405" s="58"/>
      <c r="IDY405" s="58"/>
      <c r="IDZ405" s="58"/>
      <c r="IEA405" s="58"/>
      <c r="IEB405" s="58"/>
      <c r="IEC405" s="58"/>
      <c r="IED405" s="58"/>
      <c r="IEE405" s="58"/>
      <c r="IEF405" s="58"/>
      <c r="IEG405" s="58"/>
      <c r="IEH405" s="58"/>
      <c r="IEI405" s="58"/>
      <c r="IEJ405" s="58"/>
      <c r="IEK405" s="58"/>
      <c r="IEL405" s="58"/>
      <c r="IEM405" s="58"/>
      <c r="IEN405" s="58"/>
      <c r="IEO405" s="58"/>
      <c r="IEP405" s="58"/>
      <c r="IEQ405" s="58"/>
      <c r="IER405" s="58"/>
      <c r="IES405" s="58"/>
      <c r="IET405" s="58"/>
      <c r="IEU405" s="58"/>
      <c r="IEV405" s="58"/>
      <c r="IEW405" s="58"/>
      <c r="IEX405" s="58"/>
      <c r="IEY405" s="58"/>
      <c r="IEZ405" s="58"/>
      <c r="IFA405" s="58"/>
      <c r="IFB405" s="58"/>
      <c r="IFC405" s="58"/>
      <c r="IFD405" s="58"/>
      <c r="IFE405" s="58"/>
      <c r="IFF405" s="58"/>
      <c r="IFG405" s="58"/>
      <c r="IFH405" s="58"/>
      <c r="IFI405" s="58"/>
      <c r="IFJ405" s="58"/>
      <c r="IFK405" s="58"/>
      <c r="IFL405" s="58"/>
      <c r="IFM405" s="58"/>
      <c r="IFN405" s="58"/>
      <c r="IFO405" s="58"/>
      <c r="IFP405" s="58"/>
      <c r="IFQ405" s="58"/>
      <c r="IFR405" s="58"/>
      <c r="IFS405" s="58"/>
      <c r="IFT405" s="58"/>
      <c r="IFU405" s="58"/>
      <c r="IFV405" s="58"/>
      <c r="IFW405" s="58"/>
      <c r="IFX405" s="58"/>
      <c r="IFY405" s="58"/>
      <c r="IFZ405" s="58"/>
      <c r="IGA405" s="58"/>
      <c r="IGB405" s="58"/>
      <c r="IGC405" s="58"/>
      <c r="IGD405" s="58"/>
      <c r="IGE405" s="58"/>
      <c r="IGF405" s="58"/>
      <c r="IGG405" s="58"/>
      <c r="IGH405" s="58"/>
      <c r="IGI405" s="58"/>
      <c r="IGJ405" s="58"/>
      <c r="IGK405" s="58"/>
      <c r="IGL405" s="58"/>
      <c r="IGM405" s="58"/>
      <c r="IGN405" s="58"/>
      <c r="IGO405" s="58"/>
      <c r="IGP405" s="58"/>
      <c r="IGQ405" s="58"/>
      <c r="IGR405" s="58"/>
      <c r="IGS405" s="58"/>
      <c r="IGT405" s="58"/>
      <c r="IGU405" s="58"/>
      <c r="IGV405" s="58"/>
      <c r="IGW405" s="58"/>
      <c r="IGX405" s="58"/>
      <c r="IGY405" s="58"/>
      <c r="IGZ405" s="58"/>
      <c r="IHA405" s="58"/>
      <c r="IHB405" s="58"/>
      <c r="IHC405" s="58"/>
      <c r="IHD405" s="58"/>
      <c r="IHE405" s="58"/>
      <c r="IHF405" s="58"/>
      <c r="IHG405" s="58"/>
      <c r="IHH405" s="58"/>
      <c r="IHI405" s="58"/>
      <c r="IHJ405" s="58"/>
      <c r="IHK405" s="58"/>
      <c r="IHL405" s="58"/>
      <c r="IHM405" s="58"/>
      <c r="IHN405" s="58"/>
      <c r="IHO405" s="58"/>
      <c r="IHP405" s="58"/>
      <c r="IHQ405" s="58"/>
      <c r="IHR405" s="58"/>
      <c r="IHS405" s="58"/>
      <c r="IHT405" s="58"/>
      <c r="IHU405" s="58"/>
      <c r="IHV405" s="58"/>
      <c r="IHW405" s="58"/>
      <c r="IHX405" s="58"/>
      <c r="IHY405" s="58"/>
      <c r="IHZ405" s="58"/>
      <c r="IIA405" s="58"/>
      <c r="IIB405" s="58"/>
      <c r="IIC405" s="58"/>
      <c r="IID405" s="58"/>
      <c r="IIE405" s="58"/>
      <c r="IIF405" s="58"/>
      <c r="IIG405" s="58"/>
      <c r="IIH405" s="58"/>
      <c r="III405" s="58"/>
      <c r="IIJ405" s="58"/>
      <c r="IIK405" s="58"/>
      <c r="IIL405" s="58"/>
      <c r="IIM405" s="58"/>
      <c r="IIN405" s="58"/>
      <c r="IIO405" s="58"/>
      <c r="IIP405" s="58"/>
      <c r="IIQ405" s="58"/>
      <c r="IIR405" s="58"/>
      <c r="IIS405" s="58"/>
      <c r="IIT405" s="58"/>
      <c r="IIU405" s="58"/>
      <c r="IIV405" s="58"/>
      <c r="IIW405" s="58"/>
      <c r="IIX405" s="58"/>
      <c r="IIY405" s="58"/>
      <c r="IIZ405" s="58"/>
      <c r="IJA405" s="58"/>
      <c r="IJB405" s="58"/>
      <c r="IJC405" s="58"/>
      <c r="IJD405" s="58"/>
      <c r="IJE405" s="58"/>
      <c r="IJF405" s="58"/>
      <c r="IJG405" s="58"/>
      <c r="IJH405" s="58"/>
      <c r="IJI405" s="58"/>
      <c r="IJJ405" s="58"/>
      <c r="IJK405" s="58"/>
      <c r="IJL405" s="58"/>
      <c r="IJM405" s="58"/>
      <c r="IJN405" s="58"/>
      <c r="IJO405" s="58"/>
      <c r="IJP405" s="58"/>
      <c r="IJQ405" s="58"/>
      <c r="IJR405" s="58"/>
      <c r="IJS405" s="58"/>
      <c r="IJT405" s="58"/>
      <c r="IJU405" s="58"/>
      <c r="IJV405" s="58"/>
      <c r="IJW405" s="58"/>
      <c r="IJX405" s="58"/>
      <c r="IJY405" s="58"/>
      <c r="IJZ405" s="58"/>
      <c r="IKA405" s="58"/>
      <c r="IKB405" s="58"/>
      <c r="IKC405" s="58"/>
      <c r="IKD405" s="58"/>
      <c r="IKE405" s="58"/>
      <c r="IKF405" s="58"/>
      <c r="IKG405" s="58"/>
      <c r="IKH405" s="58"/>
      <c r="IKI405" s="58"/>
      <c r="IKJ405" s="58"/>
      <c r="IKK405" s="58"/>
      <c r="IKL405" s="58"/>
      <c r="IKM405" s="58"/>
      <c r="IKN405" s="58"/>
      <c r="IKO405" s="58"/>
      <c r="IKP405" s="58"/>
      <c r="IKQ405" s="58"/>
      <c r="IKR405" s="58"/>
      <c r="IKS405" s="58"/>
      <c r="IKT405" s="58"/>
      <c r="IKU405" s="58"/>
      <c r="IKV405" s="58"/>
      <c r="IKW405" s="58"/>
      <c r="IKX405" s="58"/>
      <c r="IKY405" s="58"/>
      <c r="IKZ405" s="58"/>
      <c r="ILA405" s="58"/>
      <c r="ILB405" s="58"/>
      <c r="ILC405" s="58"/>
      <c r="ILD405" s="58"/>
      <c r="ILE405" s="58"/>
      <c r="ILF405" s="58"/>
      <c r="ILG405" s="58"/>
      <c r="ILH405" s="58"/>
      <c r="ILI405" s="58"/>
      <c r="ILJ405" s="58"/>
      <c r="ILK405" s="58"/>
      <c r="ILL405" s="58"/>
      <c r="ILM405" s="58"/>
      <c r="ILN405" s="58"/>
      <c r="ILO405" s="58"/>
      <c r="ILP405" s="58"/>
      <c r="ILQ405" s="58"/>
      <c r="ILR405" s="58"/>
      <c r="ILS405" s="58"/>
      <c r="ILT405" s="58"/>
      <c r="ILU405" s="58"/>
      <c r="ILV405" s="58"/>
      <c r="ILW405" s="58"/>
      <c r="ILX405" s="58"/>
      <c r="ILY405" s="58"/>
      <c r="ILZ405" s="58"/>
      <c r="IMA405" s="58"/>
      <c r="IMB405" s="58"/>
      <c r="IMC405" s="58"/>
      <c r="IMD405" s="58"/>
      <c r="IME405" s="58"/>
      <c r="IMF405" s="58"/>
      <c r="IMG405" s="58"/>
      <c r="IMH405" s="58"/>
      <c r="IMI405" s="58"/>
      <c r="IMJ405" s="58"/>
      <c r="IMK405" s="58"/>
      <c r="IML405" s="58"/>
      <c r="IMM405" s="58"/>
      <c r="IMN405" s="58"/>
      <c r="IMO405" s="58"/>
      <c r="IMP405" s="58"/>
      <c r="IMQ405" s="58"/>
      <c r="IMR405" s="58"/>
      <c r="IMS405" s="58"/>
      <c r="IMT405" s="58"/>
      <c r="IMU405" s="58"/>
      <c r="IMV405" s="58"/>
      <c r="IMW405" s="58"/>
      <c r="IMX405" s="58"/>
      <c r="IMY405" s="58"/>
      <c r="IMZ405" s="58"/>
      <c r="INA405" s="58"/>
      <c r="INB405" s="58"/>
      <c r="INC405" s="58"/>
      <c r="IND405" s="58"/>
      <c r="INE405" s="58"/>
      <c r="INF405" s="58"/>
      <c r="ING405" s="58"/>
      <c r="INH405" s="58"/>
      <c r="INI405" s="58"/>
      <c r="INJ405" s="58"/>
      <c r="INK405" s="58"/>
      <c r="INL405" s="58"/>
      <c r="INM405" s="58"/>
      <c r="INN405" s="58"/>
      <c r="INO405" s="58"/>
      <c r="INP405" s="58"/>
      <c r="INQ405" s="58"/>
      <c r="INR405" s="58"/>
      <c r="INS405" s="58"/>
      <c r="INT405" s="58"/>
      <c r="INU405" s="58"/>
      <c r="INV405" s="58"/>
      <c r="INW405" s="58"/>
      <c r="INX405" s="58"/>
      <c r="INY405" s="58"/>
      <c r="INZ405" s="58"/>
      <c r="IOA405" s="58"/>
      <c r="IOB405" s="58"/>
      <c r="IOC405" s="58"/>
      <c r="IOD405" s="58"/>
      <c r="IOE405" s="58"/>
      <c r="IOF405" s="58"/>
      <c r="IOG405" s="58"/>
      <c r="IOH405" s="58"/>
      <c r="IOI405" s="58"/>
      <c r="IOJ405" s="58"/>
      <c r="IOK405" s="58"/>
      <c r="IOL405" s="58"/>
      <c r="IOM405" s="58"/>
      <c r="ION405" s="58"/>
      <c r="IOO405" s="58"/>
      <c r="IOP405" s="58"/>
      <c r="IOQ405" s="58"/>
      <c r="IOR405" s="58"/>
      <c r="IOS405" s="58"/>
      <c r="IOT405" s="58"/>
      <c r="IOU405" s="58"/>
      <c r="IOV405" s="58"/>
      <c r="IOW405" s="58"/>
      <c r="IOX405" s="58"/>
      <c r="IOY405" s="58"/>
      <c r="IOZ405" s="58"/>
      <c r="IPA405" s="58"/>
      <c r="IPB405" s="58"/>
      <c r="IPC405" s="58"/>
      <c r="IPD405" s="58"/>
      <c r="IPE405" s="58"/>
      <c r="IPF405" s="58"/>
      <c r="IPG405" s="58"/>
      <c r="IPH405" s="58"/>
      <c r="IPI405" s="58"/>
      <c r="IPJ405" s="58"/>
      <c r="IPK405" s="58"/>
      <c r="IPL405" s="58"/>
      <c r="IPM405" s="58"/>
      <c r="IPN405" s="58"/>
      <c r="IPO405" s="58"/>
      <c r="IPP405" s="58"/>
      <c r="IPQ405" s="58"/>
      <c r="IPR405" s="58"/>
      <c r="IPS405" s="58"/>
      <c r="IPT405" s="58"/>
      <c r="IPU405" s="58"/>
      <c r="IPV405" s="58"/>
      <c r="IPW405" s="58"/>
      <c r="IPX405" s="58"/>
      <c r="IPY405" s="58"/>
      <c r="IPZ405" s="58"/>
      <c r="IQA405" s="58"/>
      <c r="IQB405" s="58"/>
      <c r="IQC405" s="58"/>
      <c r="IQD405" s="58"/>
      <c r="IQE405" s="58"/>
      <c r="IQF405" s="58"/>
      <c r="IQG405" s="58"/>
      <c r="IQH405" s="58"/>
      <c r="IQI405" s="58"/>
      <c r="IQJ405" s="58"/>
      <c r="IQK405" s="58"/>
      <c r="IQL405" s="58"/>
      <c r="IQM405" s="58"/>
      <c r="IQN405" s="58"/>
      <c r="IQO405" s="58"/>
      <c r="IQP405" s="58"/>
      <c r="IQQ405" s="58"/>
      <c r="IQR405" s="58"/>
      <c r="IQS405" s="58"/>
      <c r="IQT405" s="58"/>
      <c r="IQU405" s="58"/>
      <c r="IQV405" s="58"/>
      <c r="IQW405" s="58"/>
      <c r="IQX405" s="58"/>
      <c r="IQY405" s="58"/>
      <c r="IQZ405" s="58"/>
      <c r="IRA405" s="58"/>
      <c r="IRB405" s="58"/>
      <c r="IRC405" s="58"/>
      <c r="IRD405" s="58"/>
      <c r="IRE405" s="58"/>
      <c r="IRF405" s="58"/>
      <c r="IRG405" s="58"/>
      <c r="IRH405" s="58"/>
      <c r="IRI405" s="58"/>
      <c r="IRJ405" s="58"/>
      <c r="IRK405" s="58"/>
      <c r="IRL405" s="58"/>
      <c r="IRM405" s="58"/>
      <c r="IRN405" s="58"/>
      <c r="IRO405" s="58"/>
      <c r="IRP405" s="58"/>
      <c r="IRQ405" s="58"/>
      <c r="IRR405" s="58"/>
      <c r="IRS405" s="58"/>
      <c r="IRT405" s="58"/>
      <c r="IRU405" s="58"/>
      <c r="IRV405" s="58"/>
      <c r="IRW405" s="58"/>
      <c r="IRX405" s="58"/>
      <c r="IRY405" s="58"/>
      <c r="IRZ405" s="58"/>
      <c r="ISA405" s="58"/>
      <c r="ISB405" s="58"/>
      <c r="ISC405" s="58"/>
      <c r="ISD405" s="58"/>
      <c r="ISE405" s="58"/>
      <c r="ISF405" s="58"/>
      <c r="ISG405" s="58"/>
      <c r="ISH405" s="58"/>
      <c r="ISI405" s="58"/>
      <c r="ISJ405" s="58"/>
      <c r="ISK405" s="58"/>
      <c r="ISL405" s="58"/>
      <c r="ISM405" s="58"/>
      <c r="ISN405" s="58"/>
      <c r="ISO405" s="58"/>
      <c r="ISP405" s="58"/>
      <c r="ISQ405" s="58"/>
      <c r="ISR405" s="58"/>
      <c r="ISS405" s="58"/>
      <c r="IST405" s="58"/>
      <c r="ISU405" s="58"/>
      <c r="ISV405" s="58"/>
      <c r="ISW405" s="58"/>
      <c r="ISX405" s="58"/>
      <c r="ISY405" s="58"/>
      <c r="ISZ405" s="58"/>
      <c r="ITA405" s="58"/>
      <c r="ITB405" s="58"/>
      <c r="ITC405" s="58"/>
      <c r="ITD405" s="58"/>
      <c r="ITE405" s="58"/>
      <c r="ITF405" s="58"/>
      <c r="ITG405" s="58"/>
      <c r="ITH405" s="58"/>
      <c r="ITI405" s="58"/>
      <c r="ITJ405" s="58"/>
      <c r="ITK405" s="58"/>
      <c r="ITL405" s="58"/>
      <c r="ITM405" s="58"/>
      <c r="ITN405" s="58"/>
      <c r="ITO405" s="58"/>
      <c r="ITP405" s="58"/>
      <c r="ITQ405" s="58"/>
      <c r="ITR405" s="58"/>
      <c r="ITS405" s="58"/>
      <c r="ITT405" s="58"/>
      <c r="ITU405" s="58"/>
      <c r="ITV405" s="58"/>
      <c r="ITW405" s="58"/>
      <c r="ITX405" s="58"/>
      <c r="ITY405" s="58"/>
      <c r="ITZ405" s="58"/>
      <c r="IUA405" s="58"/>
      <c r="IUB405" s="58"/>
      <c r="IUC405" s="58"/>
      <c r="IUD405" s="58"/>
      <c r="IUE405" s="58"/>
      <c r="IUF405" s="58"/>
      <c r="IUG405" s="58"/>
      <c r="IUH405" s="58"/>
      <c r="IUI405" s="58"/>
      <c r="IUJ405" s="58"/>
      <c r="IUK405" s="58"/>
      <c r="IUL405" s="58"/>
      <c r="IUM405" s="58"/>
      <c r="IUN405" s="58"/>
      <c r="IUO405" s="58"/>
      <c r="IUP405" s="58"/>
      <c r="IUQ405" s="58"/>
      <c r="IUR405" s="58"/>
      <c r="IUS405" s="58"/>
      <c r="IUT405" s="58"/>
      <c r="IUU405" s="58"/>
      <c r="IUV405" s="58"/>
      <c r="IUW405" s="58"/>
      <c r="IUX405" s="58"/>
      <c r="IUY405" s="58"/>
      <c r="IUZ405" s="58"/>
      <c r="IVA405" s="58"/>
      <c r="IVB405" s="58"/>
      <c r="IVC405" s="58"/>
      <c r="IVD405" s="58"/>
      <c r="IVE405" s="58"/>
      <c r="IVF405" s="58"/>
      <c r="IVG405" s="58"/>
      <c r="IVH405" s="58"/>
      <c r="IVI405" s="58"/>
      <c r="IVJ405" s="58"/>
      <c r="IVK405" s="58"/>
      <c r="IVL405" s="58"/>
      <c r="IVM405" s="58"/>
      <c r="IVN405" s="58"/>
      <c r="IVO405" s="58"/>
      <c r="IVP405" s="58"/>
      <c r="IVQ405" s="58"/>
      <c r="IVR405" s="58"/>
      <c r="IVS405" s="58"/>
      <c r="IVT405" s="58"/>
      <c r="IVU405" s="58"/>
      <c r="IVV405" s="58"/>
      <c r="IVW405" s="58"/>
      <c r="IVX405" s="58"/>
      <c r="IVY405" s="58"/>
      <c r="IVZ405" s="58"/>
      <c r="IWA405" s="58"/>
      <c r="IWB405" s="58"/>
      <c r="IWC405" s="58"/>
      <c r="IWD405" s="58"/>
      <c r="IWE405" s="58"/>
      <c r="IWF405" s="58"/>
      <c r="IWG405" s="58"/>
      <c r="IWH405" s="58"/>
      <c r="IWI405" s="58"/>
      <c r="IWJ405" s="58"/>
      <c r="IWK405" s="58"/>
      <c r="IWL405" s="58"/>
      <c r="IWM405" s="58"/>
      <c r="IWN405" s="58"/>
      <c r="IWO405" s="58"/>
      <c r="IWP405" s="58"/>
      <c r="IWQ405" s="58"/>
      <c r="IWR405" s="58"/>
      <c r="IWS405" s="58"/>
      <c r="IWT405" s="58"/>
      <c r="IWU405" s="58"/>
      <c r="IWV405" s="58"/>
      <c r="IWW405" s="58"/>
      <c r="IWX405" s="58"/>
      <c r="IWY405" s="58"/>
      <c r="IWZ405" s="58"/>
      <c r="IXA405" s="58"/>
      <c r="IXB405" s="58"/>
      <c r="IXC405" s="58"/>
      <c r="IXD405" s="58"/>
      <c r="IXE405" s="58"/>
      <c r="IXF405" s="58"/>
      <c r="IXG405" s="58"/>
      <c r="IXH405" s="58"/>
      <c r="IXI405" s="58"/>
      <c r="IXJ405" s="58"/>
      <c r="IXK405" s="58"/>
      <c r="IXL405" s="58"/>
      <c r="IXM405" s="58"/>
      <c r="IXN405" s="58"/>
      <c r="IXO405" s="58"/>
      <c r="IXP405" s="58"/>
      <c r="IXQ405" s="58"/>
      <c r="IXR405" s="58"/>
      <c r="IXS405" s="58"/>
      <c r="IXT405" s="58"/>
      <c r="IXU405" s="58"/>
      <c r="IXV405" s="58"/>
      <c r="IXW405" s="58"/>
      <c r="IXX405" s="58"/>
      <c r="IXY405" s="58"/>
      <c r="IXZ405" s="58"/>
      <c r="IYA405" s="58"/>
      <c r="IYB405" s="58"/>
      <c r="IYC405" s="58"/>
      <c r="IYD405" s="58"/>
      <c r="IYE405" s="58"/>
      <c r="IYF405" s="58"/>
      <c r="IYG405" s="58"/>
      <c r="IYH405" s="58"/>
      <c r="IYI405" s="58"/>
      <c r="IYJ405" s="58"/>
      <c r="IYK405" s="58"/>
      <c r="IYL405" s="58"/>
      <c r="IYM405" s="58"/>
      <c r="IYN405" s="58"/>
      <c r="IYO405" s="58"/>
      <c r="IYP405" s="58"/>
      <c r="IYQ405" s="58"/>
      <c r="IYR405" s="58"/>
      <c r="IYS405" s="58"/>
      <c r="IYT405" s="58"/>
      <c r="IYU405" s="58"/>
      <c r="IYV405" s="58"/>
      <c r="IYW405" s="58"/>
      <c r="IYX405" s="58"/>
      <c r="IYY405" s="58"/>
      <c r="IYZ405" s="58"/>
      <c r="IZA405" s="58"/>
      <c r="IZB405" s="58"/>
      <c r="IZC405" s="58"/>
      <c r="IZD405" s="58"/>
      <c r="IZE405" s="58"/>
      <c r="IZF405" s="58"/>
      <c r="IZG405" s="58"/>
      <c r="IZH405" s="58"/>
      <c r="IZI405" s="58"/>
      <c r="IZJ405" s="58"/>
      <c r="IZK405" s="58"/>
      <c r="IZL405" s="58"/>
      <c r="IZM405" s="58"/>
      <c r="IZN405" s="58"/>
      <c r="IZO405" s="58"/>
      <c r="IZP405" s="58"/>
      <c r="IZQ405" s="58"/>
      <c r="IZR405" s="58"/>
      <c r="IZS405" s="58"/>
      <c r="IZT405" s="58"/>
      <c r="IZU405" s="58"/>
      <c r="IZV405" s="58"/>
      <c r="IZW405" s="58"/>
      <c r="IZX405" s="58"/>
      <c r="IZY405" s="58"/>
      <c r="IZZ405" s="58"/>
      <c r="JAA405" s="58"/>
      <c r="JAB405" s="58"/>
      <c r="JAC405" s="58"/>
      <c r="JAD405" s="58"/>
      <c r="JAE405" s="58"/>
      <c r="JAF405" s="58"/>
      <c r="JAG405" s="58"/>
      <c r="JAH405" s="58"/>
      <c r="JAI405" s="58"/>
      <c r="JAJ405" s="58"/>
      <c r="JAK405" s="58"/>
      <c r="JAL405" s="58"/>
      <c r="JAM405" s="58"/>
      <c r="JAN405" s="58"/>
      <c r="JAO405" s="58"/>
      <c r="JAP405" s="58"/>
      <c r="JAQ405" s="58"/>
      <c r="JAR405" s="58"/>
      <c r="JAS405" s="58"/>
      <c r="JAT405" s="58"/>
      <c r="JAU405" s="58"/>
      <c r="JAV405" s="58"/>
      <c r="JAW405" s="58"/>
      <c r="JAX405" s="58"/>
      <c r="JAY405" s="58"/>
      <c r="JAZ405" s="58"/>
      <c r="JBA405" s="58"/>
      <c r="JBB405" s="58"/>
      <c r="JBC405" s="58"/>
      <c r="JBD405" s="58"/>
      <c r="JBE405" s="58"/>
      <c r="JBF405" s="58"/>
      <c r="JBG405" s="58"/>
      <c r="JBH405" s="58"/>
      <c r="JBI405" s="58"/>
      <c r="JBJ405" s="58"/>
      <c r="JBK405" s="58"/>
      <c r="JBL405" s="58"/>
      <c r="JBM405" s="58"/>
      <c r="JBN405" s="58"/>
      <c r="JBO405" s="58"/>
      <c r="JBP405" s="58"/>
      <c r="JBQ405" s="58"/>
      <c r="JBR405" s="58"/>
      <c r="JBS405" s="58"/>
      <c r="JBT405" s="58"/>
      <c r="JBU405" s="58"/>
      <c r="JBV405" s="58"/>
      <c r="JBW405" s="58"/>
      <c r="JBX405" s="58"/>
      <c r="JBY405" s="58"/>
      <c r="JBZ405" s="58"/>
      <c r="JCA405" s="58"/>
      <c r="JCB405" s="58"/>
      <c r="JCC405" s="58"/>
      <c r="JCD405" s="58"/>
      <c r="JCE405" s="58"/>
      <c r="JCF405" s="58"/>
      <c r="JCG405" s="58"/>
      <c r="JCH405" s="58"/>
      <c r="JCI405" s="58"/>
      <c r="JCJ405" s="58"/>
      <c r="JCK405" s="58"/>
      <c r="JCL405" s="58"/>
      <c r="JCM405" s="58"/>
      <c r="JCN405" s="58"/>
      <c r="JCO405" s="58"/>
      <c r="JCP405" s="58"/>
      <c r="JCQ405" s="58"/>
      <c r="JCR405" s="58"/>
      <c r="JCS405" s="58"/>
      <c r="JCT405" s="58"/>
      <c r="JCU405" s="58"/>
      <c r="JCV405" s="58"/>
      <c r="JCW405" s="58"/>
      <c r="JCX405" s="58"/>
      <c r="JCY405" s="58"/>
      <c r="JCZ405" s="58"/>
      <c r="JDA405" s="58"/>
      <c r="JDB405" s="58"/>
      <c r="JDC405" s="58"/>
      <c r="JDD405" s="58"/>
      <c r="JDE405" s="58"/>
      <c r="JDF405" s="58"/>
      <c r="JDG405" s="58"/>
      <c r="JDH405" s="58"/>
      <c r="JDI405" s="58"/>
      <c r="JDJ405" s="58"/>
      <c r="JDK405" s="58"/>
      <c r="JDL405" s="58"/>
      <c r="JDM405" s="58"/>
      <c r="JDN405" s="58"/>
      <c r="JDO405" s="58"/>
      <c r="JDP405" s="58"/>
      <c r="JDQ405" s="58"/>
      <c r="JDR405" s="58"/>
      <c r="JDS405" s="58"/>
      <c r="JDT405" s="58"/>
      <c r="JDU405" s="58"/>
      <c r="JDV405" s="58"/>
      <c r="JDW405" s="58"/>
      <c r="JDX405" s="58"/>
      <c r="JDY405" s="58"/>
      <c r="JDZ405" s="58"/>
      <c r="JEA405" s="58"/>
      <c r="JEB405" s="58"/>
      <c r="JEC405" s="58"/>
      <c r="JED405" s="58"/>
      <c r="JEE405" s="58"/>
      <c r="JEF405" s="58"/>
      <c r="JEG405" s="58"/>
      <c r="JEH405" s="58"/>
      <c r="JEI405" s="58"/>
      <c r="JEJ405" s="58"/>
      <c r="JEK405" s="58"/>
      <c r="JEL405" s="58"/>
      <c r="JEM405" s="58"/>
      <c r="JEN405" s="58"/>
      <c r="JEO405" s="58"/>
      <c r="JEP405" s="58"/>
      <c r="JEQ405" s="58"/>
      <c r="JER405" s="58"/>
      <c r="JES405" s="58"/>
      <c r="JET405" s="58"/>
      <c r="JEU405" s="58"/>
      <c r="JEV405" s="58"/>
      <c r="JEW405" s="58"/>
      <c r="JEX405" s="58"/>
      <c r="JEY405" s="58"/>
      <c r="JEZ405" s="58"/>
      <c r="JFA405" s="58"/>
      <c r="JFB405" s="58"/>
      <c r="JFC405" s="58"/>
      <c r="JFD405" s="58"/>
      <c r="JFE405" s="58"/>
      <c r="JFF405" s="58"/>
      <c r="JFG405" s="58"/>
      <c r="JFH405" s="58"/>
      <c r="JFI405" s="58"/>
      <c r="JFJ405" s="58"/>
      <c r="JFK405" s="58"/>
      <c r="JFL405" s="58"/>
      <c r="JFM405" s="58"/>
      <c r="JFN405" s="58"/>
      <c r="JFO405" s="58"/>
      <c r="JFP405" s="58"/>
      <c r="JFQ405" s="58"/>
      <c r="JFR405" s="58"/>
      <c r="JFS405" s="58"/>
      <c r="JFT405" s="58"/>
      <c r="JFU405" s="58"/>
      <c r="JFV405" s="58"/>
      <c r="JFW405" s="58"/>
      <c r="JFX405" s="58"/>
      <c r="JFY405" s="58"/>
      <c r="JFZ405" s="58"/>
      <c r="JGA405" s="58"/>
      <c r="JGB405" s="58"/>
      <c r="JGC405" s="58"/>
      <c r="JGD405" s="58"/>
      <c r="JGE405" s="58"/>
      <c r="JGF405" s="58"/>
      <c r="JGG405" s="58"/>
      <c r="JGH405" s="58"/>
      <c r="JGI405" s="58"/>
      <c r="JGJ405" s="58"/>
      <c r="JGK405" s="58"/>
      <c r="JGL405" s="58"/>
      <c r="JGM405" s="58"/>
      <c r="JGN405" s="58"/>
      <c r="JGO405" s="58"/>
      <c r="JGP405" s="58"/>
      <c r="JGQ405" s="58"/>
      <c r="JGR405" s="58"/>
      <c r="JGS405" s="58"/>
      <c r="JGT405" s="58"/>
      <c r="JGU405" s="58"/>
      <c r="JGV405" s="58"/>
      <c r="JGW405" s="58"/>
      <c r="JGX405" s="58"/>
      <c r="JGY405" s="58"/>
      <c r="JGZ405" s="58"/>
      <c r="JHA405" s="58"/>
      <c r="JHB405" s="58"/>
      <c r="JHC405" s="58"/>
      <c r="JHD405" s="58"/>
      <c r="JHE405" s="58"/>
      <c r="JHF405" s="58"/>
      <c r="JHG405" s="58"/>
      <c r="JHH405" s="58"/>
      <c r="JHI405" s="58"/>
      <c r="JHJ405" s="58"/>
      <c r="JHK405" s="58"/>
      <c r="JHL405" s="58"/>
      <c r="JHM405" s="58"/>
      <c r="JHN405" s="58"/>
      <c r="JHO405" s="58"/>
      <c r="JHP405" s="58"/>
      <c r="JHQ405" s="58"/>
      <c r="JHR405" s="58"/>
      <c r="JHS405" s="58"/>
      <c r="JHT405" s="58"/>
      <c r="JHU405" s="58"/>
      <c r="JHV405" s="58"/>
      <c r="JHW405" s="58"/>
      <c r="JHX405" s="58"/>
      <c r="JHY405" s="58"/>
      <c r="JHZ405" s="58"/>
      <c r="JIA405" s="58"/>
      <c r="JIB405" s="58"/>
      <c r="JIC405" s="58"/>
      <c r="JID405" s="58"/>
      <c r="JIE405" s="58"/>
      <c r="JIF405" s="58"/>
      <c r="JIG405" s="58"/>
      <c r="JIH405" s="58"/>
      <c r="JII405" s="58"/>
      <c r="JIJ405" s="58"/>
      <c r="JIK405" s="58"/>
      <c r="JIL405" s="58"/>
      <c r="JIM405" s="58"/>
      <c r="JIN405" s="58"/>
      <c r="JIO405" s="58"/>
      <c r="JIP405" s="58"/>
      <c r="JIQ405" s="58"/>
      <c r="JIR405" s="58"/>
      <c r="JIS405" s="58"/>
      <c r="JIT405" s="58"/>
      <c r="JIU405" s="58"/>
      <c r="JIV405" s="58"/>
      <c r="JIW405" s="58"/>
      <c r="JIX405" s="58"/>
      <c r="JIY405" s="58"/>
      <c r="JIZ405" s="58"/>
      <c r="JJA405" s="58"/>
      <c r="JJB405" s="58"/>
      <c r="JJC405" s="58"/>
      <c r="JJD405" s="58"/>
      <c r="JJE405" s="58"/>
      <c r="JJF405" s="58"/>
      <c r="JJG405" s="58"/>
      <c r="JJH405" s="58"/>
      <c r="JJI405" s="58"/>
      <c r="JJJ405" s="58"/>
      <c r="JJK405" s="58"/>
      <c r="JJL405" s="58"/>
      <c r="JJM405" s="58"/>
      <c r="JJN405" s="58"/>
      <c r="JJO405" s="58"/>
      <c r="JJP405" s="58"/>
      <c r="JJQ405" s="58"/>
      <c r="JJR405" s="58"/>
      <c r="JJS405" s="58"/>
      <c r="JJT405" s="58"/>
      <c r="JJU405" s="58"/>
      <c r="JJV405" s="58"/>
      <c r="JJW405" s="58"/>
      <c r="JJX405" s="58"/>
      <c r="JJY405" s="58"/>
      <c r="JJZ405" s="58"/>
      <c r="JKA405" s="58"/>
      <c r="JKB405" s="58"/>
      <c r="JKC405" s="58"/>
      <c r="JKD405" s="58"/>
      <c r="JKE405" s="58"/>
      <c r="JKF405" s="58"/>
      <c r="JKG405" s="58"/>
      <c r="JKH405" s="58"/>
      <c r="JKI405" s="58"/>
      <c r="JKJ405" s="58"/>
      <c r="JKK405" s="58"/>
      <c r="JKL405" s="58"/>
      <c r="JKM405" s="58"/>
      <c r="JKN405" s="58"/>
      <c r="JKO405" s="58"/>
      <c r="JKP405" s="58"/>
      <c r="JKQ405" s="58"/>
      <c r="JKR405" s="58"/>
      <c r="JKS405" s="58"/>
      <c r="JKT405" s="58"/>
      <c r="JKU405" s="58"/>
      <c r="JKV405" s="58"/>
      <c r="JKW405" s="58"/>
      <c r="JKX405" s="58"/>
      <c r="JKY405" s="58"/>
      <c r="JKZ405" s="58"/>
      <c r="JLA405" s="58"/>
      <c r="JLB405" s="58"/>
      <c r="JLC405" s="58"/>
      <c r="JLD405" s="58"/>
      <c r="JLE405" s="58"/>
      <c r="JLF405" s="58"/>
      <c r="JLG405" s="58"/>
      <c r="JLH405" s="58"/>
      <c r="JLI405" s="58"/>
      <c r="JLJ405" s="58"/>
      <c r="JLK405" s="58"/>
      <c r="JLL405" s="58"/>
      <c r="JLM405" s="58"/>
      <c r="JLN405" s="58"/>
      <c r="JLO405" s="58"/>
      <c r="JLP405" s="58"/>
      <c r="JLQ405" s="58"/>
      <c r="JLR405" s="58"/>
      <c r="JLS405" s="58"/>
      <c r="JLT405" s="58"/>
      <c r="JLU405" s="58"/>
      <c r="JLV405" s="58"/>
      <c r="JLW405" s="58"/>
      <c r="JLX405" s="58"/>
      <c r="JLY405" s="58"/>
      <c r="JLZ405" s="58"/>
      <c r="JMA405" s="58"/>
      <c r="JMB405" s="58"/>
      <c r="JMC405" s="58"/>
      <c r="JMD405" s="58"/>
      <c r="JME405" s="58"/>
      <c r="JMF405" s="58"/>
      <c r="JMG405" s="58"/>
      <c r="JMH405" s="58"/>
      <c r="JMI405" s="58"/>
      <c r="JMJ405" s="58"/>
      <c r="JMK405" s="58"/>
      <c r="JML405" s="58"/>
      <c r="JMM405" s="58"/>
      <c r="JMN405" s="58"/>
      <c r="JMO405" s="58"/>
      <c r="JMP405" s="58"/>
      <c r="JMQ405" s="58"/>
      <c r="JMR405" s="58"/>
      <c r="JMS405" s="58"/>
      <c r="JMT405" s="58"/>
      <c r="JMU405" s="58"/>
      <c r="JMV405" s="58"/>
      <c r="JMW405" s="58"/>
      <c r="JMX405" s="58"/>
      <c r="JMY405" s="58"/>
      <c r="JMZ405" s="58"/>
      <c r="JNA405" s="58"/>
      <c r="JNB405" s="58"/>
      <c r="JNC405" s="58"/>
      <c r="JND405" s="58"/>
      <c r="JNE405" s="58"/>
      <c r="JNF405" s="58"/>
      <c r="JNG405" s="58"/>
      <c r="JNH405" s="58"/>
      <c r="JNI405" s="58"/>
      <c r="JNJ405" s="58"/>
      <c r="JNK405" s="58"/>
      <c r="JNL405" s="58"/>
      <c r="JNM405" s="58"/>
      <c r="JNN405" s="58"/>
      <c r="JNO405" s="58"/>
      <c r="JNP405" s="58"/>
      <c r="JNQ405" s="58"/>
      <c r="JNR405" s="58"/>
      <c r="JNS405" s="58"/>
      <c r="JNT405" s="58"/>
      <c r="JNU405" s="58"/>
      <c r="JNV405" s="58"/>
      <c r="JNW405" s="58"/>
      <c r="JNX405" s="58"/>
      <c r="JNY405" s="58"/>
      <c r="JNZ405" s="58"/>
      <c r="JOA405" s="58"/>
      <c r="JOB405" s="58"/>
      <c r="JOC405" s="58"/>
      <c r="JOD405" s="58"/>
      <c r="JOE405" s="58"/>
      <c r="JOF405" s="58"/>
      <c r="JOG405" s="58"/>
      <c r="JOH405" s="58"/>
      <c r="JOI405" s="58"/>
      <c r="JOJ405" s="58"/>
      <c r="JOK405" s="58"/>
      <c r="JOL405" s="58"/>
      <c r="JOM405" s="58"/>
      <c r="JON405" s="58"/>
      <c r="JOO405" s="58"/>
      <c r="JOP405" s="58"/>
      <c r="JOQ405" s="58"/>
      <c r="JOR405" s="58"/>
      <c r="JOS405" s="58"/>
      <c r="JOT405" s="58"/>
      <c r="JOU405" s="58"/>
      <c r="JOV405" s="58"/>
      <c r="JOW405" s="58"/>
      <c r="JOX405" s="58"/>
      <c r="JOY405" s="58"/>
      <c r="JOZ405" s="58"/>
      <c r="JPA405" s="58"/>
      <c r="JPB405" s="58"/>
      <c r="JPC405" s="58"/>
      <c r="JPD405" s="58"/>
      <c r="JPE405" s="58"/>
      <c r="JPF405" s="58"/>
      <c r="JPG405" s="58"/>
      <c r="JPH405" s="58"/>
      <c r="JPI405" s="58"/>
      <c r="JPJ405" s="58"/>
      <c r="JPK405" s="58"/>
      <c r="JPL405" s="58"/>
      <c r="JPM405" s="58"/>
      <c r="JPN405" s="58"/>
      <c r="JPO405" s="58"/>
      <c r="JPP405" s="58"/>
      <c r="JPQ405" s="58"/>
      <c r="JPR405" s="58"/>
      <c r="JPS405" s="58"/>
      <c r="JPT405" s="58"/>
      <c r="JPU405" s="58"/>
      <c r="JPV405" s="58"/>
      <c r="JPW405" s="58"/>
      <c r="JPX405" s="58"/>
      <c r="JPY405" s="58"/>
      <c r="JPZ405" s="58"/>
      <c r="JQA405" s="58"/>
      <c r="JQB405" s="58"/>
      <c r="JQC405" s="58"/>
      <c r="JQD405" s="58"/>
      <c r="JQE405" s="58"/>
      <c r="JQF405" s="58"/>
      <c r="JQG405" s="58"/>
      <c r="JQH405" s="58"/>
      <c r="JQI405" s="58"/>
      <c r="JQJ405" s="58"/>
      <c r="JQK405" s="58"/>
      <c r="JQL405" s="58"/>
      <c r="JQM405" s="58"/>
      <c r="JQN405" s="58"/>
      <c r="JQO405" s="58"/>
      <c r="JQP405" s="58"/>
      <c r="JQQ405" s="58"/>
      <c r="JQR405" s="58"/>
      <c r="JQS405" s="58"/>
      <c r="JQT405" s="58"/>
      <c r="JQU405" s="58"/>
      <c r="JQV405" s="58"/>
      <c r="JQW405" s="58"/>
      <c r="JQX405" s="58"/>
      <c r="JQY405" s="58"/>
      <c r="JQZ405" s="58"/>
      <c r="JRA405" s="58"/>
      <c r="JRB405" s="58"/>
      <c r="JRC405" s="58"/>
      <c r="JRD405" s="58"/>
      <c r="JRE405" s="58"/>
      <c r="JRF405" s="58"/>
      <c r="JRG405" s="58"/>
      <c r="JRH405" s="58"/>
      <c r="JRI405" s="58"/>
      <c r="JRJ405" s="58"/>
      <c r="JRK405" s="58"/>
      <c r="JRL405" s="58"/>
      <c r="JRM405" s="58"/>
      <c r="JRN405" s="58"/>
      <c r="JRO405" s="58"/>
      <c r="JRP405" s="58"/>
      <c r="JRQ405" s="58"/>
      <c r="JRR405" s="58"/>
      <c r="JRS405" s="58"/>
      <c r="JRT405" s="58"/>
      <c r="JRU405" s="58"/>
      <c r="JRV405" s="58"/>
      <c r="JRW405" s="58"/>
      <c r="JRX405" s="58"/>
      <c r="JRY405" s="58"/>
      <c r="JRZ405" s="58"/>
      <c r="JSA405" s="58"/>
      <c r="JSB405" s="58"/>
      <c r="JSC405" s="58"/>
      <c r="JSD405" s="58"/>
      <c r="JSE405" s="58"/>
      <c r="JSF405" s="58"/>
      <c r="JSG405" s="58"/>
      <c r="JSH405" s="58"/>
      <c r="JSI405" s="58"/>
      <c r="JSJ405" s="58"/>
      <c r="JSK405" s="58"/>
      <c r="JSL405" s="58"/>
      <c r="JSM405" s="58"/>
      <c r="JSN405" s="58"/>
      <c r="JSO405" s="58"/>
      <c r="JSP405" s="58"/>
      <c r="JSQ405" s="58"/>
      <c r="JSR405" s="58"/>
      <c r="JSS405" s="58"/>
      <c r="JST405" s="58"/>
      <c r="JSU405" s="58"/>
      <c r="JSV405" s="58"/>
      <c r="JSW405" s="58"/>
      <c r="JSX405" s="58"/>
      <c r="JSY405" s="58"/>
      <c r="JSZ405" s="58"/>
      <c r="JTA405" s="58"/>
      <c r="JTB405" s="58"/>
      <c r="JTC405" s="58"/>
      <c r="JTD405" s="58"/>
      <c r="JTE405" s="58"/>
      <c r="JTF405" s="58"/>
      <c r="JTG405" s="58"/>
      <c r="JTH405" s="58"/>
      <c r="JTI405" s="58"/>
      <c r="JTJ405" s="58"/>
      <c r="JTK405" s="58"/>
      <c r="JTL405" s="58"/>
      <c r="JTM405" s="58"/>
      <c r="JTN405" s="58"/>
      <c r="JTO405" s="58"/>
      <c r="JTP405" s="58"/>
      <c r="JTQ405" s="58"/>
      <c r="JTR405" s="58"/>
      <c r="JTS405" s="58"/>
      <c r="JTT405" s="58"/>
      <c r="JTU405" s="58"/>
      <c r="JTV405" s="58"/>
      <c r="JTW405" s="58"/>
      <c r="JTX405" s="58"/>
      <c r="JTY405" s="58"/>
      <c r="JTZ405" s="58"/>
      <c r="JUA405" s="58"/>
      <c r="JUB405" s="58"/>
      <c r="JUC405" s="58"/>
      <c r="JUD405" s="58"/>
      <c r="JUE405" s="58"/>
      <c r="JUF405" s="58"/>
      <c r="JUG405" s="58"/>
      <c r="JUH405" s="58"/>
      <c r="JUI405" s="58"/>
      <c r="JUJ405" s="58"/>
      <c r="JUK405" s="58"/>
      <c r="JUL405" s="58"/>
      <c r="JUM405" s="58"/>
      <c r="JUN405" s="58"/>
      <c r="JUO405" s="58"/>
      <c r="JUP405" s="58"/>
      <c r="JUQ405" s="58"/>
      <c r="JUR405" s="58"/>
      <c r="JUS405" s="58"/>
      <c r="JUT405" s="58"/>
      <c r="JUU405" s="58"/>
      <c r="JUV405" s="58"/>
      <c r="JUW405" s="58"/>
      <c r="JUX405" s="58"/>
      <c r="JUY405" s="58"/>
      <c r="JUZ405" s="58"/>
      <c r="JVA405" s="58"/>
      <c r="JVB405" s="58"/>
      <c r="JVC405" s="58"/>
      <c r="JVD405" s="58"/>
      <c r="JVE405" s="58"/>
      <c r="JVF405" s="58"/>
      <c r="JVG405" s="58"/>
      <c r="JVH405" s="58"/>
      <c r="JVI405" s="58"/>
      <c r="JVJ405" s="58"/>
      <c r="JVK405" s="58"/>
      <c r="JVL405" s="58"/>
      <c r="JVM405" s="58"/>
      <c r="JVN405" s="58"/>
      <c r="JVO405" s="58"/>
      <c r="JVP405" s="58"/>
      <c r="JVQ405" s="58"/>
      <c r="JVR405" s="58"/>
      <c r="JVS405" s="58"/>
      <c r="JVT405" s="58"/>
      <c r="JVU405" s="58"/>
      <c r="JVV405" s="58"/>
      <c r="JVW405" s="58"/>
      <c r="JVX405" s="58"/>
      <c r="JVY405" s="58"/>
      <c r="JVZ405" s="58"/>
      <c r="JWA405" s="58"/>
      <c r="JWB405" s="58"/>
      <c r="JWC405" s="58"/>
      <c r="JWD405" s="58"/>
      <c r="JWE405" s="58"/>
      <c r="JWF405" s="58"/>
      <c r="JWG405" s="58"/>
      <c r="JWH405" s="58"/>
      <c r="JWI405" s="58"/>
      <c r="JWJ405" s="58"/>
      <c r="JWK405" s="58"/>
      <c r="JWL405" s="58"/>
      <c r="JWM405" s="58"/>
      <c r="JWN405" s="58"/>
      <c r="JWO405" s="58"/>
      <c r="JWP405" s="58"/>
      <c r="JWQ405" s="58"/>
      <c r="JWR405" s="58"/>
      <c r="JWS405" s="58"/>
      <c r="JWT405" s="58"/>
      <c r="JWU405" s="58"/>
      <c r="JWV405" s="58"/>
      <c r="JWW405" s="58"/>
      <c r="JWX405" s="58"/>
      <c r="JWY405" s="58"/>
      <c r="JWZ405" s="58"/>
      <c r="JXA405" s="58"/>
      <c r="JXB405" s="58"/>
      <c r="JXC405" s="58"/>
      <c r="JXD405" s="58"/>
      <c r="JXE405" s="58"/>
      <c r="JXF405" s="58"/>
      <c r="JXG405" s="58"/>
      <c r="JXH405" s="58"/>
      <c r="JXI405" s="58"/>
      <c r="JXJ405" s="58"/>
      <c r="JXK405" s="58"/>
      <c r="JXL405" s="58"/>
      <c r="JXM405" s="58"/>
      <c r="JXN405" s="58"/>
      <c r="JXO405" s="58"/>
      <c r="JXP405" s="58"/>
      <c r="JXQ405" s="58"/>
      <c r="JXR405" s="58"/>
      <c r="JXS405" s="58"/>
      <c r="JXT405" s="58"/>
      <c r="JXU405" s="58"/>
      <c r="JXV405" s="58"/>
      <c r="JXW405" s="58"/>
      <c r="JXX405" s="58"/>
      <c r="JXY405" s="58"/>
      <c r="JXZ405" s="58"/>
      <c r="JYA405" s="58"/>
      <c r="JYB405" s="58"/>
      <c r="JYC405" s="58"/>
      <c r="JYD405" s="58"/>
      <c r="JYE405" s="58"/>
      <c r="JYF405" s="58"/>
      <c r="JYG405" s="58"/>
      <c r="JYH405" s="58"/>
      <c r="JYI405" s="58"/>
      <c r="JYJ405" s="58"/>
      <c r="JYK405" s="58"/>
      <c r="JYL405" s="58"/>
      <c r="JYM405" s="58"/>
      <c r="JYN405" s="58"/>
      <c r="JYO405" s="58"/>
      <c r="JYP405" s="58"/>
      <c r="JYQ405" s="58"/>
      <c r="JYR405" s="58"/>
      <c r="JYS405" s="58"/>
      <c r="JYT405" s="58"/>
      <c r="JYU405" s="58"/>
      <c r="JYV405" s="58"/>
      <c r="JYW405" s="58"/>
      <c r="JYX405" s="58"/>
      <c r="JYY405" s="58"/>
      <c r="JYZ405" s="58"/>
      <c r="JZA405" s="58"/>
      <c r="JZB405" s="58"/>
      <c r="JZC405" s="58"/>
      <c r="JZD405" s="58"/>
      <c r="JZE405" s="58"/>
      <c r="JZF405" s="58"/>
      <c r="JZG405" s="58"/>
      <c r="JZH405" s="58"/>
      <c r="JZI405" s="58"/>
      <c r="JZJ405" s="58"/>
      <c r="JZK405" s="58"/>
      <c r="JZL405" s="58"/>
      <c r="JZM405" s="58"/>
      <c r="JZN405" s="58"/>
      <c r="JZO405" s="58"/>
      <c r="JZP405" s="58"/>
      <c r="JZQ405" s="58"/>
      <c r="JZR405" s="58"/>
      <c r="JZS405" s="58"/>
      <c r="JZT405" s="58"/>
      <c r="JZU405" s="58"/>
      <c r="JZV405" s="58"/>
      <c r="JZW405" s="58"/>
      <c r="JZX405" s="58"/>
      <c r="JZY405" s="58"/>
      <c r="JZZ405" s="58"/>
      <c r="KAA405" s="58"/>
      <c r="KAB405" s="58"/>
      <c r="KAC405" s="58"/>
      <c r="KAD405" s="58"/>
      <c r="KAE405" s="58"/>
      <c r="KAF405" s="58"/>
      <c r="KAG405" s="58"/>
      <c r="KAH405" s="58"/>
      <c r="KAI405" s="58"/>
      <c r="KAJ405" s="58"/>
      <c r="KAK405" s="58"/>
      <c r="KAL405" s="58"/>
      <c r="KAM405" s="58"/>
      <c r="KAN405" s="58"/>
      <c r="KAO405" s="58"/>
      <c r="KAP405" s="58"/>
      <c r="KAQ405" s="58"/>
      <c r="KAR405" s="58"/>
      <c r="KAS405" s="58"/>
      <c r="KAT405" s="58"/>
      <c r="KAU405" s="58"/>
      <c r="KAV405" s="58"/>
      <c r="KAW405" s="58"/>
      <c r="KAX405" s="58"/>
      <c r="KAY405" s="58"/>
      <c r="KAZ405" s="58"/>
      <c r="KBA405" s="58"/>
      <c r="KBB405" s="58"/>
      <c r="KBC405" s="58"/>
      <c r="KBD405" s="58"/>
      <c r="KBE405" s="58"/>
      <c r="KBF405" s="58"/>
      <c r="KBG405" s="58"/>
      <c r="KBH405" s="58"/>
      <c r="KBI405" s="58"/>
      <c r="KBJ405" s="58"/>
      <c r="KBK405" s="58"/>
      <c r="KBL405" s="58"/>
      <c r="KBM405" s="58"/>
      <c r="KBN405" s="58"/>
      <c r="KBO405" s="58"/>
      <c r="KBP405" s="58"/>
      <c r="KBQ405" s="58"/>
      <c r="KBR405" s="58"/>
      <c r="KBS405" s="58"/>
      <c r="KBT405" s="58"/>
      <c r="KBU405" s="58"/>
      <c r="KBV405" s="58"/>
      <c r="KBW405" s="58"/>
      <c r="KBX405" s="58"/>
      <c r="KBY405" s="58"/>
      <c r="KBZ405" s="58"/>
      <c r="KCA405" s="58"/>
      <c r="KCB405" s="58"/>
      <c r="KCC405" s="58"/>
      <c r="KCD405" s="58"/>
      <c r="KCE405" s="58"/>
      <c r="KCF405" s="58"/>
      <c r="KCG405" s="58"/>
      <c r="KCH405" s="58"/>
      <c r="KCI405" s="58"/>
      <c r="KCJ405" s="58"/>
      <c r="KCK405" s="58"/>
      <c r="KCL405" s="58"/>
      <c r="KCM405" s="58"/>
      <c r="KCN405" s="58"/>
      <c r="KCO405" s="58"/>
      <c r="KCP405" s="58"/>
      <c r="KCQ405" s="58"/>
      <c r="KCR405" s="58"/>
      <c r="KCS405" s="58"/>
      <c r="KCT405" s="58"/>
      <c r="KCU405" s="58"/>
      <c r="KCV405" s="58"/>
      <c r="KCW405" s="58"/>
      <c r="KCX405" s="58"/>
      <c r="KCY405" s="58"/>
      <c r="KCZ405" s="58"/>
      <c r="KDA405" s="58"/>
      <c r="KDB405" s="58"/>
      <c r="KDC405" s="58"/>
      <c r="KDD405" s="58"/>
      <c r="KDE405" s="58"/>
      <c r="KDF405" s="58"/>
      <c r="KDG405" s="58"/>
      <c r="KDH405" s="58"/>
      <c r="KDI405" s="58"/>
      <c r="KDJ405" s="58"/>
      <c r="KDK405" s="58"/>
      <c r="KDL405" s="58"/>
      <c r="KDM405" s="58"/>
      <c r="KDN405" s="58"/>
      <c r="KDO405" s="58"/>
      <c r="KDP405" s="58"/>
      <c r="KDQ405" s="58"/>
      <c r="KDR405" s="58"/>
      <c r="KDS405" s="58"/>
      <c r="KDT405" s="58"/>
      <c r="KDU405" s="58"/>
      <c r="KDV405" s="58"/>
      <c r="KDW405" s="58"/>
      <c r="KDX405" s="58"/>
      <c r="KDY405" s="58"/>
      <c r="KDZ405" s="58"/>
      <c r="KEA405" s="58"/>
      <c r="KEB405" s="58"/>
      <c r="KEC405" s="58"/>
      <c r="KED405" s="58"/>
      <c r="KEE405" s="58"/>
      <c r="KEF405" s="58"/>
      <c r="KEG405" s="58"/>
      <c r="KEH405" s="58"/>
      <c r="KEI405" s="58"/>
      <c r="KEJ405" s="58"/>
      <c r="KEK405" s="58"/>
      <c r="KEL405" s="58"/>
      <c r="KEM405" s="58"/>
      <c r="KEN405" s="58"/>
      <c r="KEO405" s="58"/>
      <c r="KEP405" s="58"/>
      <c r="KEQ405" s="58"/>
      <c r="KER405" s="58"/>
      <c r="KES405" s="58"/>
      <c r="KET405" s="58"/>
      <c r="KEU405" s="58"/>
      <c r="KEV405" s="58"/>
      <c r="KEW405" s="58"/>
      <c r="KEX405" s="58"/>
      <c r="KEY405" s="58"/>
      <c r="KEZ405" s="58"/>
      <c r="KFA405" s="58"/>
      <c r="KFB405" s="58"/>
      <c r="KFC405" s="58"/>
      <c r="KFD405" s="58"/>
      <c r="KFE405" s="58"/>
      <c r="KFF405" s="58"/>
      <c r="KFG405" s="58"/>
      <c r="KFH405" s="58"/>
      <c r="KFI405" s="58"/>
      <c r="KFJ405" s="58"/>
      <c r="KFK405" s="58"/>
      <c r="KFL405" s="58"/>
      <c r="KFM405" s="58"/>
      <c r="KFN405" s="58"/>
      <c r="KFO405" s="58"/>
      <c r="KFP405" s="58"/>
      <c r="KFQ405" s="58"/>
      <c r="KFR405" s="58"/>
      <c r="KFS405" s="58"/>
      <c r="KFT405" s="58"/>
      <c r="KFU405" s="58"/>
      <c r="KFV405" s="58"/>
      <c r="KFW405" s="58"/>
      <c r="KFX405" s="58"/>
      <c r="KFY405" s="58"/>
      <c r="KFZ405" s="58"/>
      <c r="KGA405" s="58"/>
      <c r="KGB405" s="58"/>
      <c r="KGC405" s="58"/>
      <c r="KGD405" s="58"/>
      <c r="KGE405" s="58"/>
      <c r="KGF405" s="58"/>
      <c r="KGG405" s="58"/>
      <c r="KGH405" s="58"/>
      <c r="KGI405" s="58"/>
      <c r="KGJ405" s="58"/>
      <c r="KGK405" s="58"/>
      <c r="KGL405" s="58"/>
      <c r="KGM405" s="58"/>
      <c r="KGN405" s="58"/>
      <c r="KGO405" s="58"/>
      <c r="KGP405" s="58"/>
      <c r="KGQ405" s="58"/>
      <c r="KGR405" s="58"/>
      <c r="KGS405" s="58"/>
      <c r="KGT405" s="58"/>
      <c r="KGU405" s="58"/>
      <c r="KGV405" s="58"/>
      <c r="KGW405" s="58"/>
      <c r="KGX405" s="58"/>
      <c r="KGY405" s="58"/>
      <c r="KGZ405" s="58"/>
      <c r="KHA405" s="58"/>
      <c r="KHB405" s="58"/>
      <c r="KHC405" s="58"/>
      <c r="KHD405" s="58"/>
      <c r="KHE405" s="58"/>
      <c r="KHF405" s="58"/>
      <c r="KHG405" s="58"/>
      <c r="KHH405" s="58"/>
      <c r="KHI405" s="58"/>
      <c r="KHJ405" s="58"/>
      <c r="KHK405" s="58"/>
      <c r="KHL405" s="58"/>
      <c r="KHM405" s="58"/>
      <c r="KHN405" s="58"/>
      <c r="KHO405" s="58"/>
      <c r="KHP405" s="58"/>
      <c r="KHQ405" s="58"/>
      <c r="KHR405" s="58"/>
      <c r="KHS405" s="58"/>
      <c r="KHT405" s="58"/>
      <c r="KHU405" s="58"/>
      <c r="KHV405" s="58"/>
      <c r="KHW405" s="58"/>
      <c r="KHX405" s="58"/>
      <c r="KHY405" s="58"/>
      <c r="KHZ405" s="58"/>
      <c r="KIA405" s="58"/>
      <c r="KIB405" s="58"/>
      <c r="KIC405" s="58"/>
      <c r="KID405" s="58"/>
      <c r="KIE405" s="58"/>
      <c r="KIF405" s="58"/>
      <c r="KIG405" s="58"/>
      <c r="KIH405" s="58"/>
      <c r="KII405" s="58"/>
      <c r="KIJ405" s="58"/>
      <c r="KIK405" s="58"/>
      <c r="KIL405" s="58"/>
      <c r="KIM405" s="58"/>
      <c r="KIN405" s="58"/>
      <c r="KIO405" s="58"/>
      <c r="KIP405" s="58"/>
      <c r="KIQ405" s="58"/>
      <c r="KIR405" s="58"/>
      <c r="KIS405" s="58"/>
      <c r="KIT405" s="58"/>
      <c r="KIU405" s="58"/>
      <c r="KIV405" s="58"/>
      <c r="KIW405" s="58"/>
      <c r="KIX405" s="58"/>
      <c r="KIY405" s="58"/>
      <c r="KIZ405" s="58"/>
      <c r="KJA405" s="58"/>
      <c r="KJB405" s="58"/>
      <c r="KJC405" s="58"/>
      <c r="KJD405" s="58"/>
      <c r="KJE405" s="58"/>
      <c r="KJF405" s="58"/>
      <c r="KJG405" s="58"/>
      <c r="KJH405" s="58"/>
      <c r="KJI405" s="58"/>
      <c r="KJJ405" s="58"/>
      <c r="KJK405" s="58"/>
      <c r="KJL405" s="58"/>
      <c r="KJM405" s="58"/>
      <c r="KJN405" s="58"/>
      <c r="KJO405" s="58"/>
      <c r="KJP405" s="58"/>
      <c r="KJQ405" s="58"/>
      <c r="KJR405" s="58"/>
      <c r="KJS405" s="58"/>
      <c r="KJT405" s="58"/>
      <c r="KJU405" s="58"/>
      <c r="KJV405" s="58"/>
      <c r="KJW405" s="58"/>
      <c r="KJX405" s="58"/>
      <c r="KJY405" s="58"/>
      <c r="KJZ405" s="58"/>
      <c r="KKA405" s="58"/>
      <c r="KKB405" s="58"/>
      <c r="KKC405" s="58"/>
      <c r="KKD405" s="58"/>
      <c r="KKE405" s="58"/>
      <c r="KKF405" s="58"/>
      <c r="KKG405" s="58"/>
      <c r="KKH405" s="58"/>
      <c r="KKI405" s="58"/>
      <c r="KKJ405" s="58"/>
      <c r="KKK405" s="58"/>
      <c r="KKL405" s="58"/>
      <c r="KKM405" s="58"/>
      <c r="KKN405" s="58"/>
      <c r="KKO405" s="58"/>
      <c r="KKP405" s="58"/>
      <c r="KKQ405" s="58"/>
      <c r="KKR405" s="58"/>
      <c r="KKS405" s="58"/>
      <c r="KKT405" s="58"/>
      <c r="KKU405" s="58"/>
      <c r="KKV405" s="58"/>
      <c r="KKW405" s="58"/>
      <c r="KKX405" s="58"/>
      <c r="KKY405" s="58"/>
      <c r="KKZ405" s="58"/>
      <c r="KLA405" s="58"/>
      <c r="KLB405" s="58"/>
      <c r="KLC405" s="58"/>
      <c r="KLD405" s="58"/>
      <c r="KLE405" s="58"/>
      <c r="KLF405" s="58"/>
      <c r="KLG405" s="58"/>
      <c r="KLH405" s="58"/>
      <c r="KLI405" s="58"/>
      <c r="KLJ405" s="58"/>
      <c r="KLK405" s="58"/>
      <c r="KLL405" s="58"/>
      <c r="KLM405" s="58"/>
      <c r="KLN405" s="58"/>
      <c r="KLO405" s="58"/>
      <c r="KLP405" s="58"/>
      <c r="KLQ405" s="58"/>
      <c r="KLR405" s="58"/>
      <c r="KLS405" s="58"/>
      <c r="KLT405" s="58"/>
      <c r="KLU405" s="58"/>
      <c r="KLV405" s="58"/>
      <c r="KLW405" s="58"/>
      <c r="KLX405" s="58"/>
      <c r="KLY405" s="58"/>
      <c r="KLZ405" s="58"/>
      <c r="KMA405" s="58"/>
      <c r="KMB405" s="58"/>
      <c r="KMC405" s="58"/>
      <c r="KMD405" s="58"/>
      <c r="KME405" s="58"/>
      <c r="KMF405" s="58"/>
      <c r="KMG405" s="58"/>
      <c r="KMH405" s="58"/>
      <c r="KMI405" s="58"/>
      <c r="KMJ405" s="58"/>
      <c r="KMK405" s="58"/>
      <c r="KML405" s="58"/>
      <c r="KMM405" s="58"/>
      <c r="KMN405" s="58"/>
      <c r="KMO405" s="58"/>
      <c r="KMP405" s="58"/>
      <c r="KMQ405" s="58"/>
      <c r="KMR405" s="58"/>
      <c r="KMS405" s="58"/>
      <c r="KMT405" s="58"/>
      <c r="KMU405" s="58"/>
      <c r="KMV405" s="58"/>
      <c r="KMW405" s="58"/>
      <c r="KMX405" s="58"/>
      <c r="KMY405" s="58"/>
      <c r="KMZ405" s="58"/>
      <c r="KNA405" s="58"/>
      <c r="KNB405" s="58"/>
      <c r="KNC405" s="58"/>
      <c r="KND405" s="58"/>
      <c r="KNE405" s="58"/>
      <c r="KNF405" s="58"/>
      <c r="KNG405" s="58"/>
      <c r="KNH405" s="58"/>
      <c r="KNI405" s="58"/>
      <c r="KNJ405" s="58"/>
      <c r="KNK405" s="58"/>
      <c r="KNL405" s="58"/>
      <c r="KNM405" s="58"/>
      <c r="KNN405" s="58"/>
      <c r="KNO405" s="58"/>
      <c r="KNP405" s="58"/>
      <c r="KNQ405" s="58"/>
      <c r="KNR405" s="58"/>
      <c r="KNS405" s="58"/>
      <c r="KNT405" s="58"/>
      <c r="KNU405" s="58"/>
      <c r="KNV405" s="58"/>
      <c r="KNW405" s="58"/>
      <c r="KNX405" s="58"/>
      <c r="KNY405" s="58"/>
      <c r="KNZ405" s="58"/>
      <c r="KOA405" s="58"/>
      <c r="KOB405" s="58"/>
      <c r="KOC405" s="58"/>
      <c r="KOD405" s="58"/>
      <c r="KOE405" s="58"/>
      <c r="KOF405" s="58"/>
      <c r="KOG405" s="58"/>
      <c r="KOH405" s="58"/>
      <c r="KOI405" s="58"/>
      <c r="KOJ405" s="58"/>
      <c r="KOK405" s="58"/>
      <c r="KOL405" s="58"/>
      <c r="KOM405" s="58"/>
      <c r="KON405" s="58"/>
      <c r="KOO405" s="58"/>
      <c r="KOP405" s="58"/>
      <c r="KOQ405" s="58"/>
      <c r="KOR405" s="58"/>
      <c r="KOS405" s="58"/>
      <c r="KOT405" s="58"/>
      <c r="KOU405" s="58"/>
      <c r="KOV405" s="58"/>
      <c r="KOW405" s="58"/>
      <c r="KOX405" s="58"/>
      <c r="KOY405" s="58"/>
      <c r="KOZ405" s="58"/>
      <c r="KPA405" s="58"/>
      <c r="KPB405" s="58"/>
      <c r="KPC405" s="58"/>
      <c r="KPD405" s="58"/>
      <c r="KPE405" s="58"/>
      <c r="KPF405" s="58"/>
      <c r="KPG405" s="58"/>
      <c r="KPH405" s="58"/>
      <c r="KPI405" s="58"/>
      <c r="KPJ405" s="58"/>
      <c r="KPK405" s="58"/>
      <c r="KPL405" s="58"/>
      <c r="KPM405" s="58"/>
      <c r="KPN405" s="58"/>
      <c r="KPO405" s="58"/>
      <c r="KPP405" s="58"/>
      <c r="KPQ405" s="58"/>
      <c r="KPR405" s="58"/>
      <c r="KPS405" s="58"/>
      <c r="KPT405" s="58"/>
      <c r="KPU405" s="58"/>
      <c r="KPV405" s="58"/>
      <c r="KPW405" s="58"/>
      <c r="KPX405" s="58"/>
      <c r="KPY405" s="58"/>
      <c r="KPZ405" s="58"/>
      <c r="KQA405" s="58"/>
      <c r="KQB405" s="58"/>
      <c r="KQC405" s="58"/>
      <c r="KQD405" s="58"/>
      <c r="KQE405" s="58"/>
      <c r="KQF405" s="58"/>
      <c r="KQG405" s="58"/>
      <c r="KQH405" s="58"/>
      <c r="KQI405" s="58"/>
      <c r="KQJ405" s="58"/>
      <c r="KQK405" s="58"/>
      <c r="KQL405" s="58"/>
      <c r="KQM405" s="58"/>
      <c r="KQN405" s="58"/>
      <c r="KQO405" s="58"/>
      <c r="KQP405" s="58"/>
      <c r="KQQ405" s="58"/>
      <c r="KQR405" s="58"/>
      <c r="KQS405" s="58"/>
      <c r="KQT405" s="58"/>
      <c r="KQU405" s="58"/>
      <c r="KQV405" s="58"/>
      <c r="KQW405" s="58"/>
      <c r="KQX405" s="58"/>
      <c r="KQY405" s="58"/>
      <c r="KQZ405" s="58"/>
      <c r="KRA405" s="58"/>
      <c r="KRB405" s="58"/>
      <c r="KRC405" s="58"/>
      <c r="KRD405" s="58"/>
      <c r="KRE405" s="58"/>
      <c r="KRF405" s="58"/>
      <c r="KRG405" s="58"/>
      <c r="KRH405" s="58"/>
      <c r="KRI405" s="58"/>
      <c r="KRJ405" s="58"/>
      <c r="KRK405" s="58"/>
      <c r="KRL405" s="58"/>
      <c r="KRM405" s="58"/>
      <c r="KRN405" s="58"/>
      <c r="KRO405" s="58"/>
      <c r="KRP405" s="58"/>
      <c r="KRQ405" s="58"/>
      <c r="KRR405" s="58"/>
      <c r="KRS405" s="58"/>
      <c r="KRT405" s="58"/>
      <c r="KRU405" s="58"/>
      <c r="KRV405" s="58"/>
      <c r="KRW405" s="58"/>
      <c r="KRX405" s="58"/>
      <c r="KRY405" s="58"/>
      <c r="KRZ405" s="58"/>
      <c r="KSA405" s="58"/>
      <c r="KSB405" s="58"/>
      <c r="KSC405" s="58"/>
      <c r="KSD405" s="58"/>
      <c r="KSE405" s="58"/>
      <c r="KSF405" s="58"/>
      <c r="KSG405" s="58"/>
      <c r="KSH405" s="58"/>
      <c r="KSI405" s="58"/>
      <c r="KSJ405" s="58"/>
      <c r="KSK405" s="58"/>
      <c r="KSL405" s="58"/>
      <c r="KSM405" s="58"/>
      <c r="KSN405" s="58"/>
      <c r="KSO405" s="58"/>
      <c r="KSP405" s="58"/>
      <c r="KSQ405" s="58"/>
      <c r="KSR405" s="58"/>
      <c r="KSS405" s="58"/>
      <c r="KST405" s="58"/>
      <c r="KSU405" s="58"/>
      <c r="KSV405" s="58"/>
      <c r="KSW405" s="58"/>
      <c r="KSX405" s="58"/>
      <c r="KSY405" s="58"/>
      <c r="KSZ405" s="58"/>
      <c r="KTA405" s="58"/>
      <c r="KTB405" s="58"/>
      <c r="KTC405" s="58"/>
      <c r="KTD405" s="58"/>
      <c r="KTE405" s="58"/>
      <c r="KTF405" s="58"/>
      <c r="KTG405" s="58"/>
      <c r="KTH405" s="58"/>
      <c r="KTI405" s="58"/>
      <c r="KTJ405" s="58"/>
      <c r="KTK405" s="58"/>
      <c r="KTL405" s="58"/>
      <c r="KTM405" s="58"/>
      <c r="KTN405" s="58"/>
      <c r="KTO405" s="58"/>
      <c r="KTP405" s="58"/>
      <c r="KTQ405" s="58"/>
      <c r="KTR405" s="58"/>
      <c r="KTS405" s="58"/>
      <c r="KTT405" s="58"/>
      <c r="KTU405" s="58"/>
      <c r="KTV405" s="58"/>
      <c r="KTW405" s="58"/>
      <c r="KTX405" s="58"/>
      <c r="KTY405" s="58"/>
      <c r="KTZ405" s="58"/>
      <c r="KUA405" s="58"/>
      <c r="KUB405" s="58"/>
      <c r="KUC405" s="58"/>
      <c r="KUD405" s="58"/>
      <c r="KUE405" s="58"/>
      <c r="KUF405" s="58"/>
      <c r="KUG405" s="58"/>
      <c r="KUH405" s="58"/>
      <c r="KUI405" s="58"/>
      <c r="KUJ405" s="58"/>
      <c r="KUK405" s="58"/>
      <c r="KUL405" s="58"/>
      <c r="KUM405" s="58"/>
      <c r="KUN405" s="58"/>
      <c r="KUO405" s="58"/>
      <c r="KUP405" s="58"/>
      <c r="KUQ405" s="58"/>
      <c r="KUR405" s="58"/>
      <c r="KUS405" s="58"/>
      <c r="KUT405" s="58"/>
      <c r="KUU405" s="58"/>
      <c r="KUV405" s="58"/>
      <c r="KUW405" s="58"/>
      <c r="KUX405" s="58"/>
      <c r="KUY405" s="58"/>
      <c r="KUZ405" s="58"/>
      <c r="KVA405" s="58"/>
      <c r="KVB405" s="58"/>
      <c r="KVC405" s="58"/>
      <c r="KVD405" s="58"/>
      <c r="KVE405" s="58"/>
      <c r="KVF405" s="58"/>
      <c r="KVG405" s="58"/>
      <c r="KVH405" s="58"/>
      <c r="KVI405" s="58"/>
      <c r="KVJ405" s="58"/>
      <c r="KVK405" s="58"/>
      <c r="KVL405" s="58"/>
      <c r="KVM405" s="58"/>
      <c r="KVN405" s="58"/>
      <c r="KVO405" s="58"/>
      <c r="KVP405" s="58"/>
      <c r="KVQ405" s="58"/>
      <c r="KVR405" s="58"/>
      <c r="KVS405" s="58"/>
      <c r="KVT405" s="58"/>
      <c r="KVU405" s="58"/>
      <c r="KVV405" s="58"/>
      <c r="KVW405" s="58"/>
      <c r="KVX405" s="58"/>
      <c r="KVY405" s="58"/>
      <c r="KVZ405" s="58"/>
      <c r="KWA405" s="58"/>
      <c r="KWB405" s="58"/>
      <c r="KWC405" s="58"/>
      <c r="KWD405" s="58"/>
      <c r="KWE405" s="58"/>
      <c r="KWF405" s="58"/>
      <c r="KWG405" s="58"/>
      <c r="KWH405" s="58"/>
      <c r="KWI405" s="58"/>
      <c r="KWJ405" s="58"/>
      <c r="KWK405" s="58"/>
      <c r="KWL405" s="58"/>
      <c r="KWM405" s="58"/>
      <c r="KWN405" s="58"/>
      <c r="KWO405" s="58"/>
      <c r="KWP405" s="58"/>
      <c r="KWQ405" s="58"/>
      <c r="KWR405" s="58"/>
      <c r="KWS405" s="58"/>
      <c r="KWT405" s="58"/>
      <c r="KWU405" s="58"/>
      <c r="KWV405" s="58"/>
      <c r="KWW405" s="58"/>
      <c r="KWX405" s="58"/>
      <c r="KWY405" s="58"/>
      <c r="KWZ405" s="58"/>
      <c r="KXA405" s="58"/>
      <c r="KXB405" s="58"/>
      <c r="KXC405" s="58"/>
      <c r="KXD405" s="58"/>
      <c r="KXE405" s="58"/>
      <c r="KXF405" s="58"/>
      <c r="KXG405" s="58"/>
      <c r="KXH405" s="58"/>
      <c r="KXI405" s="58"/>
      <c r="KXJ405" s="58"/>
      <c r="KXK405" s="58"/>
      <c r="KXL405" s="58"/>
      <c r="KXM405" s="58"/>
      <c r="KXN405" s="58"/>
      <c r="KXO405" s="58"/>
      <c r="KXP405" s="58"/>
      <c r="KXQ405" s="58"/>
      <c r="KXR405" s="58"/>
      <c r="KXS405" s="58"/>
      <c r="KXT405" s="58"/>
      <c r="KXU405" s="58"/>
      <c r="KXV405" s="58"/>
      <c r="KXW405" s="58"/>
      <c r="KXX405" s="58"/>
      <c r="KXY405" s="58"/>
      <c r="KXZ405" s="58"/>
      <c r="KYA405" s="58"/>
      <c r="KYB405" s="58"/>
      <c r="KYC405" s="58"/>
      <c r="KYD405" s="58"/>
      <c r="KYE405" s="58"/>
      <c r="KYF405" s="58"/>
      <c r="KYG405" s="58"/>
      <c r="KYH405" s="58"/>
      <c r="KYI405" s="58"/>
      <c r="KYJ405" s="58"/>
      <c r="KYK405" s="58"/>
      <c r="KYL405" s="58"/>
      <c r="KYM405" s="58"/>
      <c r="KYN405" s="58"/>
      <c r="KYO405" s="58"/>
      <c r="KYP405" s="58"/>
      <c r="KYQ405" s="58"/>
      <c r="KYR405" s="58"/>
      <c r="KYS405" s="58"/>
      <c r="KYT405" s="58"/>
      <c r="KYU405" s="58"/>
      <c r="KYV405" s="58"/>
      <c r="KYW405" s="58"/>
      <c r="KYX405" s="58"/>
      <c r="KYY405" s="58"/>
      <c r="KYZ405" s="58"/>
      <c r="KZA405" s="58"/>
      <c r="KZB405" s="58"/>
      <c r="KZC405" s="58"/>
      <c r="KZD405" s="58"/>
      <c r="KZE405" s="58"/>
      <c r="KZF405" s="58"/>
      <c r="KZG405" s="58"/>
      <c r="KZH405" s="58"/>
      <c r="KZI405" s="58"/>
      <c r="KZJ405" s="58"/>
      <c r="KZK405" s="58"/>
      <c r="KZL405" s="58"/>
      <c r="KZM405" s="58"/>
      <c r="KZN405" s="58"/>
      <c r="KZO405" s="58"/>
      <c r="KZP405" s="58"/>
      <c r="KZQ405" s="58"/>
      <c r="KZR405" s="58"/>
      <c r="KZS405" s="58"/>
      <c r="KZT405" s="58"/>
      <c r="KZU405" s="58"/>
      <c r="KZV405" s="58"/>
      <c r="KZW405" s="58"/>
      <c r="KZX405" s="58"/>
      <c r="KZY405" s="58"/>
      <c r="KZZ405" s="58"/>
      <c r="LAA405" s="58"/>
      <c r="LAB405" s="58"/>
      <c r="LAC405" s="58"/>
      <c r="LAD405" s="58"/>
      <c r="LAE405" s="58"/>
      <c r="LAF405" s="58"/>
      <c r="LAG405" s="58"/>
      <c r="LAH405" s="58"/>
      <c r="LAI405" s="58"/>
      <c r="LAJ405" s="58"/>
      <c r="LAK405" s="58"/>
      <c r="LAL405" s="58"/>
      <c r="LAM405" s="58"/>
      <c r="LAN405" s="58"/>
      <c r="LAO405" s="58"/>
      <c r="LAP405" s="58"/>
      <c r="LAQ405" s="58"/>
      <c r="LAR405" s="58"/>
      <c r="LAS405" s="58"/>
      <c r="LAT405" s="58"/>
      <c r="LAU405" s="58"/>
      <c r="LAV405" s="58"/>
      <c r="LAW405" s="58"/>
      <c r="LAX405" s="58"/>
      <c r="LAY405" s="58"/>
      <c r="LAZ405" s="58"/>
      <c r="LBA405" s="58"/>
      <c r="LBB405" s="58"/>
      <c r="LBC405" s="58"/>
      <c r="LBD405" s="58"/>
      <c r="LBE405" s="58"/>
      <c r="LBF405" s="58"/>
      <c r="LBG405" s="58"/>
      <c r="LBH405" s="58"/>
      <c r="LBI405" s="58"/>
      <c r="LBJ405" s="58"/>
      <c r="LBK405" s="58"/>
      <c r="LBL405" s="58"/>
      <c r="LBM405" s="58"/>
      <c r="LBN405" s="58"/>
      <c r="LBO405" s="58"/>
      <c r="LBP405" s="58"/>
      <c r="LBQ405" s="58"/>
      <c r="LBR405" s="58"/>
      <c r="LBS405" s="58"/>
      <c r="LBT405" s="58"/>
      <c r="LBU405" s="58"/>
      <c r="LBV405" s="58"/>
      <c r="LBW405" s="58"/>
      <c r="LBX405" s="58"/>
      <c r="LBY405" s="58"/>
      <c r="LBZ405" s="58"/>
      <c r="LCA405" s="58"/>
      <c r="LCB405" s="58"/>
      <c r="LCC405" s="58"/>
      <c r="LCD405" s="58"/>
      <c r="LCE405" s="58"/>
      <c r="LCF405" s="58"/>
      <c r="LCG405" s="58"/>
      <c r="LCH405" s="58"/>
      <c r="LCI405" s="58"/>
      <c r="LCJ405" s="58"/>
      <c r="LCK405" s="58"/>
      <c r="LCL405" s="58"/>
      <c r="LCM405" s="58"/>
      <c r="LCN405" s="58"/>
      <c r="LCO405" s="58"/>
      <c r="LCP405" s="58"/>
      <c r="LCQ405" s="58"/>
      <c r="LCR405" s="58"/>
      <c r="LCS405" s="58"/>
      <c r="LCT405" s="58"/>
      <c r="LCU405" s="58"/>
      <c r="LCV405" s="58"/>
      <c r="LCW405" s="58"/>
      <c r="LCX405" s="58"/>
      <c r="LCY405" s="58"/>
      <c r="LCZ405" s="58"/>
      <c r="LDA405" s="58"/>
      <c r="LDB405" s="58"/>
      <c r="LDC405" s="58"/>
      <c r="LDD405" s="58"/>
      <c r="LDE405" s="58"/>
      <c r="LDF405" s="58"/>
      <c r="LDG405" s="58"/>
      <c r="LDH405" s="58"/>
      <c r="LDI405" s="58"/>
      <c r="LDJ405" s="58"/>
      <c r="LDK405" s="58"/>
      <c r="LDL405" s="58"/>
      <c r="LDM405" s="58"/>
      <c r="LDN405" s="58"/>
      <c r="LDO405" s="58"/>
      <c r="LDP405" s="58"/>
      <c r="LDQ405" s="58"/>
      <c r="LDR405" s="58"/>
      <c r="LDS405" s="58"/>
      <c r="LDT405" s="58"/>
      <c r="LDU405" s="58"/>
      <c r="LDV405" s="58"/>
      <c r="LDW405" s="58"/>
      <c r="LDX405" s="58"/>
      <c r="LDY405" s="58"/>
      <c r="LDZ405" s="58"/>
      <c r="LEA405" s="58"/>
      <c r="LEB405" s="58"/>
      <c r="LEC405" s="58"/>
      <c r="LED405" s="58"/>
      <c r="LEE405" s="58"/>
      <c r="LEF405" s="58"/>
      <c r="LEG405" s="58"/>
      <c r="LEH405" s="58"/>
      <c r="LEI405" s="58"/>
      <c r="LEJ405" s="58"/>
      <c r="LEK405" s="58"/>
      <c r="LEL405" s="58"/>
      <c r="LEM405" s="58"/>
      <c r="LEN405" s="58"/>
      <c r="LEO405" s="58"/>
      <c r="LEP405" s="58"/>
      <c r="LEQ405" s="58"/>
      <c r="LER405" s="58"/>
      <c r="LES405" s="58"/>
      <c r="LET405" s="58"/>
      <c r="LEU405" s="58"/>
      <c r="LEV405" s="58"/>
      <c r="LEW405" s="58"/>
      <c r="LEX405" s="58"/>
      <c r="LEY405" s="58"/>
      <c r="LEZ405" s="58"/>
      <c r="LFA405" s="58"/>
      <c r="LFB405" s="58"/>
      <c r="LFC405" s="58"/>
      <c r="LFD405" s="58"/>
      <c r="LFE405" s="58"/>
      <c r="LFF405" s="58"/>
      <c r="LFG405" s="58"/>
      <c r="LFH405" s="58"/>
      <c r="LFI405" s="58"/>
      <c r="LFJ405" s="58"/>
      <c r="LFK405" s="58"/>
      <c r="LFL405" s="58"/>
      <c r="LFM405" s="58"/>
      <c r="LFN405" s="58"/>
      <c r="LFO405" s="58"/>
      <c r="LFP405" s="58"/>
      <c r="LFQ405" s="58"/>
      <c r="LFR405" s="58"/>
      <c r="LFS405" s="58"/>
      <c r="LFT405" s="58"/>
      <c r="LFU405" s="58"/>
      <c r="LFV405" s="58"/>
      <c r="LFW405" s="58"/>
      <c r="LFX405" s="58"/>
      <c r="LFY405" s="58"/>
      <c r="LFZ405" s="58"/>
      <c r="LGA405" s="58"/>
      <c r="LGB405" s="58"/>
      <c r="LGC405" s="58"/>
      <c r="LGD405" s="58"/>
      <c r="LGE405" s="58"/>
      <c r="LGF405" s="58"/>
      <c r="LGG405" s="58"/>
      <c r="LGH405" s="58"/>
      <c r="LGI405" s="58"/>
      <c r="LGJ405" s="58"/>
      <c r="LGK405" s="58"/>
      <c r="LGL405" s="58"/>
      <c r="LGM405" s="58"/>
      <c r="LGN405" s="58"/>
      <c r="LGO405" s="58"/>
      <c r="LGP405" s="58"/>
      <c r="LGQ405" s="58"/>
      <c r="LGR405" s="58"/>
      <c r="LGS405" s="58"/>
      <c r="LGT405" s="58"/>
      <c r="LGU405" s="58"/>
      <c r="LGV405" s="58"/>
      <c r="LGW405" s="58"/>
      <c r="LGX405" s="58"/>
      <c r="LGY405" s="58"/>
      <c r="LGZ405" s="58"/>
      <c r="LHA405" s="58"/>
      <c r="LHB405" s="58"/>
      <c r="LHC405" s="58"/>
      <c r="LHD405" s="58"/>
      <c r="LHE405" s="58"/>
      <c r="LHF405" s="58"/>
      <c r="LHG405" s="58"/>
      <c r="LHH405" s="58"/>
      <c r="LHI405" s="58"/>
      <c r="LHJ405" s="58"/>
      <c r="LHK405" s="58"/>
      <c r="LHL405" s="58"/>
      <c r="LHM405" s="58"/>
      <c r="LHN405" s="58"/>
      <c r="LHO405" s="58"/>
      <c r="LHP405" s="58"/>
      <c r="LHQ405" s="58"/>
      <c r="LHR405" s="58"/>
      <c r="LHS405" s="58"/>
      <c r="LHT405" s="58"/>
      <c r="LHU405" s="58"/>
      <c r="LHV405" s="58"/>
      <c r="LHW405" s="58"/>
      <c r="LHX405" s="58"/>
      <c r="LHY405" s="58"/>
      <c r="LHZ405" s="58"/>
      <c r="LIA405" s="58"/>
      <c r="LIB405" s="58"/>
      <c r="LIC405" s="58"/>
      <c r="LID405" s="58"/>
      <c r="LIE405" s="58"/>
      <c r="LIF405" s="58"/>
      <c r="LIG405" s="58"/>
      <c r="LIH405" s="58"/>
      <c r="LII405" s="58"/>
      <c r="LIJ405" s="58"/>
      <c r="LIK405" s="58"/>
      <c r="LIL405" s="58"/>
      <c r="LIM405" s="58"/>
      <c r="LIN405" s="58"/>
      <c r="LIO405" s="58"/>
      <c r="LIP405" s="58"/>
      <c r="LIQ405" s="58"/>
      <c r="LIR405" s="58"/>
      <c r="LIS405" s="58"/>
      <c r="LIT405" s="58"/>
      <c r="LIU405" s="58"/>
      <c r="LIV405" s="58"/>
      <c r="LIW405" s="58"/>
      <c r="LIX405" s="58"/>
      <c r="LIY405" s="58"/>
      <c r="LIZ405" s="58"/>
      <c r="LJA405" s="58"/>
      <c r="LJB405" s="58"/>
      <c r="LJC405" s="58"/>
      <c r="LJD405" s="58"/>
      <c r="LJE405" s="58"/>
      <c r="LJF405" s="58"/>
      <c r="LJG405" s="58"/>
      <c r="LJH405" s="58"/>
      <c r="LJI405" s="58"/>
      <c r="LJJ405" s="58"/>
      <c r="LJK405" s="58"/>
      <c r="LJL405" s="58"/>
      <c r="LJM405" s="58"/>
      <c r="LJN405" s="58"/>
      <c r="LJO405" s="58"/>
      <c r="LJP405" s="58"/>
      <c r="LJQ405" s="58"/>
      <c r="LJR405" s="58"/>
      <c r="LJS405" s="58"/>
      <c r="LJT405" s="58"/>
      <c r="LJU405" s="58"/>
      <c r="LJV405" s="58"/>
      <c r="LJW405" s="58"/>
      <c r="LJX405" s="58"/>
      <c r="LJY405" s="58"/>
      <c r="LJZ405" s="58"/>
      <c r="LKA405" s="58"/>
      <c r="LKB405" s="58"/>
      <c r="LKC405" s="58"/>
      <c r="LKD405" s="58"/>
      <c r="LKE405" s="58"/>
      <c r="LKF405" s="58"/>
      <c r="LKG405" s="58"/>
      <c r="LKH405" s="58"/>
      <c r="LKI405" s="58"/>
      <c r="LKJ405" s="58"/>
      <c r="LKK405" s="58"/>
      <c r="LKL405" s="58"/>
      <c r="LKM405" s="58"/>
      <c r="LKN405" s="58"/>
      <c r="LKO405" s="58"/>
      <c r="LKP405" s="58"/>
      <c r="LKQ405" s="58"/>
      <c r="LKR405" s="58"/>
      <c r="LKS405" s="58"/>
      <c r="LKT405" s="58"/>
      <c r="LKU405" s="58"/>
      <c r="LKV405" s="58"/>
      <c r="LKW405" s="58"/>
      <c r="LKX405" s="58"/>
      <c r="LKY405" s="58"/>
      <c r="LKZ405" s="58"/>
      <c r="LLA405" s="58"/>
      <c r="LLB405" s="58"/>
      <c r="LLC405" s="58"/>
      <c r="LLD405" s="58"/>
      <c r="LLE405" s="58"/>
      <c r="LLF405" s="58"/>
      <c r="LLG405" s="58"/>
      <c r="LLH405" s="58"/>
      <c r="LLI405" s="58"/>
      <c r="LLJ405" s="58"/>
      <c r="LLK405" s="58"/>
      <c r="LLL405" s="58"/>
      <c r="LLM405" s="58"/>
      <c r="LLN405" s="58"/>
      <c r="LLO405" s="58"/>
      <c r="LLP405" s="58"/>
      <c r="LLQ405" s="58"/>
      <c r="LLR405" s="58"/>
      <c r="LLS405" s="58"/>
      <c r="LLT405" s="58"/>
      <c r="LLU405" s="58"/>
      <c r="LLV405" s="58"/>
      <c r="LLW405" s="58"/>
      <c r="LLX405" s="58"/>
      <c r="LLY405" s="58"/>
      <c r="LLZ405" s="58"/>
      <c r="LMA405" s="58"/>
      <c r="LMB405" s="58"/>
      <c r="LMC405" s="58"/>
      <c r="LMD405" s="58"/>
      <c r="LME405" s="58"/>
      <c r="LMF405" s="58"/>
      <c r="LMG405" s="58"/>
      <c r="LMH405" s="58"/>
      <c r="LMI405" s="58"/>
      <c r="LMJ405" s="58"/>
      <c r="LMK405" s="58"/>
      <c r="LML405" s="58"/>
      <c r="LMM405" s="58"/>
      <c r="LMN405" s="58"/>
      <c r="LMO405" s="58"/>
      <c r="LMP405" s="58"/>
      <c r="LMQ405" s="58"/>
      <c r="LMR405" s="58"/>
      <c r="LMS405" s="58"/>
      <c r="LMT405" s="58"/>
      <c r="LMU405" s="58"/>
      <c r="LMV405" s="58"/>
      <c r="LMW405" s="58"/>
      <c r="LMX405" s="58"/>
      <c r="LMY405" s="58"/>
      <c r="LMZ405" s="58"/>
      <c r="LNA405" s="58"/>
      <c r="LNB405" s="58"/>
      <c r="LNC405" s="58"/>
      <c r="LND405" s="58"/>
      <c r="LNE405" s="58"/>
      <c r="LNF405" s="58"/>
      <c r="LNG405" s="58"/>
      <c r="LNH405" s="58"/>
      <c r="LNI405" s="58"/>
      <c r="LNJ405" s="58"/>
      <c r="LNK405" s="58"/>
      <c r="LNL405" s="58"/>
      <c r="LNM405" s="58"/>
      <c r="LNN405" s="58"/>
      <c r="LNO405" s="58"/>
      <c r="LNP405" s="58"/>
      <c r="LNQ405" s="58"/>
      <c r="LNR405" s="58"/>
      <c r="LNS405" s="58"/>
      <c r="LNT405" s="58"/>
      <c r="LNU405" s="58"/>
      <c r="LNV405" s="58"/>
      <c r="LNW405" s="58"/>
      <c r="LNX405" s="58"/>
      <c r="LNY405" s="58"/>
      <c r="LNZ405" s="58"/>
      <c r="LOA405" s="58"/>
      <c r="LOB405" s="58"/>
      <c r="LOC405" s="58"/>
      <c r="LOD405" s="58"/>
      <c r="LOE405" s="58"/>
      <c r="LOF405" s="58"/>
      <c r="LOG405" s="58"/>
      <c r="LOH405" s="58"/>
      <c r="LOI405" s="58"/>
      <c r="LOJ405" s="58"/>
      <c r="LOK405" s="58"/>
      <c r="LOL405" s="58"/>
      <c r="LOM405" s="58"/>
      <c r="LON405" s="58"/>
      <c r="LOO405" s="58"/>
      <c r="LOP405" s="58"/>
      <c r="LOQ405" s="58"/>
      <c r="LOR405" s="58"/>
      <c r="LOS405" s="58"/>
      <c r="LOT405" s="58"/>
      <c r="LOU405" s="58"/>
      <c r="LOV405" s="58"/>
      <c r="LOW405" s="58"/>
      <c r="LOX405" s="58"/>
      <c r="LOY405" s="58"/>
      <c r="LOZ405" s="58"/>
      <c r="LPA405" s="58"/>
      <c r="LPB405" s="58"/>
      <c r="LPC405" s="58"/>
      <c r="LPD405" s="58"/>
      <c r="LPE405" s="58"/>
      <c r="LPF405" s="58"/>
      <c r="LPG405" s="58"/>
      <c r="LPH405" s="58"/>
      <c r="LPI405" s="58"/>
      <c r="LPJ405" s="58"/>
      <c r="LPK405" s="58"/>
      <c r="LPL405" s="58"/>
      <c r="LPM405" s="58"/>
      <c r="LPN405" s="58"/>
      <c r="LPO405" s="58"/>
      <c r="LPP405" s="58"/>
      <c r="LPQ405" s="58"/>
      <c r="LPR405" s="58"/>
      <c r="LPS405" s="58"/>
      <c r="LPT405" s="58"/>
      <c r="LPU405" s="58"/>
      <c r="LPV405" s="58"/>
      <c r="LPW405" s="58"/>
      <c r="LPX405" s="58"/>
      <c r="LPY405" s="58"/>
      <c r="LPZ405" s="58"/>
      <c r="LQA405" s="58"/>
      <c r="LQB405" s="58"/>
      <c r="LQC405" s="58"/>
      <c r="LQD405" s="58"/>
      <c r="LQE405" s="58"/>
      <c r="LQF405" s="58"/>
      <c r="LQG405" s="58"/>
      <c r="LQH405" s="58"/>
      <c r="LQI405" s="58"/>
      <c r="LQJ405" s="58"/>
      <c r="LQK405" s="58"/>
      <c r="LQL405" s="58"/>
      <c r="LQM405" s="58"/>
      <c r="LQN405" s="58"/>
      <c r="LQO405" s="58"/>
      <c r="LQP405" s="58"/>
      <c r="LQQ405" s="58"/>
      <c r="LQR405" s="58"/>
      <c r="LQS405" s="58"/>
      <c r="LQT405" s="58"/>
      <c r="LQU405" s="58"/>
      <c r="LQV405" s="58"/>
      <c r="LQW405" s="58"/>
      <c r="LQX405" s="58"/>
      <c r="LQY405" s="58"/>
      <c r="LQZ405" s="58"/>
      <c r="LRA405" s="58"/>
      <c r="LRB405" s="58"/>
      <c r="LRC405" s="58"/>
      <c r="LRD405" s="58"/>
      <c r="LRE405" s="58"/>
      <c r="LRF405" s="58"/>
      <c r="LRG405" s="58"/>
      <c r="LRH405" s="58"/>
      <c r="LRI405" s="58"/>
      <c r="LRJ405" s="58"/>
      <c r="LRK405" s="58"/>
      <c r="LRL405" s="58"/>
      <c r="LRM405" s="58"/>
      <c r="LRN405" s="58"/>
      <c r="LRO405" s="58"/>
      <c r="LRP405" s="58"/>
      <c r="LRQ405" s="58"/>
      <c r="LRR405" s="58"/>
      <c r="LRS405" s="58"/>
      <c r="LRT405" s="58"/>
      <c r="LRU405" s="58"/>
      <c r="LRV405" s="58"/>
      <c r="LRW405" s="58"/>
      <c r="LRX405" s="58"/>
      <c r="LRY405" s="58"/>
      <c r="LRZ405" s="58"/>
      <c r="LSA405" s="58"/>
      <c r="LSB405" s="58"/>
      <c r="LSC405" s="58"/>
      <c r="LSD405" s="58"/>
      <c r="LSE405" s="58"/>
      <c r="LSF405" s="58"/>
      <c r="LSG405" s="58"/>
      <c r="LSH405" s="58"/>
      <c r="LSI405" s="58"/>
      <c r="LSJ405" s="58"/>
      <c r="LSK405" s="58"/>
      <c r="LSL405" s="58"/>
      <c r="LSM405" s="58"/>
      <c r="LSN405" s="58"/>
      <c r="LSO405" s="58"/>
      <c r="LSP405" s="58"/>
      <c r="LSQ405" s="58"/>
      <c r="LSR405" s="58"/>
      <c r="LSS405" s="58"/>
      <c r="LST405" s="58"/>
      <c r="LSU405" s="58"/>
      <c r="LSV405" s="58"/>
      <c r="LSW405" s="58"/>
      <c r="LSX405" s="58"/>
      <c r="LSY405" s="58"/>
      <c r="LSZ405" s="58"/>
      <c r="LTA405" s="58"/>
      <c r="LTB405" s="58"/>
      <c r="LTC405" s="58"/>
      <c r="LTD405" s="58"/>
      <c r="LTE405" s="58"/>
      <c r="LTF405" s="58"/>
      <c r="LTG405" s="58"/>
      <c r="LTH405" s="58"/>
      <c r="LTI405" s="58"/>
      <c r="LTJ405" s="58"/>
      <c r="LTK405" s="58"/>
      <c r="LTL405" s="58"/>
      <c r="LTM405" s="58"/>
      <c r="LTN405" s="58"/>
      <c r="LTO405" s="58"/>
      <c r="LTP405" s="58"/>
      <c r="LTQ405" s="58"/>
      <c r="LTR405" s="58"/>
      <c r="LTS405" s="58"/>
      <c r="LTT405" s="58"/>
      <c r="LTU405" s="58"/>
      <c r="LTV405" s="58"/>
      <c r="LTW405" s="58"/>
      <c r="LTX405" s="58"/>
      <c r="LTY405" s="58"/>
      <c r="LTZ405" s="58"/>
      <c r="LUA405" s="58"/>
      <c r="LUB405" s="58"/>
      <c r="LUC405" s="58"/>
      <c r="LUD405" s="58"/>
      <c r="LUE405" s="58"/>
      <c r="LUF405" s="58"/>
      <c r="LUG405" s="58"/>
      <c r="LUH405" s="58"/>
      <c r="LUI405" s="58"/>
      <c r="LUJ405" s="58"/>
      <c r="LUK405" s="58"/>
      <c r="LUL405" s="58"/>
      <c r="LUM405" s="58"/>
      <c r="LUN405" s="58"/>
      <c r="LUO405" s="58"/>
      <c r="LUP405" s="58"/>
      <c r="LUQ405" s="58"/>
      <c r="LUR405" s="58"/>
      <c r="LUS405" s="58"/>
      <c r="LUT405" s="58"/>
      <c r="LUU405" s="58"/>
      <c r="LUV405" s="58"/>
      <c r="LUW405" s="58"/>
      <c r="LUX405" s="58"/>
      <c r="LUY405" s="58"/>
      <c r="LUZ405" s="58"/>
      <c r="LVA405" s="58"/>
      <c r="LVB405" s="58"/>
      <c r="LVC405" s="58"/>
      <c r="LVD405" s="58"/>
      <c r="LVE405" s="58"/>
      <c r="LVF405" s="58"/>
      <c r="LVG405" s="58"/>
      <c r="LVH405" s="58"/>
      <c r="LVI405" s="58"/>
      <c r="LVJ405" s="58"/>
      <c r="LVK405" s="58"/>
      <c r="LVL405" s="58"/>
      <c r="LVM405" s="58"/>
      <c r="LVN405" s="58"/>
      <c r="LVO405" s="58"/>
      <c r="LVP405" s="58"/>
      <c r="LVQ405" s="58"/>
      <c r="LVR405" s="58"/>
      <c r="LVS405" s="58"/>
      <c r="LVT405" s="58"/>
      <c r="LVU405" s="58"/>
      <c r="LVV405" s="58"/>
      <c r="LVW405" s="58"/>
      <c r="LVX405" s="58"/>
      <c r="LVY405" s="58"/>
      <c r="LVZ405" s="58"/>
      <c r="LWA405" s="58"/>
      <c r="LWB405" s="58"/>
      <c r="LWC405" s="58"/>
      <c r="LWD405" s="58"/>
      <c r="LWE405" s="58"/>
      <c r="LWF405" s="58"/>
      <c r="LWG405" s="58"/>
      <c r="LWH405" s="58"/>
      <c r="LWI405" s="58"/>
      <c r="LWJ405" s="58"/>
      <c r="LWK405" s="58"/>
      <c r="LWL405" s="58"/>
      <c r="LWM405" s="58"/>
      <c r="LWN405" s="58"/>
      <c r="LWO405" s="58"/>
      <c r="LWP405" s="58"/>
      <c r="LWQ405" s="58"/>
      <c r="LWR405" s="58"/>
      <c r="LWS405" s="58"/>
      <c r="LWT405" s="58"/>
      <c r="LWU405" s="58"/>
      <c r="LWV405" s="58"/>
      <c r="LWW405" s="58"/>
      <c r="LWX405" s="58"/>
      <c r="LWY405" s="58"/>
      <c r="LWZ405" s="58"/>
      <c r="LXA405" s="58"/>
      <c r="LXB405" s="58"/>
      <c r="LXC405" s="58"/>
      <c r="LXD405" s="58"/>
      <c r="LXE405" s="58"/>
      <c r="LXF405" s="58"/>
      <c r="LXG405" s="58"/>
      <c r="LXH405" s="58"/>
      <c r="LXI405" s="58"/>
      <c r="LXJ405" s="58"/>
      <c r="LXK405" s="58"/>
      <c r="LXL405" s="58"/>
      <c r="LXM405" s="58"/>
      <c r="LXN405" s="58"/>
      <c r="LXO405" s="58"/>
      <c r="LXP405" s="58"/>
      <c r="LXQ405" s="58"/>
      <c r="LXR405" s="58"/>
      <c r="LXS405" s="58"/>
      <c r="LXT405" s="58"/>
      <c r="LXU405" s="58"/>
      <c r="LXV405" s="58"/>
      <c r="LXW405" s="58"/>
      <c r="LXX405" s="58"/>
      <c r="LXY405" s="58"/>
      <c r="LXZ405" s="58"/>
      <c r="LYA405" s="58"/>
      <c r="LYB405" s="58"/>
      <c r="LYC405" s="58"/>
      <c r="LYD405" s="58"/>
      <c r="LYE405" s="58"/>
      <c r="LYF405" s="58"/>
      <c r="LYG405" s="58"/>
      <c r="LYH405" s="58"/>
      <c r="LYI405" s="58"/>
      <c r="LYJ405" s="58"/>
      <c r="LYK405" s="58"/>
      <c r="LYL405" s="58"/>
      <c r="LYM405" s="58"/>
      <c r="LYN405" s="58"/>
      <c r="LYO405" s="58"/>
      <c r="LYP405" s="58"/>
      <c r="LYQ405" s="58"/>
      <c r="LYR405" s="58"/>
      <c r="LYS405" s="58"/>
      <c r="LYT405" s="58"/>
      <c r="LYU405" s="58"/>
      <c r="LYV405" s="58"/>
      <c r="LYW405" s="58"/>
      <c r="LYX405" s="58"/>
      <c r="LYY405" s="58"/>
      <c r="LYZ405" s="58"/>
      <c r="LZA405" s="58"/>
      <c r="LZB405" s="58"/>
      <c r="LZC405" s="58"/>
      <c r="LZD405" s="58"/>
      <c r="LZE405" s="58"/>
      <c r="LZF405" s="58"/>
      <c r="LZG405" s="58"/>
      <c r="LZH405" s="58"/>
      <c r="LZI405" s="58"/>
      <c r="LZJ405" s="58"/>
      <c r="LZK405" s="58"/>
      <c r="LZL405" s="58"/>
      <c r="LZM405" s="58"/>
      <c r="LZN405" s="58"/>
      <c r="LZO405" s="58"/>
      <c r="LZP405" s="58"/>
      <c r="LZQ405" s="58"/>
      <c r="LZR405" s="58"/>
      <c r="LZS405" s="58"/>
      <c r="LZT405" s="58"/>
      <c r="LZU405" s="58"/>
      <c r="LZV405" s="58"/>
      <c r="LZW405" s="58"/>
      <c r="LZX405" s="58"/>
      <c r="LZY405" s="58"/>
      <c r="LZZ405" s="58"/>
      <c r="MAA405" s="58"/>
      <c r="MAB405" s="58"/>
      <c r="MAC405" s="58"/>
      <c r="MAD405" s="58"/>
      <c r="MAE405" s="58"/>
      <c r="MAF405" s="58"/>
      <c r="MAG405" s="58"/>
      <c r="MAH405" s="58"/>
      <c r="MAI405" s="58"/>
      <c r="MAJ405" s="58"/>
      <c r="MAK405" s="58"/>
      <c r="MAL405" s="58"/>
      <c r="MAM405" s="58"/>
      <c r="MAN405" s="58"/>
      <c r="MAO405" s="58"/>
      <c r="MAP405" s="58"/>
      <c r="MAQ405" s="58"/>
      <c r="MAR405" s="58"/>
      <c r="MAS405" s="58"/>
      <c r="MAT405" s="58"/>
      <c r="MAU405" s="58"/>
      <c r="MAV405" s="58"/>
      <c r="MAW405" s="58"/>
      <c r="MAX405" s="58"/>
      <c r="MAY405" s="58"/>
      <c r="MAZ405" s="58"/>
      <c r="MBA405" s="58"/>
      <c r="MBB405" s="58"/>
      <c r="MBC405" s="58"/>
      <c r="MBD405" s="58"/>
      <c r="MBE405" s="58"/>
      <c r="MBF405" s="58"/>
      <c r="MBG405" s="58"/>
      <c r="MBH405" s="58"/>
      <c r="MBI405" s="58"/>
      <c r="MBJ405" s="58"/>
      <c r="MBK405" s="58"/>
      <c r="MBL405" s="58"/>
      <c r="MBM405" s="58"/>
      <c r="MBN405" s="58"/>
      <c r="MBO405" s="58"/>
      <c r="MBP405" s="58"/>
      <c r="MBQ405" s="58"/>
      <c r="MBR405" s="58"/>
      <c r="MBS405" s="58"/>
      <c r="MBT405" s="58"/>
      <c r="MBU405" s="58"/>
      <c r="MBV405" s="58"/>
      <c r="MBW405" s="58"/>
      <c r="MBX405" s="58"/>
      <c r="MBY405" s="58"/>
      <c r="MBZ405" s="58"/>
      <c r="MCA405" s="58"/>
      <c r="MCB405" s="58"/>
      <c r="MCC405" s="58"/>
      <c r="MCD405" s="58"/>
      <c r="MCE405" s="58"/>
      <c r="MCF405" s="58"/>
      <c r="MCG405" s="58"/>
      <c r="MCH405" s="58"/>
      <c r="MCI405" s="58"/>
      <c r="MCJ405" s="58"/>
      <c r="MCK405" s="58"/>
      <c r="MCL405" s="58"/>
      <c r="MCM405" s="58"/>
      <c r="MCN405" s="58"/>
      <c r="MCO405" s="58"/>
      <c r="MCP405" s="58"/>
      <c r="MCQ405" s="58"/>
      <c r="MCR405" s="58"/>
      <c r="MCS405" s="58"/>
      <c r="MCT405" s="58"/>
      <c r="MCU405" s="58"/>
      <c r="MCV405" s="58"/>
      <c r="MCW405" s="58"/>
      <c r="MCX405" s="58"/>
      <c r="MCY405" s="58"/>
      <c r="MCZ405" s="58"/>
      <c r="MDA405" s="58"/>
      <c r="MDB405" s="58"/>
      <c r="MDC405" s="58"/>
      <c r="MDD405" s="58"/>
      <c r="MDE405" s="58"/>
      <c r="MDF405" s="58"/>
      <c r="MDG405" s="58"/>
      <c r="MDH405" s="58"/>
      <c r="MDI405" s="58"/>
      <c r="MDJ405" s="58"/>
      <c r="MDK405" s="58"/>
      <c r="MDL405" s="58"/>
      <c r="MDM405" s="58"/>
      <c r="MDN405" s="58"/>
      <c r="MDO405" s="58"/>
      <c r="MDP405" s="58"/>
      <c r="MDQ405" s="58"/>
      <c r="MDR405" s="58"/>
      <c r="MDS405" s="58"/>
      <c r="MDT405" s="58"/>
      <c r="MDU405" s="58"/>
      <c r="MDV405" s="58"/>
      <c r="MDW405" s="58"/>
      <c r="MDX405" s="58"/>
      <c r="MDY405" s="58"/>
      <c r="MDZ405" s="58"/>
      <c r="MEA405" s="58"/>
      <c r="MEB405" s="58"/>
      <c r="MEC405" s="58"/>
      <c r="MED405" s="58"/>
      <c r="MEE405" s="58"/>
      <c r="MEF405" s="58"/>
      <c r="MEG405" s="58"/>
      <c r="MEH405" s="58"/>
      <c r="MEI405" s="58"/>
      <c r="MEJ405" s="58"/>
      <c r="MEK405" s="58"/>
      <c r="MEL405" s="58"/>
      <c r="MEM405" s="58"/>
      <c r="MEN405" s="58"/>
      <c r="MEO405" s="58"/>
      <c r="MEP405" s="58"/>
      <c r="MEQ405" s="58"/>
      <c r="MER405" s="58"/>
      <c r="MES405" s="58"/>
      <c r="MET405" s="58"/>
      <c r="MEU405" s="58"/>
      <c r="MEV405" s="58"/>
      <c r="MEW405" s="58"/>
      <c r="MEX405" s="58"/>
      <c r="MEY405" s="58"/>
      <c r="MEZ405" s="58"/>
      <c r="MFA405" s="58"/>
      <c r="MFB405" s="58"/>
      <c r="MFC405" s="58"/>
      <c r="MFD405" s="58"/>
      <c r="MFE405" s="58"/>
      <c r="MFF405" s="58"/>
      <c r="MFG405" s="58"/>
      <c r="MFH405" s="58"/>
      <c r="MFI405" s="58"/>
      <c r="MFJ405" s="58"/>
      <c r="MFK405" s="58"/>
      <c r="MFL405" s="58"/>
      <c r="MFM405" s="58"/>
      <c r="MFN405" s="58"/>
      <c r="MFO405" s="58"/>
      <c r="MFP405" s="58"/>
      <c r="MFQ405" s="58"/>
      <c r="MFR405" s="58"/>
      <c r="MFS405" s="58"/>
      <c r="MFT405" s="58"/>
      <c r="MFU405" s="58"/>
      <c r="MFV405" s="58"/>
      <c r="MFW405" s="58"/>
      <c r="MFX405" s="58"/>
      <c r="MFY405" s="58"/>
      <c r="MFZ405" s="58"/>
      <c r="MGA405" s="58"/>
      <c r="MGB405" s="58"/>
      <c r="MGC405" s="58"/>
      <c r="MGD405" s="58"/>
      <c r="MGE405" s="58"/>
      <c r="MGF405" s="58"/>
      <c r="MGG405" s="58"/>
      <c r="MGH405" s="58"/>
      <c r="MGI405" s="58"/>
      <c r="MGJ405" s="58"/>
      <c r="MGK405" s="58"/>
      <c r="MGL405" s="58"/>
      <c r="MGM405" s="58"/>
      <c r="MGN405" s="58"/>
      <c r="MGO405" s="58"/>
      <c r="MGP405" s="58"/>
      <c r="MGQ405" s="58"/>
      <c r="MGR405" s="58"/>
      <c r="MGS405" s="58"/>
      <c r="MGT405" s="58"/>
      <c r="MGU405" s="58"/>
      <c r="MGV405" s="58"/>
      <c r="MGW405" s="58"/>
      <c r="MGX405" s="58"/>
      <c r="MGY405" s="58"/>
      <c r="MGZ405" s="58"/>
      <c r="MHA405" s="58"/>
      <c r="MHB405" s="58"/>
      <c r="MHC405" s="58"/>
      <c r="MHD405" s="58"/>
      <c r="MHE405" s="58"/>
      <c r="MHF405" s="58"/>
      <c r="MHG405" s="58"/>
      <c r="MHH405" s="58"/>
      <c r="MHI405" s="58"/>
      <c r="MHJ405" s="58"/>
      <c r="MHK405" s="58"/>
      <c r="MHL405" s="58"/>
      <c r="MHM405" s="58"/>
      <c r="MHN405" s="58"/>
      <c r="MHO405" s="58"/>
      <c r="MHP405" s="58"/>
      <c r="MHQ405" s="58"/>
      <c r="MHR405" s="58"/>
      <c r="MHS405" s="58"/>
      <c r="MHT405" s="58"/>
      <c r="MHU405" s="58"/>
      <c r="MHV405" s="58"/>
      <c r="MHW405" s="58"/>
      <c r="MHX405" s="58"/>
      <c r="MHY405" s="58"/>
      <c r="MHZ405" s="58"/>
      <c r="MIA405" s="58"/>
      <c r="MIB405" s="58"/>
      <c r="MIC405" s="58"/>
      <c r="MID405" s="58"/>
      <c r="MIE405" s="58"/>
      <c r="MIF405" s="58"/>
      <c r="MIG405" s="58"/>
      <c r="MIH405" s="58"/>
      <c r="MII405" s="58"/>
      <c r="MIJ405" s="58"/>
      <c r="MIK405" s="58"/>
      <c r="MIL405" s="58"/>
      <c r="MIM405" s="58"/>
      <c r="MIN405" s="58"/>
      <c r="MIO405" s="58"/>
      <c r="MIP405" s="58"/>
      <c r="MIQ405" s="58"/>
      <c r="MIR405" s="58"/>
      <c r="MIS405" s="58"/>
      <c r="MIT405" s="58"/>
      <c r="MIU405" s="58"/>
      <c r="MIV405" s="58"/>
      <c r="MIW405" s="58"/>
      <c r="MIX405" s="58"/>
      <c r="MIY405" s="58"/>
      <c r="MIZ405" s="58"/>
      <c r="MJA405" s="58"/>
      <c r="MJB405" s="58"/>
      <c r="MJC405" s="58"/>
      <c r="MJD405" s="58"/>
      <c r="MJE405" s="58"/>
      <c r="MJF405" s="58"/>
      <c r="MJG405" s="58"/>
      <c r="MJH405" s="58"/>
      <c r="MJI405" s="58"/>
      <c r="MJJ405" s="58"/>
      <c r="MJK405" s="58"/>
      <c r="MJL405" s="58"/>
      <c r="MJM405" s="58"/>
      <c r="MJN405" s="58"/>
      <c r="MJO405" s="58"/>
      <c r="MJP405" s="58"/>
      <c r="MJQ405" s="58"/>
      <c r="MJR405" s="58"/>
      <c r="MJS405" s="58"/>
      <c r="MJT405" s="58"/>
      <c r="MJU405" s="58"/>
      <c r="MJV405" s="58"/>
      <c r="MJW405" s="58"/>
      <c r="MJX405" s="58"/>
      <c r="MJY405" s="58"/>
      <c r="MJZ405" s="58"/>
      <c r="MKA405" s="58"/>
      <c r="MKB405" s="58"/>
      <c r="MKC405" s="58"/>
      <c r="MKD405" s="58"/>
      <c r="MKE405" s="58"/>
      <c r="MKF405" s="58"/>
      <c r="MKG405" s="58"/>
      <c r="MKH405" s="58"/>
      <c r="MKI405" s="58"/>
      <c r="MKJ405" s="58"/>
      <c r="MKK405" s="58"/>
      <c r="MKL405" s="58"/>
      <c r="MKM405" s="58"/>
      <c r="MKN405" s="58"/>
      <c r="MKO405" s="58"/>
      <c r="MKP405" s="58"/>
      <c r="MKQ405" s="58"/>
      <c r="MKR405" s="58"/>
      <c r="MKS405" s="58"/>
      <c r="MKT405" s="58"/>
      <c r="MKU405" s="58"/>
      <c r="MKV405" s="58"/>
      <c r="MKW405" s="58"/>
      <c r="MKX405" s="58"/>
      <c r="MKY405" s="58"/>
      <c r="MKZ405" s="58"/>
      <c r="MLA405" s="58"/>
      <c r="MLB405" s="58"/>
      <c r="MLC405" s="58"/>
      <c r="MLD405" s="58"/>
      <c r="MLE405" s="58"/>
      <c r="MLF405" s="58"/>
      <c r="MLG405" s="58"/>
      <c r="MLH405" s="58"/>
      <c r="MLI405" s="58"/>
      <c r="MLJ405" s="58"/>
      <c r="MLK405" s="58"/>
      <c r="MLL405" s="58"/>
      <c r="MLM405" s="58"/>
      <c r="MLN405" s="58"/>
      <c r="MLO405" s="58"/>
      <c r="MLP405" s="58"/>
      <c r="MLQ405" s="58"/>
      <c r="MLR405" s="58"/>
      <c r="MLS405" s="58"/>
      <c r="MLT405" s="58"/>
      <c r="MLU405" s="58"/>
      <c r="MLV405" s="58"/>
      <c r="MLW405" s="58"/>
      <c r="MLX405" s="58"/>
      <c r="MLY405" s="58"/>
      <c r="MLZ405" s="58"/>
      <c r="MMA405" s="58"/>
      <c r="MMB405" s="58"/>
      <c r="MMC405" s="58"/>
      <c r="MMD405" s="58"/>
      <c r="MME405" s="58"/>
      <c r="MMF405" s="58"/>
      <c r="MMG405" s="58"/>
      <c r="MMH405" s="58"/>
      <c r="MMI405" s="58"/>
      <c r="MMJ405" s="58"/>
      <c r="MMK405" s="58"/>
      <c r="MML405" s="58"/>
      <c r="MMM405" s="58"/>
      <c r="MMN405" s="58"/>
      <c r="MMO405" s="58"/>
      <c r="MMP405" s="58"/>
      <c r="MMQ405" s="58"/>
      <c r="MMR405" s="58"/>
      <c r="MMS405" s="58"/>
      <c r="MMT405" s="58"/>
      <c r="MMU405" s="58"/>
      <c r="MMV405" s="58"/>
      <c r="MMW405" s="58"/>
      <c r="MMX405" s="58"/>
      <c r="MMY405" s="58"/>
      <c r="MMZ405" s="58"/>
      <c r="MNA405" s="58"/>
      <c r="MNB405" s="58"/>
      <c r="MNC405" s="58"/>
      <c r="MND405" s="58"/>
      <c r="MNE405" s="58"/>
      <c r="MNF405" s="58"/>
      <c r="MNG405" s="58"/>
      <c r="MNH405" s="58"/>
      <c r="MNI405" s="58"/>
      <c r="MNJ405" s="58"/>
      <c r="MNK405" s="58"/>
      <c r="MNL405" s="58"/>
      <c r="MNM405" s="58"/>
      <c r="MNN405" s="58"/>
      <c r="MNO405" s="58"/>
      <c r="MNP405" s="58"/>
      <c r="MNQ405" s="58"/>
      <c r="MNR405" s="58"/>
      <c r="MNS405" s="58"/>
      <c r="MNT405" s="58"/>
      <c r="MNU405" s="58"/>
      <c r="MNV405" s="58"/>
      <c r="MNW405" s="58"/>
      <c r="MNX405" s="58"/>
      <c r="MNY405" s="58"/>
      <c r="MNZ405" s="58"/>
      <c r="MOA405" s="58"/>
      <c r="MOB405" s="58"/>
      <c r="MOC405" s="58"/>
      <c r="MOD405" s="58"/>
      <c r="MOE405" s="58"/>
      <c r="MOF405" s="58"/>
      <c r="MOG405" s="58"/>
      <c r="MOH405" s="58"/>
      <c r="MOI405" s="58"/>
      <c r="MOJ405" s="58"/>
      <c r="MOK405" s="58"/>
      <c r="MOL405" s="58"/>
      <c r="MOM405" s="58"/>
      <c r="MON405" s="58"/>
      <c r="MOO405" s="58"/>
      <c r="MOP405" s="58"/>
      <c r="MOQ405" s="58"/>
      <c r="MOR405" s="58"/>
      <c r="MOS405" s="58"/>
      <c r="MOT405" s="58"/>
      <c r="MOU405" s="58"/>
      <c r="MOV405" s="58"/>
      <c r="MOW405" s="58"/>
      <c r="MOX405" s="58"/>
      <c r="MOY405" s="58"/>
      <c r="MOZ405" s="58"/>
      <c r="MPA405" s="58"/>
      <c r="MPB405" s="58"/>
      <c r="MPC405" s="58"/>
      <c r="MPD405" s="58"/>
      <c r="MPE405" s="58"/>
      <c r="MPF405" s="58"/>
      <c r="MPG405" s="58"/>
      <c r="MPH405" s="58"/>
      <c r="MPI405" s="58"/>
      <c r="MPJ405" s="58"/>
      <c r="MPK405" s="58"/>
      <c r="MPL405" s="58"/>
      <c r="MPM405" s="58"/>
      <c r="MPN405" s="58"/>
      <c r="MPO405" s="58"/>
      <c r="MPP405" s="58"/>
      <c r="MPQ405" s="58"/>
      <c r="MPR405" s="58"/>
      <c r="MPS405" s="58"/>
      <c r="MPT405" s="58"/>
      <c r="MPU405" s="58"/>
      <c r="MPV405" s="58"/>
      <c r="MPW405" s="58"/>
      <c r="MPX405" s="58"/>
      <c r="MPY405" s="58"/>
      <c r="MPZ405" s="58"/>
      <c r="MQA405" s="58"/>
      <c r="MQB405" s="58"/>
      <c r="MQC405" s="58"/>
      <c r="MQD405" s="58"/>
      <c r="MQE405" s="58"/>
      <c r="MQF405" s="58"/>
      <c r="MQG405" s="58"/>
      <c r="MQH405" s="58"/>
      <c r="MQI405" s="58"/>
      <c r="MQJ405" s="58"/>
      <c r="MQK405" s="58"/>
      <c r="MQL405" s="58"/>
      <c r="MQM405" s="58"/>
      <c r="MQN405" s="58"/>
      <c r="MQO405" s="58"/>
      <c r="MQP405" s="58"/>
      <c r="MQQ405" s="58"/>
      <c r="MQR405" s="58"/>
      <c r="MQS405" s="58"/>
      <c r="MQT405" s="58"/>
      <c r="MQU405" s="58"/>
      <c r="MQV405" s="58"/>
      <c r="MQW405" s="58"/>
      <c r="MQX405" s="58"/>
      <c r="MQY405" s="58"/>
      <c r="MQZ405" s="58"/>
      <c r="MRA405" s="58"/>
      <c r="MRB405" s="58"/>
      <c r="MRC405" s="58"/>
      <c r="MRD405" s="58"/>
      <c r="MRE405" s="58"/>
      <c r="MRF405" s="58"/>
      <c r="MRG405" s="58"/>
      <c r="MRH405" s="58"/>
      <c r="MRI405" s="58"/>
      <c r="MRJ405" s="58"/>
      <c r="MRK405" s="58"/>
      <c r="MRL405" s="58"/>
      <c r="MRM405" s="58"/>
      <c r="MRN405" s="58"/>
      <c r="MRO405" s="58"/>
      <c r="MRP405" s="58"/>
      <c r="MRQ405" s="58"/>
      <c r="MRR405" s="58"/>
      <c r="MRS405" s="58"/>
      <c r="MRT405" s="58"/>
      <c r="MRU405" s="58"/>
      <c r="MRV405" s="58"/>
      <c r="MRW405" s="58"/>
      <c r="MRX405" s="58"/>
      <c r="MRY405" s="58"/>
      <c r="MRZ405" s="58"/>
      <c r="MSA405" s="58"/>
      <c r="MSB405" s="58"/>
      <c r="MSC405" s="58"/>
      <c r="MSD405" s="58"/>
      <c r="MSE405" s="58"/>
      <c r="MSF405" s="58"/>
      <c r="MSG405" s="58"/>
      <c r="MSH405" s="58"/>
      <c r="MSI405" s="58"/>
      <c r="MSJ405" s="58"/>
      <c r="MSK405" s="58"/>
      <c r="MSL405" s="58"/>
      <c r="MSM405" s="58"/>
      <c r="MSN405" s="58"/>
      <c r="MSO405" s="58"/>
      <c r="MSP405" s="58"/>
      <c r="MSQ405" s="58"/>
      <c r="MSR405" s="58"/>
      <c r="MSS405" s="58"/>
      <c r="MST405" s="58"/>
      <c r="MSU405" s="58"/>
      <c r="MSV405" s="58"/>
      <c r="MSW405" s="58"/>
      <c r="MSX405" s="58"/>
      <c r="MSY405" s="58"/>
      <c r="MSZ405" s="58"/>
      <c r="MTA405" s="58"/>
      <c r="MTB405" s="58"/>
      <c r="MTC405" s="58"/>
      <c r="MTD405" s="58"/>
      <c r="MTE405" s="58"/>
      <c r="MTF405" s="58"/>
      <c r="MTG405" s="58"/>
      <c r="MTH405" s="58"/>
      <c r="MTI405" s="58"/>
      <c r="MTJ405" s="58"/>
      <c r="MTK405" s="58"/>
      <c r="MTL405" s="58"/>
      <c r="MTM405" s="58"/>
      <c r="MTN405" s="58"/>
      <c r="MTO405" s="58"/>
      <c r="MTP405" s="58"/>
      <c r="MTQ405" s="58"/>
      <c r="MTR405" s="58"/>
      <c r="MTS405" s="58"/>
      <c r="MTT405" s="58"/>
      <c r="MTU405" s="58"/>
      <c r="MTV405" s="58"/>
      <c r="MTW405" s="58"/>
      <c r="MTX405" s="58"/>
      <c r="MTY405" s="58"/>
      <c r="MTZ405" s="58"/>
      <c r="MUA405" s="58"/>
      <c r="MUB405" s="58"/>
      <c r="MUC405" s="58"/>
      <c r="MUD405" s="58"/>
      <c r="MUE405" s="58"/>
      <c r="MUF405" s="58"/>
      <c r="MUG405" s="58"/>
      <c r="MUH405" s="58"/>
      <c r="MUI405" s="58"/>
      <c r="MUJ405" s="58"/>
      <c r="MUK405" s="58"/>
      <c r="MUL405" s="58"/>
      <c r="MUM405" s="58"/>
      <c r="MUN405" s="58"/>
      <c r="MUO405" s="58"/>
      <c r="MUP405" s="58"/>
      <c r="MUQ405" s="58"/>
      <c r="MUR405" s="58"/>
      <c r="MUS405" s="58"/>
      <c r="MUT405" s="58"/>
      <c r="MUU405" s="58"/>
      <c r="MUV405" s="58"/>
      <c r="MUW405" s="58"/>
      <c r="MUX405" s="58"/>
      <c r="MUY405" s="58"/>
      <c r="MUZ405" s="58"/>
      <c r="MVA405" s="58"/>
      <c r="MVB405" s="58"/>
      <c r="MVC405" s="58"/>
      <c r="MVD405" s="58"/>
      <c r="MVE405" s="58"/>
      <c r="MVF405" s="58"/>
      <c r="MVG405" s="58"/>
      <c r="MVH405" s="58"/>
      <c r="MVI405" s="58"/>
      <c r="MVJ405" s="58"/>
      <c r="MVK405" s="58"/>
      <c r="MVL405" s="58"/>
      <c r="MVM405" s="58"/>
      <c r="MVN405" s="58"/>
      <c r="MVO405" s="58"/>
      <c r="MVP405" s="58"/>
      <c r="MVQ405" s="58"/>
      <c r="MVR405" s="58"/>
      <c r="MVS405" s="58"/>
      <c r="MVT405" s="58"/>
      <c r="MVU405" s="58"/>
      <c r="MVV405" s="58"/>
      <c r="MVW405" s="58"/>
      <c r="MVX405" s="58"/>
      <c r="MVY405" s="58"/>
      <c r="MVZ405" s="58"/>
      <c r="MWA405" s="58"/>
      <c r="MWB405" s="58"/>
      <c r="MWC405" s="58"/>
      <c r="MWD405" s="58"/>
      <c r="MWE405" s="58"/>
      <c r="MWF405" s="58"/>
      <c r="MWG405" s="58"/>
      <c r="MWH405" s="58"/>
      <c r="MWI405" s="58"/>
      <c r="MWJ405" s="58"/>
      <c r="MWK405" s="58"/>
      <c r="MWL405" s="58"/>
      <c r="MWM405" s="58"/>
      <c r="MWN405" s="58"/>
      <c r="MWO405" s="58"/>
      <c r="MWP405" s="58"/>
      <c r="MWQ405" s="58"/>
      <c r="MWR405" s="58"/>
      <c r="MWS405" s="58"/>
      <c r="MWT405" s="58"/>
      <c r="MWU405" s="58"/>
      <c r="MWV405" s="58"/>
      <c r="MWW405" s="58"/>
      <c r="MWX405" s="58"/>
      <c r="MWY405" s="58"/>
      <c r="MWZ405" s="58"/>
      <c r="MXA405" s="58"/>
      <c r="MXB405" s="58"/>
      <c r="MXC405" s="58"/>
      <c r="MXD405" s="58"/>
      <c r="MXE405" s="58"/>
      <c r="MXF405" s="58"/>
      <c r="MXG405" s="58"/>
      <c r="MXH405" s="58"/>
      <c r="MXI405" s="58"/>
      <c r="MXJ405" s="58"/>
      <c r="MXK405" s="58"/>
      <c r="MXL405" s="58"/>
      <c r="MXM405" s="58"/>
      <c r="MXN405" s="58"/>
      <c r="MXO405" s="58"/>
      <c r="MXP405" s="58"/>
      <c r="MXQ405" s="58"/>
      <c r="MXR405" s="58"/>
      <c r="MXS405" s="58"/>
      <c r="MXT405" s="58"/>
      <c r="MXU405" s="58"/>
      <c r="MXV405" s="58"/>
      <c r="MXW405" s="58"/>
      <c r="MXX405" s="58"/>
      <c r="MXY405" s="58"/>
      <c r="MXZ405" s="58"/>
      <c r="MYA405" s="58"/>
      <c r="MYB405" s="58"/>
      <c r="MYC405" s="58"/>
      <c r="MYD405" s="58"/>
      <c r="MYE405" s="58"/>
      <c r="MYF405" s="58"/>
      <c r="MYG405" s="58"/>
      <c r="MYH405" s="58"/>
      <c r="MYI405" s="58"/>
      <c r="MYJ405" s="58"/>
      <c r="MYK405" s="58"/>
      <c r="MYL405" s="58"/>
      <c r="MYM405" s="58"/>
      <c r="MYN405" s="58"/>
      <c r="MYO405" s="58"/>
      <c r="MYP405" s="58"/>
      <c r="MYQ405" s="58"/>
      <c r="MYR405" s="58"/>
      <c r="MYS405" s="58"/>
      <c r="MYT405" s="58"/>
      <c r="MYU405" s="58"/>
      <c r="MYV405" s="58"/>
      <c r="MYW405" s="58"/>
      <c r="MYX405" s="58"/>
      <c r="MYY405" s="58"/>
      <c r="MYZ405" s="58"/>
      <c r="MZA405" s="58"/>
      <c r="MZB405" s="58"/>
      <c r="MZC405" s="58"/>
      <c r="MZD405" s="58"/>
      <c r="MZE405" s="58"/>
      <c r="MZF405" s="58"/>
      <c r="MZG405" s="58"/>
      <c r="MZH405" s="58"/>
      <c r="MZI405" s="58"/>
      <c r="MZJ405" s="58"/>
      <c r="MZK405" s="58"/>
      <c r="MZL405" s="58"/>
      <c r="MZM405" s="58"/>
      <c r="MZN405" s="58"/>
      <c r="MZO405" s="58"/>
      <c r="MZP405" s="58"/>
      <c r="MZQ405" s="58"/>
      <c r="MZR405" s="58"/>
      <c r="MZS405" s="58"/>
      <c r="MZT405" s="58"/>
      <c r="MZU405" s="58"/>
      <c r="MZV405" s="58"/>
      <c r="MZW405" s="58"/>
      <c r="MZX405" s="58"/>
      <c r="MZY405" s="58"/>
      <c r="MZZ405" s="58"/>
      <c r="NAA405" s="58"/>
      <c r="NAB405" s="58"/>
      <c r="NAC405" s="58"/>
      <c r="NAD405" s="58"/>
      <c r="NAE405" s="58"/>
      <c r="NAF405" s="58"/>
      <c r="NAG405" s="58"/>
      <c r="NAH405" s="58"/>
      <c r="NAI405" s="58"/>
      <c r="NAJ405" s="58"/>
      <c r="NAK405" s="58"/>
      <c r="NAL405" s="58"/>
      <c r="NAM405" s="58"/>
      <c r="NAN405" s="58"/>
      <c r="NAO405" s="58"/>
      <c r="NAP405" s="58"/>
      <c r="NAQ405" s="58"/>
      <c r="NAR405" s="58"/>
      <c r="NAS405" s="58"/>
      <c r="NAT405" s="58"/>
      <c r="NAU405" s="58"/>
      <c r="NAV405" s="58"/>
      <c r="NAW405" s="58"/>
      <c r="NAX405" s="58"/>
      <c r="NAY405" s="58"/>
      <c r="NAZ405" s="58"/>
      <c r="NBA405" s="58"/>
      <c r="NBB405" s="58"/>
      <c r="NBC405" s="58"/>
      <c r="NBD405" s="58"/>
      <c r="NBE405" s="58"/>
      <c r="NBF405" s="58"/>
      <c r="NBG405" s="58"/>
      <c r="NBH405" s="58"/>
      <c r="NBI405" s="58"/>
      <c r="NBJ405" s="58"/>
      <c r="NBK405" s="58"/>
      <c r="NBL405" s="58"/>
      <c r="NBM405" s="58"/>
      <c r="NBN405" s="58"/>
      <c r="NBO405" s="58"/>
      <c r="NBP405" s="58"/>
      <c r="NBQ405" s="58"/>
      <c r="NBR405" s="58"/>
      <c r="NBS405" s="58"/>
      <c r="NBT405" s="58"/>
      <c r="NBU405" s="58"/>
      <c r="NBV405" s="58"/>
      <c r="NBW405" s="58"/>
      <c r="NBX405" s="58"/>
      <c r="NBY405" s="58"/>
      <c r="NBZ405" s="58"/>
      <c r="NCA405" s="58"/>
      <c r="NCB405" s="58"/>
      <c r="NCC405" s="58"/>
      <c r="NCD405" s="58"/>
      <c r="NCE405" s="58"/>
      <c r="NCF405" s="58"/>
      <c r="NCG405" s="58"/>
      <c r="NCH405" s="58"/>
      <c r="NCI405" s="58"/>
      <c r="NCJ405" s="58"/>
      <c r="NCK405" s="58"/>
      <c r="NCL405" s="58"/>
      <c r="NCM405" s="58"/>
      <c r="NCN405" s="58"/>
      <c r="NCO405" s="58"/>
      <c r="NCP405" s="58"/>
      <c r="NCQ405" s="58"/>
      <c r="NCR405" s="58"/>
      <c r="NCS405" s="58"/>
      <c r="NCT405" s="58"/>
      <c r="NCU405" s="58"/>
      <c r="NCV405" s="58"/>
      <c r="NCW405" s="58"/>
      <c r="NCX405" s="58"/>
      <c r="NCY405" s="58"/>
      <c r="NCZ405" s="58"/>
      <c r="NDA405" s="58"/>
      <c r="NDB405" s="58"/>
      <c r="NDC405" s="58"/>
      <c r="NDD405" s="58"/>
      <c r="NDE405" s="58"/>
      <c r="NDF405" s="58"/>
      <c r="NDG405" s="58"/>
      <c r="NDH405" s="58"/>
      <c r="NDI405" s="58"/>
      <c r="NDJ405" s="58"/>
      <c r="NDK405" s="58"/>
      <c r="NDL405" s="58"/>
      <c r="NDM405" s="58"/>
      <c r="NDN405" s="58"/>
      <c r="NDO405" s="58"/>
      <c r="NDP405" s="58"/>
      <c r="NDQ405" s="58"/>
      <c r="NDR405" s="58"/>
      <c r="NDS405" s="58"/>
      <c r="NDT405" s="58"/>
      <c r="NDU405" s="58"/>
      <c r="NDV405" s="58"/>
      <c r="NDW405" s="58"/>
      <c r="NDX405" s="58"/>
      <c r="NDY405" s="58"/>
      <c r="NDZ405" s="58"/>
      <c r="NEA405" s="58"/>
      <c r="NEB405" s="58"/>
      <c r="NEC405" s="58"/>
      <c r="NED405" s="58"/>
      <c r="NEE405" s="58"/>
      <c r="NEF405" s="58"/>
      <c r="NEG405" s="58"/>
      <c r="NEH405" s="58"/>
      <c r="NEI405" s="58"/>
      <c r="NEJ405" s="58"/>
      <c r="NEK405" s="58"/>
      <c r="NEL405" s="58"/>
      <c r="NEM405" s="58"/>
      <c r="NEN405" s="58"/>
      <c r="NEO405" s="58"/>
      <c r="NEP405" s="58"/>
      <c r="NEQ405" s="58"/>
      <c r="NER405" s="58"/>
      <c r="NES405" s="58"/>
      <c r="NET405" s="58"/>
      <c r="NEU405" s="58"/>
      <c r="NEV405" s="58"/>
      <c r="NEW405" s="58"/>
      <c r="NEX405" s="58"/>
      <c r="NEY405" s="58"/>
      <c r="NEZ405" s="58"/>
      <c r="NFA405" s="58"/>
      <c r="NFB405" s="58"/>
      <c r="NFC405" s="58"/>
      <c r="NFD405" s="58"/>
      <c r="NFE405" s="58"/>
      <c r="NFF405" s="58"/>
      <c r="NFG405" s="58"/>
      <c r="NFH405" s="58"/>
      <c r="NFI405" s="58"/>
      <c r="NFJ405" s="58"/>
      <c r="NFK405" s="58"/>
      <c r="NFL405" s="58"/>
      <c r="NFM405" s="58"/>
      <c r="NFN405" s="58"/>
      <c r="NFO405" s="58"/>
      <c r="NFP405" s="58"/>
      <c r="NFQ405" s="58"/>
      <c r="NFR405" s="58"/>
      <c r="NFS405" s="58"/>
      <c r="NFT405" s="58"/>
      <c r="NFU405" s="58"/>
      <c r="NFV405" s="58"/>
      <c r="NFW405" s="58"/>
      <c r="NFX405" s="58"/>
      <c r="NFY405" s="58"/>
      <c r="NFZ405" s="58"/>
      <c r="NGA405" s="58"/>
      <c r="NGB405" s="58"/>
      <c r="NGC405" s="58"/>
      <c r="NGD405" s="58"/>
      <c r="NGE405" s="58"/>
      <c r="NGF405" s="58"/>
      <c r="NGG405" s="58"/>
      <c r="NGH405" s="58"/>
      <c r="NGI405" s="58"/>
      <c r="NGJ405" s="58"/>
      <c r="NGK405" s="58"/>
      <c r="NGL405" s="58"/>
      <c r="NGM405" s="58"/>
      <c r="NGN405" s="58"/>
      <c r="NGO405" s="58"/>
      <c r="NGP405" s="58"/>
      <c r="NGQ405" s="58"/>
      <c r="NGR405" s="58"/>
      <c r="NGS405" s="58"/>
      <c r="NGT405" s="58"/>
      <c r="NGU405" s="58"/>
      <c r="NGV405" s="58"/>
      <c r="NGW405" s="58"/>
      <c r="NGX405" s="58"/>
      <c r="NGY405" s="58"/>
      <c r="NGZ405" s="58"/>
      <c r="NHA405" s="58"/>
      <c r="NHB405" s="58"/>
      <c r="NHC405" s="58"/>
      <c r="NHD405" s="58"/>
      <c r="NHE405" s="58"/>
      <c r="NHF405" s="58"/>
      <c r="NHG405" s="58"/>
      <c r="NHH405" s="58"/>
      <c r="NHI405" s="58"/>
      <c r="NHJ405" s="58"/>
      <c r="NHK405" s="58"/>
      <c r="NHL405" s="58"/>
      <c r="NHM405" s="58"/>
      <c r="NHN405" s="58"/>
      <c r="NHO405" s="58"/>
      <c r="NHP405" s="58"/>
      <c r="NHQ405" s="58"/>
      <c r="NHR405" s="58"/>
      <c r="NHS405" s="58"/>
      <c r="NHT405" s="58"/>
      <c r="NHU405" s="58"/>
      <c r="NHV405" s="58"/>
      <c r="NHW405" s="58"/>
      <c r="NHX405" s="58"/>
      <c r="NHY405" s="58"/>
      <c r="NHZ405" s="58"/>
      <c r="NIA405" s="58"/>
      <c r="NIB405" s="58"/>
      <c r="NIC405" s="58"/>
      <c r="NID405" s="58"/>
      <c r="NIE405" s="58"/>
      <c r="NIF405" s="58"/>
      <c r="NIG405" s="58"/>
      <c r="NIH405" s="58"/>
      <c r="NII405" s="58"/>
      <c r="NIJ405" s="58"/>
      <c r="NIK405" s="58"/>
      <c r="NIL405" s="58"/>
      <c r="NIM405" s="58"/>
      <c r="NIN405" s="58"/>
      <c r="NIO405" s="58"/>
      <c r="NIP405" s="58"/>
      <c r="NIQ405" s="58"/>
      <c r="NIR405" s="58"/>
      <c r="NIS405" s="58"/>
      <c r="NIT405" s="58"/>
      <c r="NIU405" s="58"/>
      <c r="NIV405" s="58"/>
      <c r="NIW405" s="58"/>
      <c r="NIX405" s="58"/>
      <c r="NIY405" s="58"/>
      <c r="NIZ405" s="58"/>
      <c r="NJA405" s="58"/>
      <c r="NJB405" s="58"/>
      <c r="NJC405" s="58"/>
      <c r="NJD405" s="58"/>
      <c r="NJE405" s="58"/>
      <c r="NJF405" s="58"/>
      <c r="NJG405" s="58"/>
      <c r="NJH405" s="58"/>
      <c r="NJI405" s="58"/>
      <c r="NJJ405" s="58"/>
      <c r="NJK405" s="58"/>
      <c r="NJL405" s="58"/>
      <c r="NJM405" s="58"/>
      <c r="NJN405" s="58"/>
      <c r="NJO405" s="58"/>
      <c r="NJP405" s="58"/>
      <c r="NJQ405" s="58"/>
      <c r="NJR405" s="58"/>
      <c r="NJS405" s="58"/>
      <c r="NJT405" s="58"/>
      <c r="NJU405" s="58"/>
      <c r="NJV405" s="58"/>
      <c r="NJW405" s="58"/>
      <c r="NJX405" s="58"/>
      <c r="NJY405" s="58"/>
      <c r="NJZ405" s="58"/>
      <c r="NKA405" s="58"/>
      <c r="NKB405" s="58"/>
      <c r="NKC405" s="58"/>
      <c r="NKD405" s="58"/>
      <c r="NKE405" s="58"/>
      <c r="NKF405" s="58"/>
      <c r="NKG405" s="58"/>
      <c r="NKH405" s="58"/>
      <c r="NKI405" s="58"/>
      <c r="NKJ405" s="58"/>
      <c r="NKK405" s="58"/>
      <c r="NKL405" s="58"/>
      <c r="NKM405" s="58"/>
      <c r="NKN405" s="58"/>
      <c r="NKO405" s="58"/>
      <c r="NKP405" s="58"/>
      <c r="NKQ405" s="58"/>
      <c r="NKR405" s="58"/>
      <c r="NKS405" s="58"/>
      <c r="NKT405" s="58"/>
      <c r="NKU405" s="58"/>
      <c r="NKV405" s="58"/>
      <c r="NKW405" s="58"/>
      <c r="NKX405" s="58"/>
      <c r="NKY405" s="58"/>
      <c r="NKZ405" s="58"/>
      <c r="NLA405" s="58"/>
      <c r="NLB405" s="58"/>
      <c r="NLC405" s="58"/>
      <c r="NLD405" s="58"/>
      <c r="NLE405" s="58"/>
      <c r="NLF405" s="58"/>
      <c r="NLG405" s="58"/>
      <c r="NLH405" s="58"/>
      <c r="NLI405" s="58"/>
      <c r="NLJ405" s="58"/>
      <c r="NLK405" s="58"/>
      <c r="NLL405" s="58"/>
      <c r="NLM405" s="58"/>
      <c r="NLN405" s="58"/>
      <c r="NLO405" s="58"/>
      <c r="NLP405" s="58"/>
      <c r="NLQ405" s="58"/>
      <c r="NLR405" s="58"/>
      <c r="NLS405" s="58"/>
      <c r="NLT405" s="58"/>
      <c r="NLU405" s="58"/>
      <c r="NLV405" s="58"/>
      <c r="NLW405" s="58"/>
      <c r="NLX405" s="58"/>
      <c r="NLY405" s="58"/>
      <c r="NLZ405" s="58"/>
      <c r="NMA405" s="58"/>
      <c r="NMB405" s="58"/>
      <c r="NMC405" s="58"/>
      <c r="NMD405" s="58"/>
      <c r="NME405" s="58"/>
      <c r="NMF405" s="58"/>
      <c r="NMG405" s="58"/>
      <c r="NMH405" s="58"/>
      <c r="NMI405" s="58"/>
      <c r="NMJ405" s="58"/>
      <c r="NMK405" s="58"/>
      <c r="NML405" s="58"/>
      <c r="NMM405" s="58"/>
      <c r="NMN405" s="58"/>
      <c r="NMO405" s="58"/>
      <c r="NMP405" s="58"/>
      <c r="NMQ405" s="58"/>
      <c r="NMR405" s="58"/>
      <c r="NMS405" s="58"/>
      <c r="NMT405" s="58"/>
      <c r="NMU405" s="58"/>
      <c r="NMV405" s="58"/>
      <c r="NMW405" s="58"/>
      <c r="NMX405" s="58"/>
      <c r="NMY405" s="58"/>
      <c r="NMZ405" s="58"/>
      <c r="NNA405" s="58"/>
      <c r="NNB405" s="58"/>
      <c r="NNC405" s="58"/>
      <c r="NND405" s="58"/>
      <c r="NNE405" s="58"/>
      <c r="NNF405" s="58"/>
      <c r="NNG405" s="58"/>
      <c r="NNH405" s="58"/>
      <c r="NNI405" s="58"/>
      <c r="NNJ405" s="58"/>
      <c r="NNK405" s="58"/>
      <c r="NNL405" s="58"/>
      <c r="NNM405" s="58"/>
      <c r="NNN405" s="58"/>
      <c r="NNO405" s="58"/>
      <c r="NNP405" s="58"/>
      <c r="NNQ405" s="58"/>
      <c r="NNR405" s="58"/>
      <c r="NNS405" s="58"/>
      <c r="NNT405" s="58"/>
      <c r="NNU405" s="58"/>
      <c r="NNV405" s="58"/>
      <c r="NNW405" s="58"/>
      <c r="NNX405" s="58"/>
      <c r="NNY405" s="58"/>
      <c r="NNZ405" s="58"/>
      <c r="NOA405" s="58"/>
      <c r="NOB405" s="58"/>
      <c r="NOC405" s="58"/>
      <c r="NOD405" s="58"/>
      <c r="NOE405" s="58"/>
      <c r="NOF405" s="58"/>
      <c r="NOG405" s="58"/>
      <c r="NOH405" s="58"/>
      <c r="NOI405" s="58"/>
      <c r="NOJ405" s="58"/>
      <c r="NOK405" s="58"/>
      <c r="NOL405" s="58"/>
      <c r="NOM405" s="58"/>
      <c r="NON405" s="58"/>
      <c r="NOO405" s="58"/>
      <c r="NOP405" s="58"/>
      <c r="NOQ405" s="58"/>
      <c r="NOR405" s="58"/>
      <c r="NOS405" s="58"/>
      <c r="NOT405" s="58"/>
      <c r="NOU405" s="58"/>
      <c r="NOV405" s="58"/>
      <c r="NOW405" s="58"/>
      <c r="NOX405" s="58"/>
      <c r="NOY405" s="58"/>
      <c r="NOZ405" s="58"/>
      <c r="NPA405" s="58"/>
      <c r="NPB405" s="58"/>
      <c r="NPC405" s="58"/>
      <c r="NPD405" s="58"/>
      <c r="NPE405" s="58"/>
      <c r="NPF405" s="58"/>
      <c r="NPG405" s="58"/>
      <c r="NPH405" s="58"/>
      <c r="NPI405" s="58"/>
      <c r="NPJ405" s="58"/>
      <c r="NPK405" s="58"/>
      <c r="NPL405" s="58"/>
      <c r="NPM405" s="58"/>
      <c r="NPN405" s="58"/>
      <c r="NPO405" s="58"/>
      <c r="NPP405" s="58"/>
      <c r="NPQ405" s="58"/>
      <c r="NPR405" s="58"/>
      <c r="NPS405" s="58"/>
      <c r="NPT405" s="58"/>
      <c r="NPU405" s="58"/>
      <c r="NPV405" s="58"/>
      <c r="NPW405" s="58"/>
      <c r="NPX405" s="58"/>
      <c r="NPY405" s="58"/>
      <c r="NPZ405" s="58"/>
      <c r="NQA405" s="58"/>
      <c r="NQB405" s="58"/>
      <c r="NQC405" s="58"/>
      <c r="NQD405" s="58"/>
      <c r="NQE405" s="58"/>
      <c r="NQF405" s="58"/>
      <c r="NQG405" s="58"/>
      <c r="NQH405" s="58"/>
      <c r="NQI405" s="58"/>
      <c r="NQJ405" s="58"/>
      <c r="NQK405" s="58"/>
      <c r="NQL405" s="58"/>
      <c r="NQM405" s="58"/>
      <c r="NQN405" s="58"/>
      <c r="NQO405" s="58"/>
      <c r="NQP405" s="58"/>
      <c r="NQQ405" s="58"/>
      <c r="NQR405" s="58"/>
      <c r="NQS405" s="58"/>
      <c r="NQT405" s="58"/>
      <c r="NQU405" s="58"/>
      <c r="NQV405" s="58"/>
      <c r="NQW405" s="58"/>
      <c r="NQX405" s="58"/>
      <c r="NQY405" s="58"/>
      <c r="NQZ405" s="58"/>
      <c r="NRA405" s="58"/>
      <c r="NRB405" s="58"/>
      <c r="NRC405" s="58"/>
      <c r="NRD405" s="58"/>
      <c r="NRE405" s="58"/>
      <c r="NRF405" s="58"/>
      <c r="NRG405" s="58"/>
      <c r="NRH405" s="58"/>
      <c r="NRI405" s="58"/>
      <c r="NRJ405" s="58"/>
      <c r="NRK405" s="58"/>
      <c r="NRL405" s="58"/>
      <c r="NRM405" s="58"/>
      <c r="NRN405" s="58"/>
      <c r="NRO405" s="58"/>
      <c r="NRP405" s="58"/>
      <c r="NRQ405" s="58"/>
      <c r="NRR405" s="58"/>
      <c r="NRS405" s="58"/>
      <c r="NRT405" s="58"/>
      <c r="NRU405" s="58"/>
      <c r="NRV405" s="58"/>
      <c r="NRW405" s="58"/>
      <c r="NRX405" s="58"/>
      <c r="NRY405" s="58"/>
      <c r="NRZ405" s="58"/>
      <c r="NSA405" s="58"/>
      <c r="NSB405" s="58"/>
      <c r="NSC405" s="58"/>
      <c r="NSD405" s="58"/>
      <c r="NSE405" s="58"/>
      <c r="NSF405" s="58"/>
      <c r="NSG405" s="58"/>
      <c r="NSH405" s="58"/>
      <c r="NSI405" s="58"/>
      <c r="NSJ405" s="58"/>
      <c r="NSK405" s="58"/>
      <c r="NSL405" s="58"/>
      <c r="NSM405" s="58"/>
      <c r="NSN405" s="58"/>
      <c r="NSO405" s="58"/>
      <c r="NSP405" s="58"/>
      <c r="NSQ405" s="58"/>
      <c r="NSR405" s="58"/>
      <c r="NSS405" s="58"/>
      <c r="NST405" s="58"/>
      <c r="NSU405" s="58"/>
      <c r="NSV405" s="58"/>
      <c r="NSW405" s="58"/>
      <c r="NSX405" s="58"/>
      <c r="NSY405" s="58"/>
      <c r="NSZ405" s="58"/>
      <c r="NTA405" s="58"/>
      <c r="NTB405" s="58"/>
      <c r="NTC405" s="58"/>
      <c r="NTD405" s="58"/>
      <c r="NTE405" s="58"/>
      <c r="NTF405" s="58"/>
      <c r="NTG405" s="58"/>
      <c r="NTH405" s="58"/>
      <c r="NTI405" s="58"/>
      <c r="NTJ405" s="58"/>
      <c r="NTK405" s="58"/>
      <c r="NTL405" s="58"/>
      <c r="NTM405" s="58"/>
      <c r="NTN405" s="58"/>
      <c r="NTO405" s="58"/>
      <c r="NTP405" s="58"/>
      <c r="NTQ405" s="58"/>
      <c r="NTR405" s="58"/>
      <c r="NTS405" s="58"/>
      <c r="NTT405" s="58"/>
      <c r="NTU405" s="58"/>
      <c r="NTV405" s="58"/>
      <c r="NTW405" s="58"/>
      <c r="NTX405" s="58"/>
      <c r="NTY405" s="58"/>
      <c r="NTZ405" s="58"/>
      <c r="NUA405" s="58"/>
      <c r="NUB405" s="58"/>
      <c r="NUC405" s="58"/>
      <c r="NUD405" s="58"/>
      <c r="NUE405" s="58"/>
      <c r="NUF405" s="58"/>
      <c r="NUG405" s="58"/>
      <c r="NUH405" s="58"/>
      <c r="NUI405" s="58"/>
      <c r="NUJ405" s="58"/>
      <c r="NUK405" s="58"/>
      <c r="NUL405" s="58"/>
      <c r="NUM405" s="58"/>
      <c r="NUN405" s="58"/>
      <c r="NUO405" s="58"/>
      <c r="NUP405" s="58"/>
      <c r="NUQ405" s="58"/>
      <c r="NUR405" s="58"/>
      <c r="NUS405" s="58"/>
      <c r="NUT405" s="58"/>
      <c r="NUU405" s="58"/>
      <c r="NUV405" s="58"/>
      <c r="NUW405" s="58"/>
      <c r="NUX405" s="58"/>
      <c r="NUY405" s="58"/>
      <c r="NUZ405" s="58"/>
      <c r="NVA405" s="58"/>
      <c r="NVB405" s="58"/>
      <c r="NVC405" s="58"/>
      <c r="NVD405" s="58"/>
      <c r="NVE405" s="58"/>
      <c r="NVF405" s="58"/>
      <c r="NVG405" s="58"/>
      <c r="NVH405" s="58"/>
      <c r="NVI405" s="58"/>
      <c r="NVJ405" s="58"/>
      <c r="NVK405" s="58"/>
      <c r="NVL405" s="58"/>
      <c r="NVM405" s="58"/>
      <c r="NVN405" s="58"/>
      <c r="NVO405" s="58"/>
      <c r="NVP405" s="58"/>
      <c r="NVQ405" s="58"/>
      <c r="NVR405" s="58"/>
      <c r="NVS405" s="58"/>
      <c r="NVT405" s="58"/>
      <c r="NVU405" s="58"/>
      <c r="NVV405" s="58"/>
      <c r="NVW405" s="58"/>
      <c r="NVX405" s="58"/>
      <c r="NVY405" s="58"/>
      <c r="NVZ405" s="58"/>
      <c r="NWA405" s="58"/>
      <c r="NWB405" s="58"/>
      <c r="NWC405" s="58"/>
      <c r="NWD405" s="58"/>
      <c r="NWE405" s="58"/>
      <c r="NWF405" s="58"/>
      <c r="NWG405" s="58"/>
      <c r="NWH405" s="58"/>
      <c r="NWI405" s="58"/>
      <c r="NWJ405" s="58"/>
      <c r="NWK405" s="58"/>
      <c r="NWL405" s="58"/>
      <c r="NWM405" s="58"/>
      <c r="NWN405" s="58"/>
      <c r="NWO405" s="58"/>
      <c r="NWP405" s="58"/>
      <c r="NWQ405" s="58"/>
      <c r="NWR405" s="58"/>
      <c r="NWS405" s="58"/>
      <c r="NWT405" s="58"/>
      <c r="NWU405" s="58"/>
      <c r="NWV405" s="58"/>
      <c r="NWW405" s="58"/>
      <c r="NWX405" s="58"/>
      <c r="NWY405" s="58"/>
      <c r="NWZ405" s="58"/>
      <c r="NXA405" s="58"/>
      <c r="NXB405" s="58"/>
      <c r="NXC405" s="58"/>
      <c r="NXD405" s="58"/>
      <c r="NXE405" s="58"/>
      <c r="NXF405" s="58"/>
      <c r="NXG405" s="58"/>
      <c r="NXH405" s="58"/>
      <c r="NXI405" s="58"/>
      <c r="NXJ405" s="58"/>
      <c r="NXK405" s="58"/>
      <c r="NXL405" s="58"/>
      <c r="NXM405" s="58"/>
      <c r="NXN405" s="58"/>
      <c r="NXO405" s="58"/>
      <c r="NXP405" s="58"/>
      <c r="NXQ405" s="58"/>
      <c r="NXR405" s="58"/>
      <c r="NXS405" s="58"/>
      <c r="NXT405" s="58"/>
      <c r="NXU405" s="58"/>
      <c r="NXV405" s="58"/>
      <c r="NXW405" s="58"/>
      <c r="NXX405" s="58"/>
      <c r="NXY405" s="58"/>
      <c r="NXZ405" s="58"/>
      <c r="NYA405" s="58"/>
      <c r="NYB405" s="58"/>
      <c r="NYC405" s="58"/>
      <c r="NYD405" s="58"/>
      <c r="NYE405" s="58"/>
      <c r="NYF405" s="58"/>
      <c r="NYG405" s="58"/>
      <c r="NYH405" s="58"/>
      <c r="NYI405" s="58"/>
      <c r="NYJ405" s="58"/>
      <c r="NYK405" s="58"/>
      <c r="NYL405" s="58"/>
      <c r="NYM405" s="58"/>
      <c r="NYN405" s="58"/>
      <c r="NYO405" s="58"/>
      <c r="NYP405" s="58"/>
      <c r="NYQ405" s="58"/>
      <c r="NYR405" s="58"/>
      <c r="NYS405" s="58"/>
      <c r="NYT405" s="58"/>
      <c r="NYU405" s="58"/>
      <c r="NYV405" s="58"/>
      <c r="NYW405" s="58"/>
      <c r="NYX405" s="58"/>
      <c r="NYY405" s="58"/>
      <c r="NYZ405" s="58"/>
      <c r="NZA405" s="58"/>
      <c r="NZB405" s="58"/>
      <c r="NZC405" s="58"/>
      <c r="NZD405" s="58"/>
      <c r="NZE405" s="58"/>
      <c r="NZF405" s="58"/>
      <c r="NZG405" s="58"/>
      <c r="NZH405" s="58"/>
      <c r="NZI405" s="58"/>
      <c r="NZJ405" s="58"/>
      <c r="NZK405" s="58"/>
      <c r="NZL405" s="58"/>
      <c r="NZM405" s="58"/>
      <c r="NZN405" s="58"/>
      <c r="NZO405" s="58"/>
      <c r="NZP405" s="58"/>
      <c r="NZQ405" s="58"/>
      <c r="NZR405" s="58"/>
      <c r="NZS405" s="58"/>
      <c r="NZT405" s="58"/>
      <c r="NZU405" s="58"/>
      <c r="NZV405" s="58"/>
      <c r="NZW405" s="58"/>
      <c r="NZX405" s="58"/>
      <c r="NZY405" s="58"/>
      <c r="NZZ405" s="58"/>
      <c r="OAA405" s="58"/>
      <c r="OAB405" s="58"/>
      <c r="OAC405" s="58"/>
      <c r="OAD405" s="58"/>
      <c r="OAE405" s="58"/>
      <c r="OAF405" s="58"/>
      <c r="OAG405" s="58"/>
      <c r="OAH405" s="58"/>
      <c r="OAI405" s="58"/>
      <c r="OAJ405" s="58"/>
      <c r="OAK405" s="58"/>
      <c r="OAL405" s="58"/>
      <c r="OAM405" s="58"/>
      <c r="OAN405" s="58"/>
      <c r="OAO405" s="58"/>
      <c r="OAP405" s="58"/>
      <c r="OAQ405" s="58"/>
      <c r="OAR405" s="58"/>
      <c r="OAS405" s="58"/>
      <c r="OAT405" s="58"/>
      <c r="OAU405" s="58"/>
      <c r="OAV405" s="58"/>
      <c r="OAW405" s="58"/>
      <c r="OAX405" s="58"/>
      <c r="OAY405" s="58"/>
      <c r="OAZ405" s="58"/>
      <c r="OBA405" s="58"/>
      <c r="OBB405" s="58"/>
      <c r="OBC405" s="58"/>
      <c r="OBD405" s="58"/>
      <c r="OBE405" s="58"/>
      <c r="OBF405" s="58"/>
      <c r="OBG405" s="58"/>
      <c r="OBH405" s="58"/>
      <c r="OBI405" s="58"/>
      <c r="OBJ405" s="58"/>
      <c r="OBK405" s="58"/>
      <c r="OBL405" s="58"/>
      <c r="OBM405" s="58"/>
      <c r="OBN405" s="58"/>
      <c r="OBO405" s="58"/>
      <c r="OBP405" s="58"/>
      <c r="OBQ405" s="58"/>
      <c r="OBR405" s="58"/>
      <c r="OBS405" s="58"/>
      <c r="OBT405" s="58"/>
      <c r="OBU405" s="58"/>
      <c r="OBV405" s="58"/>
      <c r="OBW405" s="58"/>
      <c r="OBX405" s="58"/>
      <c r="OBY405" s="58"/>
      <c r="OBZ405" s="58"/>
      <c r="OCA405" s="58"/>
      <c r="OCB405" s="58"/>
      <c r="OCC405" s="58"/>
      <c r="OCD405" s="58"/>
      <c r="OCE405" s="58"/>
      <c r="OCF405" s="58"/>
      <c r="OCG405" s="58"/>
      <c r="OCH405" s="58"/>
      <c r="OCI405" s="58"/>
      <c r="OCJ405" s="58"/>
      <c r="OCK405" s="58"/>
      <c r="OCL405" s="58"/>
      <c r="OCM405" s="58"/>
      <c r="OCN405" s="58"/>
      <c r="OCO405" s="58"/>
      <c r="OCP405" s="58"/>
      <c r="OCQ405" s="58"/>
      <c r="OCR405" s="58"/>
      <c r="OCS405" s="58"/>
      <c r="OCT405" s="58"/>
      <c r="OCU405" s="58"/>
      <c r="OCV405" s="58"/>
      <c r="OCW405" s="58"/>
      <c r="OCX405" s="58"/>
      <c r="OCY405" s="58"/>
      <c r="OCZ405" s="58"/>
      <c r="ODA405" s="58"/>
      <c r="ODB405" s="58"/>
      <c r="ODC405" s="58"/>
      <c r="ODD405" s="58"/>
      <c r="ODE405" s="58"/>
      <c r="ODF405" s="58"/>
      <c r="ODG405" s="58"/>
      <c r="ODH405" s="58"/>
      <c r="ODI405" s="58"/>
      <c r="ODJ405" s="58"/>
      <c r="ODK405" s="58"/>
      <c r="ODL405" s="58"/>
      <c r="ODM405" s="58"/>
      <c r="ODN405" s="58"/>
      <c r="ODO405" s="58"/>
      <c r="ODP405" s="58"/>
      <c r="ODQ405" s="58"/>
      <c r="ODR405" s="58"/>
      <c r="ODS405" s="58"/>
      <c r="ODT405" s="58"/>
      <c r="ODU405" s="58"/>
      <c r="ODV405" s="58"/>
      <c r="ODW405" s="58"/>
      <c r="ODX405" s="58"/>
      <c r="ODY405" s="58"/>
      <c r="ODZ405" s="58"/>
      <c r="OEA405" s="58"/>
      <c r="OEB405" s="58"/>
      <c r="OEC405" s="58"/>
      <c r="OED405" s="58"/>
      <c r="OEE405" s="58"/>
      <c r="OEF405" s="58"/>
      <c r="OEG405" s="58"/>
      <c r="OEH405" s="58"/>
      <c r="OEI405" s="58"/>
      <c r="OEJ405" s="58"/>
      <c r="OEK405" s="58"/>
      <c r="OEL405" s="58"/>
      <c r="OEM405" s="58"/>
      <c r="OEN405" s="58"/>
      <c r="OEO405" s="58"/>
      <c r="OEP405" s="58"/>
      <c r="OEQ405" s="58"/>
      <c r="OER405" s="58"/>
      <c r="OES405" s="58"/>
      <c r="OET405" s="58"/>
      <c r="OEU405" s="58"/>
      <c r="OEV405" s="58"/>
      <c r="OEW405" s="58"/>
      <c r="OEX405" s="58"/>
      <c r="OEY405" s="58"/>
      <c r="OEZ405" s="58"/>
      <c r="OFA405" s="58"/>
      <c r="OFB405" s="58"/>
      <c r="OFC405" s="58"/>
      <c r="OFD405" s="58"/>
      <c r="OFE405" s="58"/>
      <c r="OFF405" s="58"/>
      <c r="OFG405" s="58"/>
      <c r="OFH405" s="58"/>
      <c r="OFI405" s="58"/>
      <c r="OFJ405" s="58"/>
      <c r="OFK405" s="58"/>
      <c r="OFL405" s="58"/>
      <c r="OFM405" s="58"/>
      <c r="OFN405" s="58"/>
      <c r="OFO405" s="58"/>
      <c r="OFP405" s="58"/>
      <c r="OFQ405" s="58"/>
      <c r="OFR405" s="58"/>
      <c r="OFS405" s="58"/>
      <c r="OFT405" s="58"/>
      <c r="OFU405" s="58"/>
      <c r="OFV405" s="58"/>
      <c r="OFW405" s="58"/>
      <c r="OFX405" s="58"/>
      <c r="OFY405" s="58"/>
      <c r="OFZ405" s="58"/>
      <c r="OGA405" s="58"/>
      <c r="OGB405" s="58"/>
      <c r="OGC405" s="58"/>
      <c r="OGD405" s="58"/>
      <c r="OGE405" s="58"/>
      <c r="OGF405" s="58"/>
      <c r="OGG405" s="58"/>
      <c r="OGH405" s="58"/>
      <c r="OGI405" s="58"/>
      <c r="OGJ405" s="58"/>
      <c r="OGK405" s="58"/>
      <c r="OGL405" s="58"/>
      <c r="OGM405" s="58"/>
      <c r="OGN405" s="58"/>
      <c r="OGO405" s="58"/>
      <c r="OGP405" s="58"/>
      <c r="OGQ405" s="58"/>
      <c r="OGR405" s="58"/>
      <c r="OGS405" s="58"/>
      <c r="OGT405" s="58"/>
      <c r="OGU405" s="58"/>
      <c r="OGV405" s="58"/>
      <c r="OGW405" s="58"/>
      <c r="OGX405" s="58"/>
      <c r="OGY405" s="58"/>
      <c r="OGZ405" s="58"/>
      <c r="OHA405" s="58"/>
      <c r="OHB405" s="58"/>
      <c r="OHC405" s="58"/>
      <c r="OHD405" s="58"/>
      <c r="OHE405" s="58"/>
      <c r="OHF405" s="58"/>
      <c r="OHG405" s="58"/>
      <c r="OHH405" s="58"/>
      <c r="OHI405" s="58"/>
      <c r="OHJ405" s="58"/>
      <c r="OHK405" s="58"/>
      <c r="OHL405" s="58"/>
      <c r="OHM405" s="58"/>
      <c r="OHN405" s="58"/>
      <c r="OHO405" s="58"/>
      <c r="OHP405" s="58"/>
      <c r="OHQ405" s="58"/>
      <c r="OHR405" s="58"/>
      <c r="OHS405" s="58"/>
      <c r="OHT405" s="58"/>
      <c r="OHU405" s="58"/>
      <c r="OHV405" s="58"/>
      <c r="OHW405" s="58"/>
      <c r="OHX405" s="58"/>
      <c r="OHY405" s="58"/>
      <c r="OHZ405" s="58"/>
      <c r="OIA405" s="58"/>
      <c r="OIB405" s="58"/>
      <c r="OIC405" s="58"/>
      <c r="OID405" s="58"/>
      <c r="OIE405" s="58"/>
      <c r="OIF405" s="58"/>
      <c r="OIG405" s="58"/>
      <c r="OIH405" s="58"/>
      <c r="OII405" s="58"/>
      <c r="OIJ405" s="58"/>
      <c r="OIK405" s="58"/>
      <c r="OIL405" s="58"/>
      <c r="OIM405" s="58"/>
      <c r="OIN405" s="58"/>
      <c r="OIO405" s="58"/>
      <c r="OIP405" s="58"/>
      <c r="OIQ405" s="58"/>
      <c r="OIR405" s="58"/>
      <c r="OIS405" s="58"/>
      <c r="OIT405" s="58"/>
      <c r="OIU405" s="58"/>
      <c r="OIV405" s="58"/>
      <c r="OIW405" s="58"/>
      <c r="OIX405" s="58"/>
      <c r="OIY405" s="58"/>
      <c r="OIZ405" s="58"/>
      <c r="OJA405" s="58"/>
      <c r="OJB405" s="58"/>
      <c r="OJC405" s="58"/>
      <c r="OJD405" s="58"/>
      <c r="OJE405" s="58"/>
      <c r="OJF405" s="58"/>
      <c r="OJG405" s="58"/>
      <c r="OJH405" s="58"/>
      <c r="OJI405" s="58"/>
      <c r="OJJ405" s="58"/>
      <c r="OJK405" s="58"/>
      <c r="OJL405" s="58"/>
      <c r="OJM405" s="58"/>
      <c r="OJN405" s="58"/>
      <c r="OJO405" s="58"/>
      <c r="OJP405" s="58"/>
      <c r="OJQ405" s="58"/>
      <c r="OJR405" s="58"/>
      <c r="OJS405" s="58"/>
      <c r="OJT405" s="58"/>
      <c r="OJU405" s="58"/>
      <c r="OJV405" s="58"/>
      <c r="OJW405" s="58"/>
      <c r="OJX405" s="58"/>
      <c r="OJY405" s="58"/>
      <c r="OJZ405" s="58"/>
      <c r="OKA405" s="58"/>
      <c r="OKB405" s="58"/>
      <c r="OKC405" s="58"/>
      <c r="OKD405" s="58"/>
      <c r="OKE405" s="58"/>
      <c r="OKF405" s="58"/>
      <c r="OKG405" s="58"/>
      <c r="OKH405" s="58"/>
      <c r="OKI405" s="58"/>
      <c r="OKJ405" s="58"/>
      <c r="OKK405" s="58"/>
      <c r="OKL405" s="58"/>
      <c r="OKM405" s="58"/>
      <c r="OKN405" s="58"/>
      <c r="OKO405" s="58"/>
      <c r="OKP405" s="58"/>
      <c r="OKQ405" s="58"/>
      <c r="OKR405" s="58"/>
      <c r="OKS405" s="58"/>
      <c r="OKT405" s="58"/>
      <c r="OKU405" s="58"/>
      <c r="OKV405" s="58"/>
      <c r="OKW405" s="58"/>
      <c r="OKX405" s="58"/>
      <c r="OKY405" s="58"/>
      <c r="OKZ405" s="58"/>
      <c r="OLA405" s="58"/>
      <c r="OLB405" s="58"/>
      <c r="OLC405" s="58"/>
      <c r="OLD405" s="58"/>
      <c r="OLE405" s="58"/>
      <c r="OLF405" s="58"/>
      <c r="OLG405" s="58"/>
      <c r="OLH405" s="58"/>
      <c r="OLI405" s="58"/>
      <c r="OLJ405" s="58"/>
      <c r="OLK405" s="58"/>
      <c r="OLL405" s="58"/>
      <c r="OLM405" s="58"/>
      <c r="OLN405" s="58"/>
      <c r="OLO405" s="58"/>
      <c r="OLP405" s="58"/>
      <c r="OLQ405" s="58"/>
      <c r="OLR405" s="58"/>
      <c r="OLS405" s="58"/>
      <c r="OLT405" s="58"/>
      <c r="OLU405" s="58"/>
      <c r="OLV405" s="58"/>
      <c r="OLW405" s="58"/>
      <c r="OLX405" s="58"/>
      <c r="OLY405" s="58"/>
      <c r="OLZ405" s="58"/>
      <c r="OMA405" s="58"/>
      <c r="OMB405" s="58"/>
      <c r="OMC405" s="58"/>
      <c r="OMD405" s="58"/>
      <c r="OME405" s="58"/>
      <c r="OMF405" s="58"/>
      <c r="OMG405" s="58"/>
      <c r="OMH405" s="58"/>
      <c r="OMI405" s="58"/>
      <c r="OMJ405" s="58"/>
      <c r="OMK405" s="58"/>
      <c r="OML405" s="58"/>
      <c r="OMM405" s="58"/>
      <c r="OMN405" s="58"/>
      <c r="OMO405" s="58"/>
      <c r="OMP405" s="58"/>
      <c r="OMQ405" s="58"/>
      <c r="OMR405" s="58"/>
      <c r="OMS405" s="58"/>
      <c r="OMT405" s="58"/>
      <c r="OMU405" s="58"/>
      <c r="OMV405" s="58"/>
      <c r="OMW405" s="58"/>
      <c r="OMX405" s="58"/>
      <c r="OMY405" s="58"/>
      <c r="OMZ405" s="58"/>
      <c r="ONA405" s="58"/>
      <c r="ONB405" s="58"/>
      <c r="ONC405" s="58"/>
      <c r="OND405" s="58"/>
      <c r="ONE405" s="58"/>
      <c r="ONF405" s="58"/>
      <c r="ONG405" s="58"/>
      <c r="ONH405" s="58"/>
      <c r="ONI405" s="58"/>
      <c r="ONJ405" s="58"/>
      <c r="ONK405" s="58"/>
      <c r="ONL405" s="58"/>
      <c r="ONM405" s="58"/>
      <c r="ONN405" s="58"/>
      <c r="ONO405" s="58"/>
      <c r="ONP405" s="58"/>
      <c r="ONQ405" s="58"/>
      <c r="ONR405" s="58"/>
      <c r="ONS405" s="58"/>
      <c r="ONT405" s="58"/>
      <c r="ONU405" s="58"/>
      <c r="ONV405" s="58"/>
      <c r="ONW405" s="58"/>
      <c r="ONX405" s="58"/>
      <c r="ONY405" s="58"/>
      <c r="ONZ405" s="58"/>
      <c r="OOA405" s="58"/>
      <c r="OOB405" s="58"/>
      <c r="OOC405" s="58"/>
      <c r="OOD405" s="58"/>
      <c r="OOE405" s="58"/>
      <c r="OOF405" s="58"/>
      <c r="OOG405" s="58"/>
      <c r="OOH405" s="58"/>
      <c r="OOI405" s="58"/>
      <c r="OOJ405" s="58"/>
      <c r="OOK405" s="58"/>
      <c r="OOL405" s="58"/>
      <c r="OOM405" s="58"/>
      <c r="OON405" s="58"/>
      <c r="OOO405" s="58"/>
      <c r="OOP405" s="58"/>
      <c r="OOQ405" s="58"/>
      <c r="OOR405" s="58"/>
      <c r="OOS405" s="58"/>
      <c r="OOT405" s="58"/>
      <c r="OOU405" s="58"/>
      <c r="OOV405" s="58"/>
      <c r="OOW405" s="58"/>
      <c r="OOX405" s="58"/>
      <c r="OOY405" s="58"/>
      <c r="OOZ405" s="58"/>
      <c r="OPA405" s="58"/>
      <c r="OPB405" s="58"/>
      <c r="OPC405" s="58"/>
      <c r="OPD405" s="58"/>
      <c r="OPE405" s="58"/>
      <c r="OPF405" s="58"/>
      <c r="OPG405" s="58"/>
      <c r="OPH405" s="58"/>
      <c r="OPI405" s="58"/>
      <c r="OPJ405" s="58"/>
      <c r="OPK405" s="58"/>
      <c r="OPL405" s="58"/>
      <c r="OPM405" s="58"/>
      <c r="OPN405" s="58"/>
      <c r="OPO405" s="58"/>
      <c r="OPP405" s="58"/>
      <c r="OPQ405" s="58"/>
      <c r="OPR405" s="58"/>
      <c r="OPS405" s="58"/>
      <c r="OPT405" s="58"/>
      <c r="OPU405" s="58"/>
      <c r="OPV405" s="58"/>
      <c r="OPW405" s="58"/>
      <c r="OPX405" s="58"/>
      <c r="OPY405" s="58"/>
      <c r="OPZ405" s="58"/>
      <c r="OQA405" s="58"/>
      <c r="OQB405" s="58"/>
      <c r="OQC405" s="58"/>
      <c r="OQD405" s="58"/>
      <c r="OQE405" s="58"/>
      <c r="OQF405" s="58"/>
      <c r="OQG405" s="58"/>
      <c r="OQH405" s="58"/>
      <c r="OQI405" s="58"/>
      <c r="OQJ405" s="58"/>
      <c r="OQK405" s="58"/>
      <c r="OQL405" s="58"/>
      <c r="OQM405" s="58"/>
      <c r="OQN405" s="58"/>
      <c r="OQO405" s="58"/>
      <c r="OQP405" s="58"/>
      <c r="OQQ405" s="58"/>
      <c r="OQR405" s="58"/>
      <c r="OQS405" s="58"/>
      <c r="OQT405" s="58"/>
      <c r="OQU405" s="58"/>
      <c r="OQV405" s="58"/>
      <c r="OQW405" s="58"/>
      <c r="OQX405" s="58"/>
      <c r="OQY405" s="58"/>
      <c r="OQZ405" s="58"/>
      <c r="ORA405" s="58"/>
      <c r="ORB405" s="58"/>
      <c r="ORC405" s="58"/>
      <c r="ORD405" s="58"/>
      <c r="ORE405" s="58"/>
      <c r="ORF405" s="58"/>
      <c r="ORG405" s="58"/>
      <c r="ORH405" s="58"/>
      <c r="ORI405" s="58"/>
      <c r="ORJ405" s="58"/>
      <c r="ORK405" s="58"/>
      <c r="ORL405" s="58"/>
      <c r="ORM405" s="58"/>
      <c r="ORN405" s="58"/>
      <c r="ORO405" s="58"/>
      <c r="ORP405" s="58"/>
      <c r="ORQ405" s="58"/>
      <c r="ORR405" s="58"/>
      <c r="ORS405" s="58"/>
      <c r="ORT405" s="58"/>
      <c r="ORU405" s="58"/>
      <c r="ORV405" s="58"/>
      <c r="ORW405" s="58"/>
      <c r="ORX405" s="58"/>
      <c r="ORY405" s="58"/>
      <c r="ORZ405" s="58"/>
      <c r="OSA405" s="58"/>
      <c r="OSB405" s="58"/>
      <c r="OSC405" s="58"/>
      <c r="OSD405" s="58"/>
      <c r="OSE405" s="58"/>
      <c r="OSF405" s="58"/>
      <c r="OSG405" s="58"/>
      <c r="OSH405" s="58"/>
      <c r="OSI405" s="58"/>
      <c r="OSJ405" s="58"/>
      <c r="OSK405" s="58"/>
      <c r="OSL405" s="58"/>
      <c r="OSM405" s="58"/>
      <c r="OSN405" s="58"/>
      <c r="OSO405" s="58"/>
      <c r="OSP405" s="58"/>
      <c r="OSQ405" s="58"/>
      <c r="OSR405" s="58"/>
      <c r="OSS405" s="58"/>
      <c r="OST405" s="58"/>
      <c r="OSU405" s="58"/>
      <c r="OSV405" s="58"/>
      <c r="OSW405" s="58"/>
      <c r="OSX405" s="58"/>
      <c r="OSY405" s="58"/>
      <c r="OSZ405" s="58"/>
      <c r="OTA405" s="58"/>
      <c r="OTB405" s="58"/>
      <c r="OTC405" s="58"/>
      <c r="OTD405" s="58"/>
      <c r="OTE405" s="58"/>
      <c r="OTF405" s="58"/>
      <c r="OTG405" s="58"/>
      <c r="OTH405" s="58"/>
      <c r="OTI405" s="58"/>
      <c r="OTJ405" s="58"/>
      <c r="OTK405" s="58"/>
      <c r="OTL405" s="58"/>
      <c r="OTM405" s="58"/>
      <c r="OTN405" s="58"/>
      <c r="OTO405" s="58"/>
      <c r="OTP405" s="58"/>
      <c r="OTQ405" s="58"/>
      <c r="OTR405" s="58"/>
      <c r="OTS405" s="58"/>
      <c r="OTT405" s="58"/>
      <c r="OTU405" s="58"/>
      <c r="OTV405" s="58"/>
      <c r="OTW405" s="58"/>
      <c r="OTX405" s="58"/>
      <c r="OTY405" s="58"/>
      <c r="OTZ405" s="58"/>
      <c r="OUA405" s="58"/>
      <c r="OUB405" s="58"/>
      <c r="OUC405" s="58"/>
      <c r="OUD405" s="58"/>
      <c r="OUE405" s="58"/>
      <c r="OUF405" s="58"/>
      <c r="OUG405" s="58"/>
      <c r="OUH405" s="58"/>
      <c r="OUI405" s="58"/>
      <c r="OUJ405" s="58"/>
      <c r="OUK405" s="58"/>
      <c r="OUL405" s="58"/>
      <c r="OUM405" s="58"/>
      <c r="OUN405" s="58"/>
      <c r="OUO405" s="58"/>
      <c r="OUP405" s="58"/>
      <c r="OUQ405" s="58"/>
      <c r="OUR405" s="58"/>
      <c r="OUS405" s="58"/>
      <c r="OUT405" s="58"/>
      <c r="OUU405" s="58"/>
      <c r="OUV405" s="58"/>
      <c r="OUW405" s="58"/>
      <c r="OUX405" s="58"/>
      <c r="OUY405" s="58"/>
      <c r="OUZ405" s="58"/>
      <c r="OVA405" s="58"/>
      <c r="OVB405" s="58"/>
      <c r="OVC405" s="58"/>
      <c r="OVD405" s="58"/>
      <c r="OVE405" s="58"/>
      <c r="OVF405" s="58"/>
      <c r="OVG405" s="58"/>
      <c r="OVH405" s="58"/>
      <c r="OVI405" s="58"/>
      <c r="OVJ405" s="58"/>
      <c r="OVK405" s="58"/>
      <c r="OVL405" s="58"/>
      <c r="OVM405" s="58"/>
      <c r="OVN405" s="58"/>
      <c r="OVO405" s="58"/>
      <c r="OVP405" s="58"/>
      <c r="OVQ405" s="58"/>
      <c r="OVR405" s="58"/>
      <c r="OVS405" s="58"/>
      <c r="OVT405" s="58"/>
      <c r="OVU405" s="58"/>
      <c r="OVV405" s="58"/>
      <c r="OVW405" s="58"/>
      <c r="OVX405" s="58"/>
      <c r="OVY405" s="58"/>
      <c r="OVZ405" s="58"/>
      <c r="OWA405" s="58"/>
      <c r="OWB405" s="58"/>
      <c r="OWC405" s="58"/>
      <c r="OWD405" s="58"/>
      <c r="OWE405" s="58"/>
      <c r="OWF405" s="58"/>
      <c r="OWG405" s="58"/>
      <c r="OWH405" s="58"/>
      <c r="OWI405" s="58"/>
      <c r="OWJ405" s="58"/>
      <c r="OWK405" s="58"/>
      <c r="OWL405" s="58"/>
      <c r="OWM405" s="58"/>
      <c r="OWN405" s="58"/>
      <c r="OWO405" s="58"/>
      <c r="OWP405" s="58"/>
      <c r="OWQ405" s="58"/>
      <c r="OWR405" s="58"/>
      <c r="OWS405" s="58"/>
      <c r="OWT405" s="58"/>
      <c r="OWU405" s="58"/>
      <c r="OWV405" s="58"/>
      <c r="OWW405" s="58"/>
      <c r="OWX405" s="58"/>
      <c r="OWY405" s="58"/>
      <c r="OWZ405" s="58"/>
      <c r="OXA405" s="58"/>
      <c r="OXB405" s="58"/>
      <c r="OXC405" s="58"/>
      <c r="OXD405" s="58"/>
      <c r="OXE405" s="58"/>
      <c r="OXF405" s="58"/>
      <c r="OXG405" s="58"/>
      <c r="OXH405" s="58"/>
      <c r="OXI405" s="58"/>
      <c r="OXJ405" s="58"/>
      <c r="OXK405" s="58"/>
      <c r="OXL405" s="58"/>
      <c r="OXM405" s="58"/>
      <c r="OXN405" s="58"/>
      <c r="OXO405" s="58"/>
      <c r="OXP405" s="58"/>
      <c r="OXQ405" s="58"/>
      <c r="OXR405" s="58"/>
      <c r="OXS405" s="58"/>
      <c r="OXT405" s="58"/>
      <c r="OXU405" s="58"/>
      <c r="OXV405" s="58"/>
      <c r="OXW405" s="58"/>
      <c r="OXX405" s="58"/>
      <c r="OXY405" s="58"/>
      <c r="OXZ405" s="58"/>
      <c r="OYA405" s="58"/>
      <c r="OYB405" s="58"/>
      <c r="OYC405" s="58"/>
      <c r="OYD405" s="58"/>
      <c r="OYE405" s="58"/>
      <c r="OYF405" s="58"/>
      <c r="OYG405" s="58"/>
      <c r="OYH405" s="58"/>
      <c r="OYI405" s="58"/>
      <c r="OYJ405" s="58"/>
      <c r="OYK405" s="58"/>
      <c r="OYL405" s="58"/>
      <c r="OYM405" s="58"/>
      <c r="OYN405" s="58"/>
      <c r="OYO405" s="58"/>
      <c r="OYP405" s="58"/>
      <c r="OYQ405" s="58"/>
      <c r="OYR405" s="58"/>
      <c r="OYS405" s="58"/>
      <c r="OYT405" s="58"/>
      <c r="OYU405" s="58"/>
      <c r="OYV405" s="58"/>
      <c r="OYW405" s="58"/>
      <c r="OYX405" s="58"/>
      <c r="OYY405" s="58"/>
      <c r="OYZ405" s="58"/>
      <c r="OZA405" s="58"/>
      <c r="OZB405" s="58"/>
      <c r="OZC405" s="58"/>
      <c r="OZD405" s="58"/>
      <c r="OZE405" s="58"/>
      <c r="OZF405" s="58"/>
      <c r="OZG405" s="58"/>
      <c r="OZH405" s="58"/>
      <c r="OZI405" s="58"/>
      <c r="OZJ405" s="58"/>
      <c r="OZK405" s="58"/>
      <c r="OZL405" s="58"/>
      <c r="OZM405" s="58"/>
      <c r="OZN405" s="58"/>
      <c r="OZO405" s="58"/>
      <c r="OZP405" s="58"/>
      <c r="OZQ405" s="58"/>
      <c r="OZR405" s="58"/>
      <c r="OZS405" s="58"/>
      <c r="OZT405" s="58"/>
      <c r="OZU405" s="58"/>
      <c r="OZV405" s="58"/>
      <c r="OZW405" s="58"/>
      <c r="OZX405" s="58"/>
      <c r="OZY405" s="58"/>
      <c r="OZZ405" s="58"/>
      <c r="PAA405" s="58"/>
      <c r="PAB405" s="58"/>
      <c r="PAC405" s="58"/>
      <c r="PAD405" s="58"/>
      <c r="PAE405" s="58"/>
      <c r="PAF405" s="58"/>
      <c r="PAG405" s="58"/>
      <c r="PAH405" s="58"/>
      <c r="PAI405" s="58"/>
      <c r="PAJ405" s="58"/>
      <c r="PAK405" s="58"/>
      <c r="PAL405" s="58"/>
      <c r="PAM405" s="58"/>
      <c r="PAN405" s="58"/>
      <c r="PAO405" s="58"/>
      <c r="PAP405" s="58"/>
      <c r="PAQ405" s="58"/>
      <c r="PAR405" s="58"/>
      <c r="PAS405" s="58"/>
      <c r="PAT405" s="58"/>
      <c r="PAU405" s="58"/>
      <c r="PAV405" s="58"/>
      <c r="PAW405" s="58"/>
      <c r="PAX405" s="58"/>
      <c r="PAY405" s="58"/>
      <c r="PAZ405" s="58"/>
      <c r="PBA405" s="58"/>
      <c r="PBB405" s="58"/>
      <c r="PBC405" s="58"/>
      <c r="PBD405" s="58"/>
      <c r="PBE405" s="58"/>
      <c r="PBF405" s="58"/>
      <c r="PBG405" s="58"/>
      <c r="PBH405" s="58"/>
      <c r="PBI405" s="58"/>
      <c r="PBJ405" s="58"/>
      <c r="PBK405" s="58"/>
      <c r="PBL405" s="58"/>
      <c r="PBM405" s="58"/>
      <c r="PBN405" s="58"/>
      <c r="PBO405" s="58"/>
      <c r="PBP405" s="58"/>
      <c r="PBQ405" s="58"/>
      <c r="PBR405" s="58"/>
      <c r="PBS405" s="58"/>
      <c r="PBT405" s="58"/>
      <c r="PBU405" s="58"/>
      <c r="PBV405" s="58"/>
      <c r="PBW405" s="58"/>
      <c r="PBX405" s="58"/>
      <c r="PBY405" s="58"/>
      <c r="PBZ405" s="58"/>
      <c r="PCA405" s="58"/>
      <c r="PCB405" s="58"/>
      <c r="PCC405" s="58"/>
      <c r="PCD405" s="58"/>
      <c r="PCE405" s="58"/>
      <c r="PCF405" s="58"/>
      <c r="PCG405" s="58"/>
      <c r="PCH405" s="58"/>
      <c r="PCI405" s="58"/>
      <c r="PCJ405" s="58"/>
      <c r="PCK405" s="58"/>
      <c r="PCL405" s="58"/>
      <c r="PCM405" s="58"/>
      <c r="PCN405" s="58"/>
      <c r="PCO405" s="58"/>
      <c r="PCP405" s="58"/>
      <c r="PCQ405" s="58"/>
      <c r="PCR405" s="58"/>
      <c r="PCS405" s="58"/>
      <c r="PCT405" s="58"/>
      <c r="PCU405" s="58"/>
      <c r="PCV405" s="58"/>
      <c r="PCW405" s="58"/>
      <c r="PCX405" s="58"/>
      <c r="PCY405" s="58"/>
      <c r="PCZ405" s="58"/>
      <c r="PDA405" s="58"/>
      <c r="PDB405" s="58"/>
      <c r="PDC405" s="58"/>
      <c r="PDD405" s="58"/>
      <c r="PDE405" s="58"/>
      <c r="PDF405" s="58"/>
      <c r="PDG405" s="58"/>
      <c r="PDH405" s="58"/>
      <c r="PDI405" s="58"/>
      <c r="PDJ405" s="58"/>
      <c r="PDK405" s="58"/>
      <c r="PDL405" s="58"/>
      <c r="PDM405" s="58"/>
      <c r="PDN405" s="58"/>
      <c r="PDO405" s="58"/>
      <c r="PDP405" s="58"/>
      <c r="PDQ405" s="58"/>
      <c r="PDR405" s="58"/>
      <c r="PDS405" s="58"/>
      <c r="PDT405" s="58"/>
      <c r="PDU405" s="58"/>
      <c r="PDV405" s="58"/>
      <c r="PDW405" s="58"/>
      <c r="PDX405" s="58"/>
      <c r="PDY405" s="58"/>
      <c r="PDZ405" s="58"/>
      <c r="PEA405" s="58"/>
      <c r="PEB405" s="58"/>
      <c r="PEC405" s="58"/>
      <c r="PED405" s="58"/>
      <c r="PEE405" s="58"/>
      <c r="PEF405" s="58"/>
      <c r="PEG405" s="58"/>
      <c r="PEH405" s="58"/>
      <c r="PEI405" s="58"/>
      <c r="PEJ405" s="58"/>
      <c r="PEK405" s="58"/>
      <c r="PEL405" s="58"/>
      <c r="PEM405" s="58"/>
      <c r="PEN405" s="58"/>
      <c r="PEO405" s="58"/>
      <c r="PEP405" s="58"/>
      <c r="PEQ405" s="58"/>
      <c r="PER405" s="58"/>
      <c r="PES405" s="58"/>
      <c r="PET405" s="58"/>
      <c r="PEU405" s="58"/>
      <c r="PEV405" s="58"/>
      <c r="PEW405" s="58"/>
      <c r="PEX405" s="58"/>
      <c r="PEY405" s="58"/>
      <c r="PEZ405" s="58"/>
      <c r="PFA405" s="58"/>
      <c r="PFB405" s="58"/>
      <c r="PFC405" s="58"/>
      <c r="PFD405" s="58"/>
      <c r="PFE405" s="58"/>
      <c r="PFF405" s="58"/>
      <c r="PFG405" s="58"/>
      <c r="PFH405" s="58"/>
      <c r="PFI405" s="58"/>
      <c r="PFJ405" s="58"/>
      <c r="PFK405" s="58"/>
      <c r="PFL405" s="58"/>
      <c r="PFM405" s="58"/>
      <c r="PFN405" s="58"/>
      <c r="PFO405" s="58"/>
      <c r="PFP405" s="58"/>
      <c r="PFQ405" s="58"/>
      <c r="PFR405" s="58"/>
      <c r="PFS405" s="58"/>
      <c r="PFT405" s="58"/>
      <c r="PFU405" s="58"/>
      <c r="PFV405" s="58"/>
      <c r="PFW405" s="58"/>
      <c r="PFX405" s="58"/>
      <c r="PFY405" s="58"/>
      <c r="PFZ405" s="58"/>
      <c r="PGA405" s="58"/>
      <c r="PGB405" s="58"/>
      <c r="PGC405" s="58"/>
      <c r="PGD405" s="58"/>
      <c r="PGE405" s="58"/>
      <c r="PGF405" s="58"/>
      <c r="PGG405" s="58"/>
      <c r="PGH405" s="58"/>
      <c r="PGI405" s="58"/>
      <c r="PGJ405" s="58"/>
      <c r="PGK405" s="58"/>
      <c r="PGL405" s="58"/>
      <c r="PGM405" s="58"/>
      <c r="PGN405" s="58"/>
      <c r="PGO405" s="58"/>
      <c r="PGP405" s="58"/>
      <c r="PGQ405" s="58"/>
      <c r="PGR405" s="58"/>
      <c r="PGS405" s="58"/>
      <c r="PGT405" s="58"/>
      <c r="PGU405" s="58"/>
      <c r="PGV405" s="58"/>
      <c r="PGW405" s="58"/>
      <c r="PGX405" s="58"/>
      <c r="PGY405" s="58"/>
      <c r="PGZ405" s="58"/>
      <c r="PHA405" s="58"/>
      <c r="PHB405" s="58"/>
      <c r="PHC405" s="58"/>
      <c r="PHD405" s="58"/>
      <c r="PHE405" s="58"/>
      <c r="PHF405" s="58"/>
      <c r="PHG405" s="58"/>
      <c r="PHH405" s="58"/>
      <c r="PHI405" s="58"/>
      <c r="PHJ405" s="58"/>
      <c r="PHK405" s="58"/>
      <c r="PHL405" s="58"/>
      <c r="PHM405" s="58"/>
      <c r="PHN405" s="58"/>
      <c r="PHO405" s="58"/>
      <c r="PHP405" s="58"/>
      <c r="PHQ405" s="58"/>
      <c r="PHR405" s="58"/>
      <c r="PHS405" s="58"/>
      <c r="PHT405" s="58"/>
      <c r="PHU405" s="58"/>
      <c r="PHV405" s="58"/>
      <c r="PHW405" s="58"/>
      <c r="PHX405" s="58"/>
      <c r="PHY405" s="58"/>
      <c r="PHZ405" s="58"/>
      <c r="PIA405" s="58"/>
      <c r="PIB405" s="58"/>
      <c r="PIC405" s="58"/>
      <c r="PID405" s="58"/>
      <c r="PIE405" s="58"/>
      <c r="PIF405" s="58"/>
      <c r="PIG405" s="58"/>
      <c r="PIH405" s="58"/>
      <c r="PII405" s="58"/>
      <c r="PIJ405" s="58"/>
      <c r="PIK405" s="58"/>
      <c r="PIL405" s="58"/>
      <c r="PIM405" s="58"/>
      <c r="PIN405" s="58"/>
      <c r="PIO405" s="58"/>
      <c r="PIP405" s="58"/>
      <c r="PIQ405" s="58"/>
      <c r="PIR405" s="58"/>
      <c r="PIS405" s="58"/>
      <c r="PIT405" s="58"/>
      <c r="PIU405" s="58"/>
      <c r="PIV405" s="58"/>
      <c r="PIW405" s="58"/>
      <c r="PIX405" s="58"/>
      <c r="PIY405" s="58"/>
      <c r="PIZ405" s="58"/>
      <c r="PJA405" s="58"/>
      <c r="PJB405" s="58"/>
      <c r="PJC405" s="58"/>
      <c r="PJD405" s="58"/>
      <c r="PJE405" s="58"/>
      <c r="PJF405" s="58"/>
      <c r="PJG405" s="58"/>
      <c r="PJH405" s="58"/>
      <c r="PJI405" s="58"/>
      <c r="PJJ405" s="58"/>
      <c r="PJK405" s="58"/>
      <c r="PJL405" s="58"/>
      <c r="PJM405" s="58"/>
      <c r="PJN405" s="58"/>
      <c r="PJO405" s="58"/>
      <c r="PJP405" s="58"/>
      <c r="PJQ405" s="58"/>
      <c r="PJR405" s="58"/>
      <c r="PJS405" s="58"/>
      <c r="PJT405" s="58"/>
      <c r="PJU405" s="58"/>
      <c r="PJV405" s="58"/>
      <c r="PJW405" s="58"/>
      <c r="PJX405" s="58"/>
      <c r="PJY405" s="58"/>
      <c r="PJZ405" s="58"/>
      <c r="PKA405" s="58"/>
      <c r="PKB405" s="58"/>
      <c r="PKC405" s="58"/>
      <c r="PKD405" s="58"/>
      <c r="PKE405" s="58"/>
      <c r="PKF405" s="58"/>
      <c r="PKG405" s="58"/>
      <c r="PKH405" s="58"/>
      <c r="PKI405" s="58"/>
      <c r="PKJ405" s="58"/>
      <c r="PKK405" s="58"/>
      <c r="PKL405" s="58"/>
      <c r="PKM405" s="58"/>
      <c r="PKN405" s="58"/>
      <c r="PKO405" s="58"/>
      <c r="PKP405" s="58"/>
      <c r="PKQ405" s="58"/>
      <c r="PKR405" s="58"/>
      <c r="PKS405" s="58"/>
      <c r="PKT405" s="58"/>
      <c r="PKU405" s="58"/>
      <c r="PKV405" s="58"/>
      <c r="PKW405" s="58"/>
      <c r="PKX405" s="58"/>
      <c r="PKY405" s="58"/>
      <c r="PKZ405" s="58"/>
      <c r="PLA405" s="58"/>
      <c r="PLB405" s="58"/>
      <c r="PLC405" s="58"/>
      <c r="PLD405" s="58"/>
      <c r="PLE405" s="58"/>
      <c r="PLF405" s="58"/>
      <c r="PLG405" s="58"/>
      <c r="PLH405" s="58"/>
      <c r="PLI405" s="58"/>
      <c r="PLJ405" s="58"/>
      <c r="PLK405" s="58"/>
      <c r="PLL405" s="58"/>
      <c r="PLM405" s="58"/>
      <c r="PLN405" s="58"/>
      <c r="PLO405" s="58"/>
      <c r="PLP405" s="58"/>
      <c r="PLQ405" s="58"/>
      <c r="PLR405" s="58"/>
      <c r="PLS405" s="58"/>
      <c r="PLT405" s="58"/>
      <c r="PLU405" s="58"/>
      <c r="PLV405" s="58"/>
      <c r="PLW405" s="58"/>
      <c r="PLX405" s="58"/>
      <c r="PLY405" s="58"/>
      <c r="PLZ405" s="58"/>
      <c r="PMA405" s="58"/>
      <c r="PMB405" s="58"/>
      <c r="PMC405" s="58"/>
      <c r="PMD405" s="58"/>
      <c r="PME405" s="58"/>
      <c r="PMF405" s="58"/>
      <c r="PMG405" s="58"/>
      <c r="PMH405" s="58"/>
      <c r="PMI405" s="58"/>
      <c r="PMJ405" s="58"/>
      <c r="PMK405" s="58"/>
      <c r="PML405" s="58"/>
      <c r="PMM405" s="58"/>
      <c r="PMN405" s="58"/>
      <c r="PMO405" s="58"/>
      <c r="PMP405" s="58"/>
      <c r="PMQ405" s="58"/>
      <c r="PMR405" s="58"/>
      <c r="PMS405" s="58"/>
      <c r="PMT405" s="58"/>
      <c r="PMU405" s="58"/>
      <c r="PMV405" s="58"/>
      <c r="PMW405" s="58"/>
      <c r="PMX405" s="58"/>
      <c r="PMY405" s="58"/>
      <c r="PMZ405" s="58"/>
      <c r="PNA405" s="58"/>
      <c r="PNB405" s="58"/>
      <c r="PNC405" s="58"/>
      <c r="PND405" s="58"/>
      <c r="PNE405" s="58"/>
      <c r="PNF405" s="58"/>
      <c r="PNG405" s="58"/>
      <c r="PNH405" s="58"/>
      <c r="PNI405" s="58"/>
      <c r="PNJ405" s="58"/>
      <c r="PNK405" s="58"/>
      <c r="PNL405" s="58"/>
      <c r="PNM405" s="58"/>
      <c r="PNN405" s="58"/>
      <c r="PNO405" s="58"/>
      <c r="PNP405" s="58"/>
      <c r="PNQ405" s="58"/>
      <c r="PNR405" s="58"/>
      <c r="PNS405" s="58"/>
      <c r="PNT405" s="58"/>
      <c r="PNU405" s="58"/>
      <c r="PNV405" s="58"/>
      <c r="PNW405" s="58"/>
      <c r="PNX405" s="58"/>
      <c r="PNY405" s="58"/>
      <c r="PNZ405" s="58"/>
      <c r="POA405" s="58"/>
      <c r="POB405" s="58"/>
      <c r="POC405" s="58"/>
      <c r="POD405" s="58"/>
      <c r="POE405" s="58"/>
      <c r="POF405" s="58"/>
      <c r="POG405" s="58"/>
      <c r="POH405" s="58"/>
      <c r="POI405" s="58"/>
      <c r="POJ405" s="58"/>
      <c r="POK405" s="58"/>
      <c r="POL405" s="58"/>
      <c r="POM405" s="58"/>
      <c r="PON405" s="58"/>
      <c r="POO405" s="58"/>
      <c r="POP405" s="58"/>
      <c r="POQ405" s="58"/>
      <c r="POR405" s="58"/>
      <c r="POS405" s="58"/>
      <c r="POT405" s="58"/>
      <c r="POU405" s="58"/>
      <c r="POV405" s="58"/>
      <c r="POW405" s="58"/>
      <c r="POX405" s="58"/>
      <c r="POY405" s="58"/>
      <c r="POZ405" s="58"/>
      <c r="PPA405" s="58"/>
      <c r="PPB405" s="58"/>
      <c r="PPC405" s="58"/>
      <c r="PPD405" s="58"/>
      <c r="PPE405" s="58"/>
      <c r="PPF405" s="58"/>
      <c r="PPG405" s="58"/>
      <c r="PPH405" s="58"/>
      <c r="PPI405" s="58"/>
      <c r="PPJ405" s="58"/>
      <c r="PPK405" s="58"/>
      <c r="PPL405" s="58"/>
      <c r="PPM405" s="58"/>
      <c r="PPN405" s="58"/>
      <c r="PPO405" s="58"/>
      <c r="PPP405" s="58"/>
      <c r="PPQ405" s="58"/>
      <c r="PPR405" s="58"/>
      <c r="PPS405" s="58"/>
      <c r="PPT405" s="58"/>
      <c r="PPU405" s="58"/>
      <c r="PPV405" s="58"/>
      <c r="PPW405" s="58"/>
      <c r="PPX405" s="58"/>
      <c r="PPY405" s="58"/>
      <c r="PPZ405" s="58"/>
      <c r="PQA405" s="58"/>
      <c r="PQB405" s="58"/>
      <c r="PQC405" s="58"/>
      <c r="PQD405" s="58"/>
      <c r="PQE405" s="58"/>
      <c r="PQF405" s="58"/>
      <c r="PQG405" s="58"/>
      <c r="PQH405" s="58"/>
      <c r="PQI405" s="58"/>
      <c r="PQJ405" s="58"/>
      <c r="PQK405" s="58"/>
      <c r="PQL405" s="58"/>
      <c r="PQM405" s="58"/>
      <c r="PQN405" s="58"/>
      <c r="PQO405" s="58"/>
      <c r="PQP405" s="58"/>
      <c r="PQQ405" s="58"/>
      <c r="PQR405" s="58"/>
      <c r="PQS405" s="58"/>
      <c r="PQT405" s="58"/>
      <c r="PQU405" s="58"/>
      <c r="PQV405" s="58"/>
      <c r="PQW405" s="58"/>
      <c r="PQX405" s="58"/>
      <c r="PQY405" s="58"/>
      <c r="PQZ405" s="58"/>
      <c r="PRA405" s="58"/>
      <c r="PRB405" s="58"/>
      <c r="PRC405" s="58"/>
      <c r="PRD405" s="58"/>
      <c r="PRE405" s="58"/>
      <c r="PRF405" s="58"/>
      <c r="PRG405" s="58"/>
      <c r="PRH405" s="58"/>
      <c r="PRI405" s="58"/>
      <c r="PRJ405" s="58"/>
      <c r="PRK405" s="58"/>
      <c r="PRL405" s="58"/>
      <c r="PRM405" s="58"/>
      <c r="PRN405" s="58"/>
      <c r="PRO405" s="58"/>
      <c r="PRP405" s="58"/>
      <c r="PRQ405" s="58"/>
      <c r="PRR405" s="58"/>
      <c r="PRS405" s="58"/>
      <c r="PRT405" s="58"/>
      <c r="PRU405" s="58"/>
      <c r="PRV405" s="58"/>
      <c r="PRW405" s="58"/>
      <c r="PRX405" s="58"/>
      <c r="PRY405" s="58"/>
      <c r="PRZ405" s="58"/>
      <c r="PSA405" s="58"/>
      <c r="PSB405" s="58"/>
      <c r="PSC405" s="58"/>
      <c r="PSD405" s="58"/>
      <c r="PSE405" s="58"/>
      <c r="PSF405" s="58"/>
      <c r="PSG405" s="58"/>
      <c r="PSH405" s="58"/>
      <c r="PSI405" s="58"/>
      <c r="PSJ405" s="58"/>
      <c r="PSK405" s="58"/>
      <c r="PSL405" s="58"/>
      <c r="PSM405" s="58"/>
      <c r="PSN405" s="58"/>
      <c r="PSO405" s="58"/>
      <c r="PSP405" s="58"/>
      <c r="PSQ405" s="58"/>
      <c r="PSR405" s="58"/>
      <c r="PSS405" s="58"/>
      <c r="PST405" s="58"/>
      <c r="PSU405" s="58"/>
      <c r="PSV405" s="58"/>
      <c r="PSW405" s="58"/>
      <c r="PSX405" s="58"/>
      <c r="PSY405" s="58"/>
      <c r="PSZ405" s="58"/>
      <c r="PTA405" s="58"/>
      <c r="PTB405" s="58"/>
      <c r="PTC405" s="58"/>
      <c r="PTD405" s="58"/>
      <c r="PTE405" s="58"/>
      <c r="PTF405" s="58"/>
      <c r="PTG405" s="58"/>
      <c r="PTH405" s="58"/>
      <c r="PTI405" s="58"/>
      <c r="PTJ405" s="58"/>
      <c r="PTK405" s="58"/>
      <c r="PTL405" s="58"/>
      <c r="PTM405" s="58"/>
      <c r="PTN405" s="58"/>
      <c r="PTO405" s="58"/>
      <c r="PTP405" s="58"/>
      <c r="PTQ405" s="58"/>
      <c r="PTR405" s="58"/>
      <c r="PTS405" s="58"/>
      <c r="PTT405" s="58"/>
      <c r="PTU405" s="58"/>
      <c r="PTV405" s="58"/>
      <c r="PTW405" s="58"/>
      <c r="PTX405" s="58"/>
      <c r="PTY405" s="58"/>
      <c r="PTZ405" s="58"/>
      <c r="PUA405" s="58"/>
      <c r="PUB405" s="58"/>
      <c r="PUC405" s="58"/>
      <c r="PUD405" s="58"/>
      <c r="PUE405" s="58"/>
      <c r="PUF405" s="58"/>
      <c r="PUG405" s="58"/>
      <c r="PUH405" s="58"/>
      <c r="PUI405" s="58"/>
      <c r="PUJ405" s="58"/>
      <c r="PUK405" s="58"/>
      <c r="PUL405" s="58"/>
      <c r="PUM405" s="58"/>
      <c r="PUN405" s="58"/>
      <c r="PUO405" s="58"/>
      <c r="PUP405" s="58"/>
      <c r="PUQ405" s="58"/>
      <c r="PUR405" s="58"/>
      <c r="PUS405" s="58"/>
      <c r="PUT405" s="58"/>
      <c r="PUU405" s="58"/>
      <c r="PUV405" s="58"/>
      <c r="PUW405" s="58"/>
      <c r="PUX405" s="58"/>
      <c r="PUY405" s="58"/>
      <c r="PUZ405" s="58"/>
      <c r="PVA405" s="58"/>
      <c r="PVB405" s="58"/>
      <c r="PVC405" s="58"/>
      <c r="PVD405" s="58"/>
      <c r="PVE405" s="58"/>
      <c r="PVF405" s="58"/>
      <c r="PVG405" s="58"/>
      <c r="PVH405" s="58"/>
      <c r="PVI405" s="58"/>
      <c r="PVJ405" s="58"/>
      <c r="PVK405" s="58"/>
      <c r="PVL405" s="58"/>
      <c r="PVM405" s="58"/>
      <c r="PVN405" s="58"/>
      <c r="PVO405" s="58"/>
      <c r="PVP405" s="58"/>
      <c r="PVQ405" s="58"/>
      <c r="PVR405" s="58"/>
      <c r="PVS405" s="58"/>
      <c r="PVT405" s="58"/>
      <c r="PVU405" s="58"/>
      <c r="PVV405" s="58"/>
      <c r="PVW405" s="58"/>
      <c r="PVX405" s="58"/>
      <c r="PVY405" s="58"/>
      <c r="PVZ405" s="58"/>
      <c r="PWA405" s="58"/>
      <c r="PWB405" s="58"/>
      <c r="PWC405" s="58"/>
      <c r="PWD405" s="58"/>
      <c r="PWE405" s="58"/>
      <c r="PWF405" s="58"/>
      <c r="PWG405" s="58"/>
      <c r="PWH405" s="58"/>
      <c r="PWI405" s="58"/>
      <c r="PWJ405" s="58"/>
      <c r="PWK405" s="58"/>
      <c r="PWL405" s="58"/>
      <c r="PWM405" s="58"/>
      <c r="PWN405" s="58"/>
      <c r="PWO405" s="58"/>
      <c r="PWP405" s="58"/>
      <c r="PWQ405" s="58"/>
      <c r="PWR405" s="58"/>
      <c r="PWS405" s="58"/>
      <c r="PWT405" s="58"/>
      <c r="PWU405" s="58"/>
      <c r="PWV405" s="58"/>
      <c r="PWW405" s="58"/>
      <c r="PWX405" s="58"/>
      <c r="PWY405" s="58"/>
      <c r="PWZ405" s="58"/>
      <c r="PXA405" s="58"/>
      <c r="PXB405" s="58"/>
      <c r="PXC405" s="58"/>
      <c r="PXD405" s="58"/>
      <c r="PXE405" s="58"/>
      <c r="PXF405" s="58"/>
      <c r="PXG405" s="58"/>
      <c r="PXH405" s="58"/>
      <c r="PXI405" s="58"/>
      <c r="PXJ405" s="58"/>
      <c r="PXK405" s="58"/>
      <c r="PXL405" s="58"/>
      <c r="PXM405" s="58"/>
      <c r="PXN405" s="58"/>
      <c r="PXO405" s="58"/>
      <c r="PXP405" s="58"/>
      <c r="PXQ405" s="58"/>
      <c r="PXR405" s="58"/>
      <c r="PXS405" s="58"/>
      <c r="PXT405" s="58"/>
      <c r="PXU405" s="58"/>
      <c r="PXV405" s="58"/>
      <c r="PXW405" s="58"/>
      <c r="PXX405" s="58"/>
      <c r="PXY405" s="58"/>
      <c r="PXZ405" s="58"/>
      <c r="PYA405" s="58"/>
      <c r="PYB405" s="58"/>
      <c r="PYC405" s="58"/>
      <c r="PYD405" s="58"/>
      <c r="PYE405" s="58"/>
      <c r="PYF405" s="58"/>
      <c r="PYG405" s="58"/>
      <c r="PYH405" s="58"/>
      <c r="PYI405" s="58"/>
      <c r="PYJ405" s="58"/>
      <c r="PYK405" s="58"/>
      <c r="PYL405" s="58"/>
      <c r="PYM405" s="58"/>
      <c r="PYN405" s="58"/>
      <c r="PYO405" s="58"/>
      <c r="PYP405" s="58"/>
      <c r="PYQ405" s="58"/>
      <c r="PYR405" s="58"/>
      <c r="PYS405" s="58"/>
      <c r="PYT405" s="58"/>
      <c r="PYU405" s="58"/>
      <c r="PYV405" s="58"/>
      <c r="PYW405" s="58"/>
      <c r="PYX405" s="58"/>
      <c r="PYY405" s="58"/>
      <c r="PYZ405" s="58"/>
      <c r="PZA405" s="58"/>
      <c r="PZB405" s="58"/>
      <c r="PZC405" s="58"/>
      <c r="PZD405" s="58"/>
      <c r="PZE405" s="58"/>
      <c r="PZF405" s="58"/>
      <c r="PZG405" s="58"/>
      <c r="PZH405" s="58"/>
      <c r="PZI405" s="58"/>
      <c r="PZJ405" s="58"/>
      <c r="PZK405" s="58"/>
      <c r="PZL405" s="58"/>
      <c r="PZM405" s="58"/>
      <c r="PZN405" s="58"/>
      <c r="PZO405" s="58"/>
      <c r="PZP405" s="58"/>
      <c r="PZQ405" s="58"/>
      <c r="PZR405" s="58"/>
      <c r="PZS405" s="58"/>
      <c r="PZT405" s="58"/>
      <c r="PZU405" s="58"/>
      <c r="PZV405" s="58"/>
      <c r="PZW405" s="58"/>
      <c r="PZX405" s="58"/>
      <c r="PZY405" s="58"/>
      <c r="PZZ405" s="58"/>
      <c r="QAA405" s="58"/>
      <c r="QAB405" s="58"/>
      <c r="QAC405" s="58"/>
      <c r="QAD405" s="58"/>
      <c r="QAE405" s="58"/>
      <c r="QAF405" s="58"/>
      <c r="QAG405" s="58"/>
      <c r="QAH405" s="58"/>
      <c r="QAI405" s="58"/>
      <c r="QAJ405" s="58"/>
      <c r="QAK405" s="58"/>
      <c r="QAL405" s="58"/>
      <c r="QAM405" s="58"/>
      <c r="QAN405" s="58"/>
      <c r="QAO405" s="58"/>
      <c r="QAP405" s="58"/>
      <c r="QAQ405" s="58"/>
      <c r="QAR405" s="58"/>
      <c r="QAS405" s="58"/>
      <c r="QAT405" s="58"/>
      <c r="QAU405" s="58"/>
      <c r="QAV405" s="58"/>
      <c r="QAW405" s="58"/>
      <c r="QAX405" s="58"/>
      <c r="QAY405" s="58"/>
      <c r="QAZ405" s="58"/>
      <c r="QBA405" s="58"/>
      <c r="QBB405" s="58"/>
      <c r="QBC405" s="58"/>
      <c r="QBD405" s="58"/>
      <c r="QBE405" s="58"/>
      <c r="QBF405" s="58"/>
      <c r="QBG405" s="58"/>
      <c r="QBH405" s="58"/>
      <c r="QBI405" s="58"/>
      <c r="QBJ405" s="58"/>
      <c r="QBK405" s="58"/>
      <c r="QBL405" s="58"/>
      <c r="QBM405" s="58"/>
      <c r="QBN405" s="58"/>
      <c r="QBO405" s="58"/>
      <c r="QBP405" s="58"/>
      <c r="QBQ405" s="58"/>
      <c r="QBR405" s="58"/>
      <c r="QBS405" s="58"/>
      <c r="QBT405" s="58"/>
      <c r="QBU405" s="58"/>
      <c r="QBV405" s="58"/>
      <c r="QBW405" s="58"/>
      <c r="QBX405" s="58"/>
      <c r="QBY405" s="58"/>
      <c r="QBZ405" s="58"/>
      <c r="QCA405" s="58"/>
      <c r="QCB405" s="58"/>
      <c r="QCC405" s="58"/>
      <c r="QCD405" s="58"/>
      <c r="QCE405" s="58"/>
      <c r="QCF405" s="58"/>
      <c r="QCG405" s="58"/>
      <c r="QCH405" s="58"/>
      <c r="QCI405" s="58"/>
      <c r="QCJ405" s="58"/>
      <c r="QCK405" s="58"/>
      <c r="QCL405" s="58"/>
      <c r="QCM405" s="58"/>
      <c r="QCN405" s="58"/>
      <c r="QCO405" s="58"/>
      <c r="QCP405" s="58"/>
      <c r="QCQ405" s="58"/>
      <c r="QCR405" s="58"/>
      <c r="QCS405" s="58"/>
      <c r="QCT405" s="58"/>
      <c r="QCU405" s="58"/>
      <c r="QCV405" s="58"/>
      <c r="QCW405" s="58"/>
      <c r="QCX405" s="58"/>
      <c r="QCY405" s="58"/>
      <c r="QCZ405" s="58"/>
      <c r="QDA405" s="58"/>
      <c r="QDB405" s="58"/>
      <c r="QDC405" s="58"/>
      <c r="QDD405" s="58"/>
      <c r="QDE405" s="58"/>
      <c r="QDF405" s="58"/>
      <c r="QDG405" s="58"/>
      <c r="QDH405" s="58"/>
      <c r="QDI405" s="58"/>
      <c r="QDJ405" s="58"/>
      <c r="QDK405" s="58"/>
      <c r="QDL405" s="58"/>
      <c r="QDM405" s="58"/>
      <c r="QDN405" s="58"/>
      <c r="QDO405" s="58"/>
      <c r="QDP405" s="58"/>
      <c r="QDQ405" s="58"/>
      <c r="QDR405" s="58"/>
      <c r="QDS405" s="58"/>
      <c r="QDT405" s="58"/>
      <c r="QDU405" s="58"/>
      <c r="QDV405" s="58"/>
      <c r="QDW405" s="58"/>
      <c r="QDX405" s="58"/>
      <c r="QDY405" s="58"/>
      <c r="QDZ405" s="58"/>
      <c r="QEA405" s="58"/>
      <c r="QEB405" s="58"/>
      <c r="QEC405" s="58"/>
      <c r="QED405" s="58"/>
      <c r="QEE405" s="58"/>
      <c r="QEF405" s="58"/>
      <c r="QEG405" s="58"/>
      <c r="QEH405" s="58"/>
      <c r="QEI405" s="58"/>
      <c r="QEJ405" s="58"/>
      <c r="QEK405" s="58"/>
      <c r="QEL405" s="58"/>
      <c r="QEM405" s="58"/>
      <c r="QEN405" s="58"/>
      <c r="QEO405" s="58"/>
      <c r="QEP405" s="58"/>
      <c r="QEQ405" s="58"/>
      <c r="QER405" s="58"/>
      <c r="QES405" s="58"/>
      <c r="QET405" s="58"/>
      <c r="QEU405" s="58"/>
      <c r="QEV405" s="58"/>
      <c r="QEW405" s="58"/>
      <c r="QEX405" s="58"/>
      <c r="QEY405" s="58"/>
      <c r="QEZ405" s="58"/>
      <c r="QFA405" s="58"/>
      <c r="QFB405" s="58"/>
      <c r="QFC405" s="58"/>
      <c r="QFD405" s="58"/>
      <c r="QFE405" s="58"/>
      <c r="QFF405" s="58"/>
      <c r="QFG405" s="58"/>
      <c r="QFH405" s="58"/>
      <c r="QFI405" s="58"/>
      <c r="QFJ405" s="58"/>
      <c r="QFK405" s="58"/>
      <c r="QFL405" s="58"/>
      <c r="QFM405" s="58"/>
      <c r="QFN405" s="58"/>
      <c r="QFO405" s="58"/>
      <c r="QFP405" s="58"/>
      <c r="QFQ405" s="58"/>
      <c r="QFR405" s="58"/>
      <c r="QFS405" s="58"/>
      <c r="QFT405" s="58"/>
      <c r="QFU405" s="58"/>
      <c r="QFV405" s="58"/>
      <c r="QFW405" s="58"/>
      <c r="QFX405" s="58"/>
      <c r="QFY405" s="58"/>
      <c r="QFZ405" s="58"/>
      <c r="QGA405" s="58"/>
      <c r="QGB405" s="58"/>
      <c r="QGC405" s="58"/>
      <c r="QGD405" s="58"/>
      <c r="QGE405" s="58"/>
      <c r="QGF405" s="58"/>
      <c r="QGG405" s="58"/>
      <c r="QGH405" s="58"/>
      <c r="QGI405" s="58"/>
      <c r="QGJ405" s="58"/>
      <c r="QGK405" s="58"/>
      <c r="QGL405" s="58"/>
      <c r="QGM405" s="58"/>
      <c r="QGN405" s="58"/>
      <c r="QGO405" s="58"/>
      <c r="QGP405" s="58"/>
      <c r="QGQ405" s="58"/>
      <c r="QGR405" s="58"/>
      <c r="QGS405" s="58"/>
      <c r="QGT405" s="58"/>
      <c r="QGU405" s="58"/>
      <c r="QGV405" s="58"/>
      <c r="QGW405" s="58"/>
      <c r="QGX405" s="58"/>
      <c r="QGY405" s="58"/>
      <c r="QGZ405" s="58"/>
      <c r="QHA405" s="58"/>
      <c r="QHB405" s="58"/>
      <c r="QHC405" s="58"/>
      <c r="QHD405" s="58"/>
      <c r="QHE405" s="58"/>
      <c r="QHF405" s="58"/>
      <c r="QHG405" s="58"/>
      <c r="QHH405" s="58"/>
      <c r="QHI405" s="58"/>
      <c r="QHJ405" s="58"/>
      <c r="QHK405" s="58"/>
      <c r="QHL405" s="58"/>
      <c r="QHM405" s="58"/>
      <c r="QHN405" s="58"/>
      <c r="QHO405" s="58"/>
      <c r="QHP405" s="58"/>
      <c r="QHQ405" s="58"/>
      <c r="QHR405" s="58"/>
      <c r="QHS405" s="58"/>
      <c r="QHT405" s="58"/>
      <c r="QHU405" s="58"/>
      <c r="QHV405" s="58"/>
      <c r="QHW405" s="58"/>
      <c r="QHX405" s="58"/>
      <c r="QHY405" s="58"/>
      <c r="QHZ405" s="58"/>
      <c r="QIA405" s="58"/>
      <c r="QIB405" s="58"/>
      <c r="QIC405" s="58"/>
      <c r="QID405" s="58"/>
      <c r="QIE405" s="58"/>
      <c r="QIF405" s="58"/>
      <c r="QIG405" s="58"/>
      <c r="QIH405" s="58"/>
      <c r="QII405" s="58"/>
      <c r="QIJ405" s="58"/>
      <c r="QIK405" s="58"/>
      <c r="QIL405" s="58"/>
      <c r="QIM405" s="58"/>
      <c r="QIN405" s="58"/>
      <c r="QIO405" s="58"/>
      <c r="QIP405" s="58"/>
      <c r="QIQ405" s="58"/>
      <c r="QIR405" s="58"/>
      <c r="QIS405" s="58"/>
      <c r="QIT405" s="58"/>
      <c r="QIU405" s="58"/>
      <c r="QIV405" s="58"/>
      <c r="QIW405" s="58"/>
      <c r="QIX405" s="58"/>
      <c r="QIY405" s="58"/>
      <c r="QIZ405" s="58"/>
      <c r="QJA405" s="58"/>
      <c r="QJB405" s="58"/>
      <c r="QJC405" s="58"/>
      <c r="QJD405" s="58"/>
      <c r="QJE405" s="58"/>
      <c r="QJF405" s="58"/>
      <c r="QJG405" s="58"/>
      <c r="QJH405" s="58"/>
      <c r="QJI405" s="58"/>
      <c r="QJJ405" s="58"/>
      <c r="QJK405" s="58"/>
      <c r="QJL405" s="58"/>
      <c r="QJM405" s="58"/>
      <c r="QJN405" s="58"/>
      <c r="QJO405" s="58"/>
      <c r="QJP405" s="58"/>
      <c r="QJQ405" s="58"/>
      <c r="QJR405" s="58"/>
      <c r="QJS405" s="58"/>
      <c r="QJT405" s="58"/>
      <c r="QJU405" s="58"/>
      <c r="QJV405" s="58"/>
      <c r="QJW405" s="58"/>
      <c r="QJX405" s="58"/>
      <c r="QJY405" s="58"/>
      <c r="QJZ405" s="58"/>
      <c r="QKA405" s="58"/>
      <c r="QKB405" s="58"/>
      <c r="QKC405" s="58"/>
      <c r="QKD405" s="58"/>
      <c r="QKE405" s="58"/>
      <c r="QKF405" s="58"/>
      <c r="QKG405" s="58"/>
      <c r="QKH405" s="58"/>
      <c r="QKI405" s="58"/>
      <c r="QKJ405" s="58"/>
      <c r="QKK405" s="58"/>
      <c r="QKL405" s="58"/>
      <c r="QKM405" s="58"/>
      <c r="QKN405" s="58"/>
      <c r="QKO405" s="58"/>
      <c r="QKP405" s="58"/>
      <c r="QKQ405" s="58"/>
      <c r="QKR405" s="58"/>
      <c r="QKS405" s="58"/>
      <c r="QKT405" s="58"/>
      <c r="QKU405" s="58"/>
      <c r="QKV405" s="58"/>
      <c r="QKW405" s="58"/>
      <c r="QKX405" s="58"/>
      <c r="QKY405" s="58"/>
      <c r="QKZ405" s="58"/>
      <c r="QLA405" s="58"/>
      <c r="QLB405" s="58"/>
      <c r="QLC405" s="58"/>
      <c r="QLD405" s="58"/>
      <c r="QLE405" s="58"/>
      <c r="QLF405" s="58"/>
      <c r="QLG405" s="58"/>
      <c r="QLH405" s="58"/>
      <c r="QLI405" s="58"/>
      <c r="QLJ405" s="58"/>
      <c r="QLK405" s="58"/>
      <c r="QLL405" s="58"/>
      <c r="QLM405" s="58"/>
      <c r="QLN405" s="58"/>
      <c r="QLO405" s="58"/>
      <c r="QLP405" s="58"/>
      <c r="QLQ405" s="58"/>
      <c r="QLR405" s="58"/>
      <c r="QLS405" s="58"/>
      <c r="QLT405" s="58"/>
      <c r="QLU405" s="58"/>
      <c r="QLV405" s="58"/>
      <c r="QLW405" s="58"/>
      <c r="QLX405" s="58"/>
      <c r="QLY405" s="58"/>
      <c r="QLZ405" s="58"/>
      <c r="QMA405" s="58"/>
      <c r="QMB405" s="58"/>
      <c r="QMC405" s="58"/>
      <c r="QMD405" s="58"/>
      <c r="QME405" s="58"/>
      <c r="QMF405" s="58"/>
      <c r="QMG405" s="58"/>
      <c r="QMH405" s="58"/>
      <c r="QMI405" s="58"/>
      <c r="QMJ405" s="58"/>
      <c r="QMK405" s="58"/>
      <c r="QML405" s="58"/>
      <c r="QMM405" s="58"/>
      <c r="QMN405" s="58"/>
      <c r="QMO405" s="58"/>
      <c r="QMP405" s="58"/>
      <c r="QMQ405" s="58"/>
      <c r="QMR405" s="58"/>
      <c r="QMS405" s="58"/>
      <c r="QMT405" s="58"/>
      <c r="QMU405" s="58"/>
      <c r="QMV405" s="58"/>
      <c r="QMW405" s="58"/>
      <c r="QMX405" s="58"/>
      <c r="QMY405" s="58"/>
      <c r="QMZ405" s="58"/>
      <c r="QNA405" s="58"/>
      <c r="QNB405" s="58"/>
      <c r="QNC405" s="58"/>
      <c r="QND405" s="58"/>
      <c r="QNE405" s="58"/>
      <c r="QNF405" s="58"/>
      <c r="QNG405" s="58"/>
      <c r="QNH405" s="58"/>
      <c r="QNI405" s="58"/>
      <c r="QNJ405" s="58"/>
      <c r="QNK405" s="58"/>
      <c r="QNL405" s="58"/>
      <c r="QNM405" s="58"/>
      <c r="QNN405" s="58"/>
      <c r="QNO405" s="58"/>
      <c r="QNP405" s="58"/>
      <c r="QNQ405" s="58"/>
      <c r="QNR405" s="58"/>
      <c r="QNS405" s="58"/>
      <c r="QNT405" s="58"/>
      <c r="QNU405" s="58"/>
      <c r="QNV405" s="58"/>
      <c r="QNW405" s="58"/>
      <c r="QNX405" s="58"/>
      <c r="QNY405" s="58"/>
      <c r="QNZ405" s="58"/>
      <c r="QOA405" s="58"/>
      <c r="QOB405" s="58"/>
      <c r="QOC405" s="58"/>
      <c r="QOD405" s="58"/>
      <c r="QOE405" s="58"/>
      <c r="QOF405" s="58"/>
      <c r="QOG405" s="58"/>
      <c r="QOH405" s="58"/>
      <c r="QOI405" s="58"/>
      <c r="QOJ405" s="58"/>
      <c r="QOK405" s="58"/>
      <c r="QOL405" s="58"/>
      <c r="QOM405" s="58"/>
      <c r="QON405" s="58"/>
      <c r="QOO405" s="58"/>
      <c r="QOP405" s="58"/>
      <c r="QOQ405" s="58"/>
      <c r="QOR405" s="58"/>
      <c r="QOS405" s="58"/>
      <c r="QOT405" s="58"/>
      <c r="QOU405" s="58"/>
      <c r="QOV405" s="58"/>
      <c r="QOW405" s="58"/>
      <c r="QOX405" s="58"/>
      <c r="QOY405" s="58"/>
      <c r="QOZ405" s="58"/>
      <c r="QPA405" s="58"/>
      <c r="QPB405" s="58"/>
      <c r="QPC405" s="58"/>
      <c r="QPD405" s="58"/>
      <c r="QPE405" s="58"/>
      <c r="QPF405" s="58"/>
      <c r="QPG405" s="58"/>
      <c r="QPH405" s="58"/>
      <c r="QPI405" s="58"/>
      <c r="QPJ405" s="58"/>
      <c r="QPK405" s="58"/>
      <c r="QPL405" s="58"/>
      <c r="QPM405" s="58"/>
      <c r="QPN405" s="58"/>
      <c r="QPO405" s="58"/>
      <c r="QPP405" s="58"/>
      <c r="QPQ405" s="58"/>
      <c r="QPR405" s="58"/>
      <c r="QPS405" s="58"/>
      <c r="QPT405" s="58"/>
      <c r="QPU405" s="58"/>
      <c r="QPV405" s="58"/>
      <c r="QPW405" s="58"/>
      <c r="QPX405" s="58"/>
      <c r="QPY405" s="58"/>
      <c r="QPZ405" s="58"/>
      <c r="QQA405" s="58"/>
      <c r="QQB405" s="58"/>
      <c r="QQC405" s="58"/>
      <c r="QQD405" s="58"/>
      <c r="QQE405" s="58"/>
      <c r="QQF405" s="58"/>
      <c r="QQG405" s="58"/>
      <c r="QQH405" s="58"/>
      <c r="QQI405" s="58"/>
      <c r="QQJ405" s="58"/>
      <c r="QQK405" s="58"/>
      <c r="QQL405" s="58"/>
      <c r="QQM405" s="58"/>
      <c r="QQN405" s="58"/>
      <c r="QQO405" s="58"/>
      <c r="QQP405" s="58"/>
      <c r="QQQ405" s="58"/>
      <c r="QQR405" s="58"/>
      <c r="QQS405" s="58"/>
      <c r="QQT405" s="58"/>
      <c r="QQU405" s="58"/>
      <c r="QQV405" s="58"/>
      <c r="QQW405" s="58"/>
      <c r="QQX405" s="58"/>
      <c r="QQY405" s="58"/>
      <c r="QQZ405" s="58"/>
      <c r="QRA405" s="58"/>
      <c r="QRB405" s="58"/>
      <c r="QRC405" s="58"/>
      <c r="QRD405" s="58"/>
      <c r="QRE405" s="58"/>
      <c r="QRF405" s="58"/>
      <c r="QRG405" s="58"/>
      <c r="QRH405" s="58"/>
      <c r="QRI405" s="58"/>
      <c r="QRJ405" s="58"/>
      <c r="QRK405" s="58"/>
      <c r="QRL405" s="58"/>
      <c r="QRM405" s="58"/>
      <c r="QRN405" s="58"/>
      <c r="QRO405" s="58"/>
      <c r="QRP405" s="58"/>
      <c r="QRQ405" s="58"/>
      <c r="QRR405" s="58"/>
      <c r="QRS405" s="58"/>
      <c r="QRT405" s="58"/>
      <c r="QRU405" s="58"/>
      <c r="QRV405" s="58"/>
      <c r="QRW405" s="58"/>
      <c r="QRX405" s="58"/>
      <c r="QRY405" s="58"/>
      <c r="QRZ405" s="58"/>
      <c r="QSA405" s="58"/>
      <c r="QSB405" s="58"/>
      <c r="QSC405" s="58"/>
      <c r="QSD405" s="58"/>
      <c r="QSE405" s="58"/>
      <c r="QSF405" s="58"/>
      <c r="QSG405" s="58"/>
      <c r="QSH405" s="58"/>
      <c r="QSI405" s="58"/>
      <c r="QSJ405" s="58"/>
      <c r="QSK405" s="58"/>
      <c r="QSL405" s="58"/>
      <c r="QSM405" s="58"/>
      <c r="QSN405" s="58"/>
      <c r="QSO405" s="58"/>
      <c r="QSP405" s="58"/>
      <c r="QSQ405" s="58"/>
      <c r="QSR405" s="58"/>
      <c r="QSS405" s="58"/>
      <c r="QST405" s="58"/>
      <c r="QSU405" s="58"/>
      <c r="QSV405" s="58"/>
      <c r="QSW405" s="58"/>
      <c r="QSX405" s="58"/>
      <c r="QSY405" s="58"/>
      <c r="QSZ405" s="58"/>
      <c r="QTA405" s="58"/>
      <c r="QTB405" s="58"/>
      <c r="QTC405" s="58"/>
      <c r="QTD405" s="58"/>
      <c r="QTE405" s="58"/>
      <c r="QTF405" s="58"/>
      <c r="QTG405" s="58"/>
      <c r="QTH405" s="58"/>
      <c r="QTI405" s="58"/>
      <c r="QTJ405" s="58"/>
      <c r="QTK405" s="58"/>
      <c r="QTL405" s="58"/>
      <c r="QTM405" s="58"/>
      <c r="QTN405" s="58"/>
      <c r="QTO405" s="58"/>
      <c r="QTP405" s="58"/>
      <c r="QTQ405" s="58"/>
      <c r="QTR405" s="58"/>
      <c r="QTS405" s="58"/>
      <c r="QTT405" s="58"/>
      <c r="QTU405" s="58"/>
      <c r="QTV405" s="58"/>
      <c r="QTW405" s="58"/>
      <c r="QTX405" s="58"/>
      <c r="QTY405" s="58"/>
      <c r="QTZ405" s="58"/>
      <c r="QUA405" s="58"/>
      <c r="QUB405" s="58"/>
      <c r="QUC405" s="58"/>
      <c r="QUD405" s="58"/>
      <c r="QUE405" s="58"/>
      <c r="QUF405" s="58"/>
      <c r="QUG405" s="58"/>
      <c r="QUH405" s="58"/>
      <c r="QUI405" s="58"/>
      <c r="QUJ405" s="58"/>
      <c r="QUK405" s="58"/>
      <c r="QUL405" s="58"/>
      <c r="QUM405" s="58"/>
      <c r="QUN405" s="58"/>
      <c r="QUO405" s="58"/>
      <c r="QUP405" s="58"/>
      <c r="QUQ405" s="58"/>
      <c r="QUR405" s="58"/>
      <c r="QUS405" s="58"/>
      <c r="QUT405" s="58"/>
      <c r="QUU405" s="58"/>
      <c r="QUV405" s="58"/>
      <c r="QUW405" s="58"/>
      <c r="QUX405" s="58"/>
      <c r="QUY405" s="58"/>
      <c r="QUZ405" s="58"/>
      <c r="QVA405" s="58"/>
      <c r="QVB405" s="58"/>
      <c r="QVC405" s="58"/>
      <c r="QVD405" s="58"/>
      <c r="QVE405" s="58"/>
      <c r="QVF405" s="58"/>
      <c r="QVG405" s="58"/>
      <c r="QVH405" s="58"/>
      <c r="QVI405" s="58"/>
      <c r="QVJ405" s="58"/>
      <c r="QVK405" s="58"/>
      <c r="QVL405" s="58"/>
      <c r="QVM405" s="58"/>
      <c r="QVN405" s="58"/>
      <c r="QVO405" s="58"/>
      <c r="QVP405" s="58"/>
      <c r="QVQ405" s="58"/>
      <c r="QVR405" s="58"/>
      <c r="QVS405" s="58"/>
      <c r="QVT405" s="58"/>
      <c r="QVU405" s="58"/>
      <c r="QVV405" s="58"/>
      <c r="QVW405" s="58"/>
      <c r="QVX405" s="58"/>
      <c r="QVY405" s="58"/>
      <c r="QVZ405" s="58"/>
      <c r="QWA405" s="58"/>
      <c r="QWB405" s="58"/>
      <c r="QWC405" s="58"/>
      <c r="QWD405" s="58"/>
      <c r="QWE405" s="58"/>
      <c r="QWF405" s="58"/>
      <c r="QWG405" s="58"/>
      <c r="QWH405" s="58"/>
      <c r="QWI405" s="58"/>
      <c r="QWJ405" s="58"/>
      <c r="QWK405" s="58"/>
      <c r="QWL405" s="58"/>
      <c r="QWM405" s="58"/>
      <c r="QWN405" s="58"/>
      <c r="QWO405" s="58"/>
      <c r="QWP405" s="58"/>
      <c r="QWQ405" s="58"/>
      <c r="QWR405" s="58"/>
      <c r="QWS405" s="58"/>
      <c r="QWT405" s="58"/>
      <c r="QWU405" s="58"/>
      <c r="QWV405" s="58"/>
      <c r="QWW405" s="58"/>
      <c r="QWX405" s="58"/>
      <c r="QWY405" s="58"/>
      <c r="QWZ405" s="58"/>
      <c r="QXA405" s="58"/>
      <c r="QXB405" s="58"/>
      <c r="QXC405" s="58"/>
      <c r="QXD405" s="58"/>
      <c r="QXE405" s="58"/>
      <c r="QXF405" s="58"/>
      <c r="QXG405" s="58"/>
      <c r="QXH405" s="58"/>
      <c r="QXI405" s="58"/>
      <c r="QXJ405" s="58"/>
      <c r="QXK405" s="58"/>
      <c r="QXL405" s="58"/>
      <c r="QXM405" s="58"/>
      <c r="QXN405" s="58"/>
      <c r="QXO405" s="58"/>
      <c r="QXP405" s="58"/>
      <c r="QXQ405" s="58"/>
      <c r="QXR405" s="58"/>
      <c r="QXS405" s="58"/>
      <c r="QXT405" s="58"/>
      <c r="QXU405" s="58"/>
      <c r="QXV405" s="58"/>
      <c r="QXW405" s="58"/>
      <c r="QXX405" s="58"/>
      <c r="QXY405" s="58"/>
      <c r="QXZ405" s="58"/>
      <c r="QYA405" s="58"/>
      <c r="QYB405" s="58"/>
      <c r="QYC405" s="58"/>
      <c r="QYD405" s="58"/>
      <c r="QYE405" s="58"/>
      <c r="QYF405" s="58"/>
      <c r="QYG405" s="58"/>
      <c r="QYH405" s="58"/>
      <c r="QYI405" s="58"/>
      <c r="QYJ405" s="58"/>
      <c r="QYK405" s="58"/>
      <c r="QYL405" s="58"/>
      <c r="QYM405" s="58"/>
      <c r="QYN405" s="58"/>
      <c r="QYO405" s="58"/>
      <c r="QYP405" s="58"/>
      <c r="QYQ405" s="58"/>
      <c r="QYR405" s="58"/>
      <c r="QYS405" s="58"/>
      <c r="QYT405" s="58"/>
      <c r="QYU405" s="58"/>
      <c r="QYV405" s="58"/>
      <c r="QYW405" s="58"/>
      <c r="QYX405" s="58"/>
      <c r="QYY405" s="58"/>
      <c r="QYZ405" s="58"/>
      <c r="QZA405" s="58"/>
      <c r="QZB405" s="58"/>
      <c r="QZC405" s="58"/>
      <c r="QZD405" s="58"/>
      <c r="QZE405" s="58"/>
      <c r="QZF405" s="58"/>
      <c r="QZG405" s="58"/>
      <c r="QZH405" s="58"/>
      <c r="QZI405" s="58"/>
      <c r="QZJ405" s="58"/>
      <c r="QZK405" s="58"/>
      <c r="QZL405" s="58"/>
      <c r="QZM405" s="58"/>
      <c r="QZN405" s="58"/>
      <c r="QZO405" s="58"/>
      <c r="QZP405" s="58"/>
      <c r="QZQ405" s="58"/>
      <c r="QZR405" s="58"/>
      <c r="QZS405" s="58"/>
      <c r="QZT405" s="58"/>
      <c r="QZU405" s="58"/>
      <c r="QZV405" s="58"/>
      <c r="QZW405" s="58"/>
      <c r="QZX405" s="58"/>
      <c r="QZY405" s="58"/>
      <c r="QZZ405" s="58"/>
      <c r="RAA405" s="58"/>
      <c r="RAB405" s="58"/>
      <c r="RAC405" s="58"/>
      <c r="RAD405" s="58"/>
      <c r="RAE405" s="58"/>
      <c r="RAF405" s="58"/>
      <c r="RAG405" s="58"/>
      <c r="RAH405" s="58"/>
      <c r="RAI405" s="58"/>
      <c r="RAJ405" s="58"/>
      <c r="RAK405" s="58"/>
      <c r="RAL405" s="58"/>
      <c r="RAM405" s="58"/>
      <c r="RAN405" s="58"/>
      <c r="RAO405" s="58"/>
      <c r="RAP405" s="58"/>
      <c r="RAQ405" s="58"/>
      <c r="RAR405" s="58"/>
      <c r="RAS405" s="58"/>
      <c r="RAT405" s="58"/>
      <c r="RAU405" s="58"/>
      <c r="RAV405" s="58"/>
      <c r="RAW405" s="58"/>
      <c r="RAX405" s="58"/>
      <c r="RAY405" s="58"/>
      <c r="RAZ405" s="58"/>
      <c r="RBA405" s="58"/>
      <c r="RBB405" s="58"/>
      <c r="RBC405" s="58"/>
      <c r="RBD405" s="58"/>
      <c r="RBE405" s="58"/>
      <c r="RBF405" s="58"/>
      <c r="RBG405" s="58"/>
      <c r="RBH405" s="58"/>
      <c r="RBI405" s="58"/>
      <c r="RBJ405" s="58"/>
      <c r="RBK405" s="58"/>
      <c r="RBL405" s="58"/>
      <c r="RBM405" s="58"/>
      <c r="RBN405" s="58"/>
      <c r="RBO405" s="58"/>
      <c r="RBP405" s="58"/>
      <c r="RBQ405" s="58"/>
      <c r="RBR405" s="58"/>
      <c r="RBS405" s="58"/>
      <c r="RBT405" s="58"/>
      <c r="RBU405" s="58"/>
      <c r="RBV405" s="58"/>
      <c r="RBW405" s="58"/>
      <c r="RBX405" s="58"/>
      <c r="RBY405" s="58"/>
      <c r="RBZ405" s="58"/>
      <c r="RCA405" s="58"/>
      <c r="RCB405" s="58"/>
      <c r="RCC405" s="58"/>
      <c r="RCD405" s="58"/>
      <c r="RCE405" s="58"/>
      <c r="RCF405" s="58"/>
      <c r="RCG405" s="58"/>
      <c r="RCH405" s="58"/>
      <c r="RCI405" s="58"/>
      <c r="RCJ405" s="58"/>
      <c r="RCK405" s="58"/>
      <c r="RCL405" s="58"/>
      <c r="RCM405" s="58"/>
      <c r="RCN405" s="58"/>
      <c r="RCO405" s="58"/>
      <c r="RCP405" s="58"/>
      <c r="RCQ405" s="58"/>
      <c r="RCR405" s="58"/>
      <c r="RCS405" s="58"/>
      <c r="RCT405" s="58"/>
      <c r="RCU405" s="58"/>
      <c r="RCV405" s="58"/>
      <c r="RCW405" s="58"/>
      <c r="RCX405" s="58"/>
      <c r="RCY405" s="58"/>
      <c r="RCZ405" s="58"/>
      <c r="RDA405" s="58"/>
      <c r="RDB405" s="58"/>
      <c r="RDC405" s="58"/>
      <c r="RDD405" s="58"/>
      <c r="RDE405" s="58"/>
      <c r="RDF405" s="58"/>
      <c r="RDG405" s="58"/>
      <c r="RDH405" s="58"/>
      <c r="RDI405" s="58"/>
      <c r="RDJ405" s="58"/>
      <c r="RDK405" s="58"/>
      <c r="RDL405" s="58"/>
      <c r="RDM405" s="58"/>
      <c r="RDN405" s="58"/>
      <c r="RDO405" s="58"/>
      <c r="RDP405" s="58"/>
      <c r="RDQ405" s="58"/>
      <c r="RDR405" s="58"/>
      <c r="RDS405" s="58"/>
      <c r="RDT405" s="58"/>
      <c r="RDU405" s="58"/>
      <c r="RDV405" s="58"/>
      <c r="RDW405" s="58"/>
      <c r="RDX405" s="58"/>
      <c r="RDY405" s="58"/>
      <c r="RDZ405" s="58"/>
      <c r="REA405" s="58"/>
      <c r="REB405" s="58"/>
      <c r="REC405" s="58"/>
      <c r="RED405" s="58"/>
      <c r="REE405" s="58"/>
      <c r="REF405" s="58"/>
      <c r="REG405" s="58"/>
      <c r="REH405" s="58"/>
      <c r="REI405" s="58"/>
      <c r="REJ405" s="58"/>
      <c r="REK405" s="58"/>
      <c r="REL405" s="58"/>
      <c r="REM405" s="58"/>
      <c r="REN405" s="58"/>
      <c r="REO405" s="58"/>
      <c r="REP405" s="58"/>
      <c r="REQ405" s="58"/>
      <c r="RER405" s="58"/>
      <c r="RES405" s="58"/>
      <c r="RET405" s="58"/>
      <c r="REU405" s="58"/>
      <c r="REV405" s="58"/>
      <c r="REW405" s="58"/>
      <c r="REX405" s="58"/>
      <c r="REY405" s="58"/>
      <c r="REZ405" s="58"/>
      <c r="RFA405" s="58"/>
      <c r="RFB405" s="58"/>
      <c r="RFC405" s="58"/>
      <c r="RFD405" s="58"/>
      <c r="RFE405" s="58"/>
      <c r="RFF405" s="58"/>
      <c r="RFG405" s="58"/>
      <c r="RFH405" s="58"/>
      <c r="RFI405" s="58"/>
      <c r="RFJ405" s="58"/>
      <c r="RFK405" s="58"/>
      <c r="RFL405" s="58"/>
      <c r="RFM405" s="58"/>
      <c r="RFN405" s="58"/>
      <c r="RFO405" s="58"/>
      <c r="RFP405" s="58"/>
      <c r="RFQ405" s="58"/>
      <c r="RFR405" s="58"/>
      <c r="RFS405" s="58"/>
      <c r="RFT405" s="58"/>
      <c r="RFU405" s="58"/>
      <c r="RFV405" s="58"/>
      <c r="RFW405" s="58"/>
      <c r="RFX405" s="58"/>
      <c r="RFY405" s="58"/>
      <c r="RFZ405" s="58"/>
      <c r="RGA405" s="58"/>
      <c r="RGB405" s="58"/>
      <c r="RGC405" s="58"/>
      <c r="RGD405" s="58"/>
      <c r="RGE405" s="58"/>
      <c r="RGF405" s="58"/>
      <c r="RGG405" s="58"/>
      <c r="RGH405" s="58"/>
      <c r="RGI405" s="58"/>
      <c r="RGJ405" s="58"/>
      <c r="RGK405" s="58"/>
      <c r="RGL405" s="58"/>
      <c r="RGM405" s="58"/>
      <c r="RGN405" s="58"/>
      <c r="RGO405" s="58"/>
      <c r="RGP405" s="58"/>
      <c r="RGQ405" s="58"/>
      <c r="RGR405" s="58"/>
      <c r="RGS405" s="58"/>
      <c r="RGT405" s="58"/>
      <c r="RGU405" s="58"/>
      <c r="RGV405" s="58"/>
      <c r="RGW405" s="58"/>
      <c r="RGX405" s="58"/>
      <c r="RGY405" s="58"/>
      <c r="RGZ405" s="58"/>
      <c r="RHA405" s="58"/>
      <c r="RHB405" s="58"/>
      <c r="RHC405" s="58"/>
      <c r="RHD405" s="58"/>
      <c r="RHE405" s="58"/>
      <c r="RHF405" s="58"/>
      <c r="RHG405" s="58"/>
      <c r="RHH405" s="58"/>
      <c r="RHI405" s="58"/>
      <c r="RHJ405" s="58"/>
      <c r="RHK405" s="58"/>
      <c r="RHL405" s="58"/>
      <c r="RHM405" s="58"/>
      <c r="RHN405" s="58"/>
      <c r="RHO405" s="58"/>
      <c r="RHP405" s="58"/>
      <c r="RHQ405" s="58"/>
      <c r="RHR405" s="58"/>
      <c r="RHS405" s="58"/>
      <c r="RHT405" s="58"/>
      <c r="RHU405" s="58"/>
      <c r="RHV405" s="58"/>
      <c r="RHW405" s="58"/>
      <c r="RHX405" s="58"/>
      <c r="RHY405" s="58"/>
      <c r="RHZ405" s="58"/>
      <c r="RIA405" s="58"/>
      <c r="RIB405" s="58"/>
      <c r="RIC405" s="58"/>
      <c r="RID405" s="58"/>
      <c r="RIE405" s="58"/>
      <c r="RIF405" s="58"/>
      <c r="RIG405" s="58"/>
      <c r="RIH405" s="58"/>
      <c r="RII405" s="58"/>
      <c r="RIJ405" s="58"/>
      <c r="RIK405" s="58"/>
      <c r="RIL405" s="58"/>
      <c r="RIM405" s="58"/>
      <c r="RIN405" s="58"/>
      <c r="RIO405" s="58"/>
      <c r="RIP405" s="58"/>
      <c r="RIQ405" s="58"/>
      <c r="RIR405" s="58"/>
      <c r="RIS405" s="58"/>
      <c r="RIT405" s="58"/>
      <c r="RIU405" s="58"/>
      <c r="RIV405" s="58"/>
      <c r="RIW405" s="58"/>
      <c r="RIX405" s="58"/>
      <c r="RIY405" s="58"/>
      <c r="RIZ405" s="58"/>
      <c r="RJA405" s="58"/>
      <c r="RJB405" s="58"/>
      <c r="RJC405" s="58"/>
      <c r="RJD405" s="58"/>
      <c r="RJE405" s="58"/>
      <c r="RJF405" s="58"/>
      <c r="RJG405" s="58"/>
      <c r="RJH405" s="58"/>
      <c r="RJI405" s="58"/>
      <c r="RJJ405" s="58"/>
      <c r="RJK405" s="58"/>
      <c r="RJL405" s="58"/>
      <c r="RJM405" s="58"/>
      <c r="RJN405" s="58"/>
      <c r="RJO405" s="58"/>
      <c r="RJP405" s="58"/>
      <c r="RJQ405" s="58"/>
      <c r="RJR405" s="58"/>
      <c r="RJS405" s="58"/>
      <c r="RJT405" s="58"/>
      <c r="RJU405" s="58"/>
      <c r="RJV405" s="58"/>
      <c r="RJW405" s="58"/>
      <c r="RJX405" s="58"/>
      <c r="RJY405" s="58"/>
      <c r="RJZ405" s="58"/>
      <c r="RKA405" s="58"/>
      <c r="RKB405" s="58"/>
      <c r="RKC405" s="58"/>
      <c r="RKD405" s="58"/>
      <c r="RKE405" s="58"/>
      <c r="RKF405" s="58"/>
      <c r="RKG405" s="58"/>
      <c r="RKH405" s="58"/>
      <c r="RKI405" s="58"/>
      <c r="RKJ405" s="58"/>
      <c r="RKK405" s="58"/>
      <c r="RKL405" s="58"/>
      <c r="RKM405" s="58"/>
      <c r="RKN405" s="58"/>
      <c r="RKO405" s="58"/>
      <c r="RKP405" s="58"/>
      <c r="RKQ405" s="58"/>
      <c r="RKR405" s="58"/>
      <c r="RKS405" s="58"/>
      <c r="RKT405" s="58"/>
      <c r="RKU405" s="58"/>
      <c r="RKV405" s="58"/>
      <c r="RKW405" s="58"/>
      <c r="RKX405" s="58"/>
      <c r="RKY405" s="58"/>
      <c r="RKZ405" s="58"/>
      <c r="RLA405" s="58"/>
      <c r="RLB405" s="58"/>
      <c r="RLC405" s="58"/>
      <c r="RLD405" s="58"/>
      <c r="RLE405" s="58"/>
      <c r="RLF405" s="58"/>
      <c r="RLG405" s="58"/>
      <c r="RLH405" s="58"/>
      <c r="RLI405" s="58"/>
      <c r="RLJ405" s="58"/>
      <c r="RLK405" s="58"/>
      <c r="RLL405" s="58"/>
      <c r="RLM405" s="58"/>
      <c r="RLN405" s="58"/>
      <c r="RLO405" s="58"/>
      <c r="RLP405" s="58"/>
      <c r="RLQ405" s="58"/>
      <c r="RLR405" s="58"/>
      <c r="RLS405" s="58"/>
      <c r="RLT405" s="58"/>
      <c r="RLU405" s="58"/>
      <c r="RLV405" s="58"/>
      <c r="RLW405" s="58"/>
      <c r="RLX405" s="58"/>
      <c r="RLY405" s="58"/>
      <c r="RLZ405" s="58"/>
      <c r="RMA405" s="58"/>
      <c r="RMB405" s="58"/>
      <c r="RMC405" s="58"/>
      <c r="RMD405" s="58"/>
      <c r="RME405" s="58"/>
      <c r="RMF405" s="58"/>
      <c r="RMG405" s="58"/>
      <c r="RMH405" s="58"/>
      <c r="RMI405" s="58"/>
      <c r="RMJ405" s="58"/>
      <c r="RMK405" s="58"/>
      <c r="RML405" s="58"/>
      <c r="RMM405" s="58"/>
      <c r="RMN405" s="58"/>
      <c r="RMO405" s="58"/>
      <c r="RMP405" s="58"/>
      <c r="RMQ405" s="58"/>
      <c r="RMR405" s="58"/>
      <c r="RMS405" s="58"/>
      <c r="RMT405" s="58"/>
      <c r="RMU405" s="58"/>
      <c r="RMV405" s="58"/>
      <c r="RMW405" s="58"/>
      <c r="RMX405" s="58"/>
      <c r="RMY405" s="58"/>
      <c r="RMZ405" s="58"/>
      <c r="RNA405" s="58"/>
      <c r="RNB405" s="58"/>
      <c r="RNC405" s="58"/>
      <c r="RND405" s="58"/>
      <c r="RNE405" s="58"/>
      <c r="RNF405" s="58"/>
      <c r="RNG405" s="58"/>
      <c r="RNH405" s="58"/>
      <c r="RNI405" s="58"/>
      <c r="RNJ405" s="58"/>
      <c r="RNK405" s="58"/>
      <c r="RNL405" s="58"/>
      <c r="RNM405" s="58"/>
      <c r="RNN405" s="58"/>
      <c r="RNO405" s="58"/>
      <c r="RNP405" s="58"/>
      <c r="RNQ405" s="58"/>
      <c r="RNR405" s="58"/>
      <c r="RNS405" s="58"/>
      <c r="RNT405" s="58"/>
      <c r="RNU405" s="58"/>
      <c r="RNV405" s="58"/>
      <c r="RNW405" s="58"/>
      <c r="RNX405" s="58"/>
      <c r="RNY405" s="58"/>
      <c r="RNZ405" s="58"/>
      <c r="ROA405" s="58"/>
      <c r="ROB405" s="58"/>
      <c r="ROC405" s="58"/>
      <c r="ROD405" s="58"/>
      <c r="ROE405" s="58"/>
      <c r="ROF405" s="58"/>
      <c r="ROG405" s="58"/>
      <c r="ROH405" s="58"/>
      <c r="ROI405" s="58"/>
      <c r="ROJ405" s="58"/>
      <c r="ROK405" s="58"/>
      <c r="ROL405" s="58"/>
      <c r="ROM405" s="58"/>
      <c r="RON405" s="58"/>
      <c r="ROO405" s="58"/>
      <c r="ROP405" s="58"/>
      <c r="ROQ405" s="58"/>
      <c r="ROR405" s="58"/>
      <c r="ROS405" s="58"/>
      <c r="ROT405" s="58"/>
      <c r="ROU405" s="58"/>
      <c r="ROV405" s="58"/>
      <c r="ROW405" s="58"/>
      <c r="ROX405" s="58"/>
      <c r="ROY405" s="58"/>
      <c r="ROZ405" s="58"/>
      <c r="RPA405" s="58"/>
      <c r="RPB405" s="58"/>
      <c r="RPC405" s="58"/>
      <c r="RPD405" s="58"/>
      <c r="RPE405" s="58"/>
      <c r="RPF405" s="58"/>
      <c r="RPG405" s="58"/>
      <c r="RPH405" s="58"/>
      <c r="RPI405" s="58"/>
      <c r="RPJ405" s="58"/>
      <c r="RPK405" s="58"/>
      <c r="RPL405" s="58"/>
      <c r="RPM405" s="58"/>
      <c r="RPN405" s="58"/>
      <c r="RPO405" s="58"/>
      <c r="RPP405" s="58"/>
      <c r="RPQ405" s="58"/>
      <c r="RPR405" s="58"/>
      <c r="RPS405" s="58"/>
      <c r="RPT405" s="58"/>
      <c r="RPU405" s="58"/>
      <c r="RPV405" s="58"/>
      <c r="RPW405" s="58"/>
      <c r="RPX405" s="58"/>
      <c r="RPY405" s="58"/>
      <c r="RPZ405" s="58"/>
      <c r="RQA405" s="58"/>
      <c r="RQB405" s="58"/>
      <c r="RQC405" s="58"/>
      <c r="RQD405" s="58"/>
      <c r="RQE405" s="58"/>
      <c r="RQF405" s="58"/>
      <c r="RQG405" s="58"/>
      <c r="RQH405" s="58"/>
      <c r="RQI405" s="58"/>
      <c r="RQJ405" s="58"/>
      <c r="RQK405" s="58"/>
      <c r="RQL405" s="58"/>
      <c r="RQM405" s="58"/>
      <c r="RQN405" s="58"/>
      <c r="RQO405" s="58"/>
      <c r="RQP405" s="58"/>
      <c r="RQQ405" s="58"/>
      <c r="RQR405" s="58"/>
      <c r="RQS405" s="58"/>
      <c r="RQT405" s="58"/>
      <c r="RQU405" s="58"/>
      <c r="RQV405" s="58"/>
      <c r="RQW405" s="58"/>
      <c r="RQX405" s="58"/>
      <c r="RQY405" s="58"/>
      <c r="RQZ405" s="58"/>
      <c r="RRA405" s="58"/>
      <c r="RRB405" s="58"/>
      <c r="RRC405" s="58"/>
      <c r="RRD405" s="58"/>
      <c r="RRE405" s="58"/>
      <c r="RRF405" s="58"/>
      <c r="RRG405" s="58"/>
      <c r="RRH405" s="58"/>
      <c r="RRI405" s="58"/>
      <c r="RRJ405" s="58"/>
      <c r="RRK405" s="58"/>
      <c r="RRL405" s="58"/>
      <c r="RRM405" s="58"/>
      <c r="RRN405" s="58"/>
      <c r="RRO405" s="58"/>
      <c r="RRP405" s="58"/>
      <c r="RRQ405" s="58"/>
      <c r="RRR405" s="58"/>
      <c r="RRS405" s="58"/>
      <c r="RRT405" s="58"/>
      <c r="RRU405" s="58"/>
      <c r="RRV405" s="58"/>
      <c r="RRW405" s="58"/>
      <c r="RRX405" s="58"/>
      <c r="RRY405" s="58"/>
      <c r="RRZ405" s="58"/>
      <c r="RSA405" s="58"/>
      <c r="RSB405" s="58"/>
      <c r="RSC405" s="58"/>
      <c r="RSD405" s="58"/>
      <c r="RSE405" s="58"/>
      <c r="RSF405" s="58"/>
      <c r="RSG405" s="58"/>
      <c r="RSH405" s="58"/>
      <c r="RSI405" s="58"/>
      <c r="RSJ405" s="58"/>
      <c r="RSK405" s="58"/>
      <c r="RSL405" s="58"/>
      <c r="RSM405" s="58"/>
      <c r="RSN405" s="58"/>
      <c r="RSO405" s="58"/>
      <c r="RSP405" s="58"/>
      <c r="RSQ405" s="58"/>
      <c r="RSR405" s="58"/>
      <c r="RSS405" s="58"/>
      <c r="RST405" s="58"/>
      <c r="RSU405" s="58"/>
      <c r="RSV405" s="58"/>
      <c r="RSW405" s="58"/>
      <c r="RSX405" s="58"/>
      <c r="RSY405" s="58"/>
      <c r="RSZ405" s="58"/>
      <c r="RTA405" s="58"/>
      <c r="RTB405" s="58"/>
      <c r="RTC405" s="58"/>
      <c r="RTD405" s="58"/>
      <c r="RTE405" s="58"/>
      <c r="RTF405" s="58"/>
      <c r="RTG405" s="58"/>
      <c r="RTH405" s="58"/>
      <c r="RTI405" s="58"/>
      <c r="RTJ405" s="58"/>
      <c r="RTK405" s="58"/>
      <c r="RTL405" s="58"/>
      <c r="RTM405" s="58"/>
      <c r="RTN405" s="58"/>
      <c r="RTO405" s="58"/>
      <c r="RTP405" s="58"/>
      <c r="RTQ405" s="58"/>
      <c r="RTR405" s="58"/>
      <c r="RTS405" s="58"/>
      <c r="RTT405" s="58"/>
      <c r="RTU405" s="58"/>
      <c r="RTV405" s="58"/>
      <c r="RTW405" s="58"/>
      <c r="RTX405" s="58"/>
      <c r="RTY405" s="58"/>
      <c r="RTZ405" s="58"/>
      <c r="RUA405" s="58"/>
      <c r="RUB405" s="58"/>
      <c r="RUC405" s="58"/>
      <c r="RUD405" s="58"/>
      <c r="RUE405" s="58"/>
      <c r="RUF405" s="58"/>
      <c r="RUG405" s="58"/>
      <c r="RUH405" s="58"/>
      <c r="RUI405" s="58"/>
      <c r="RUJ405" s="58"/>
      <c r="RUK405" s="58"/>
      <c r="RUL405" s="58"/>
      <c r="RUM405" s="58"/>
      <c r="RUN405" s="58"/>
      <c r="RUO405" s="58"/>
      <c r="RUP405" s="58"/>
      <c r="RUQ405" s="58"/>
      <c r="RUR405" s="58"/>
      <c r="RUS405" s="58"/>
      <c r="RUT405" s="58"/>
      <c r="RUU405" s="58"/>
      <c r="RUV405" s="58"/>
      <c r="RUW405" s="58"/>
      <c r="RUX405" s="58"/>
      <c r="RUY405" s="58"/>
      <c r="RUZ405" s="58"/>
      <c r="RVA405" s="58"/>
      <c r="RVB405" s="58"/>
      <c r="RVC405" s="58"/>
      <c r="RVD405" s="58"/>
      <c r="RVE405" s="58"/>
      <c r="RVF405" s="58"/>
      <c r="RVG405" s="58"/>
      <c r="RVH405" s="58"/>
      <c r="RVI405" s="58"/>
      <c r="RVJ405" s="58"/>
      <c r="RVK405" s="58"/>
      <c r="RVL405" s="58"/>
      <c r="RVM405" s="58"/>
      <c r="RVN405" s="58"/>
      <c r="RVO405" s="58"/>
      <c r="RVP405" s="58"/>
      <c r="RVQ405" s="58"/>
      <c r="RVR405" s="58"/>
      <c r="RVS405" s="58"/>
      <c r="RVT405" s="58"/>
      <c r="RVU405" s="58"/>
      <c r="RVV405" s="58"/>
      <c r="RVW405" s="58"/>
      <c r="RVX405" s="58"/>
      <c r="RVY405" s="58"/>
      <c r="RVZ405" s="58"/>
      <c r="RWA405" s="58"/>
      <c r="RWB405" s="58"/>
      <c r="RWC405" s="58"/>
      <c r="RWD405" s="58"/>
      <c r="RWE405" s="58"/>
      <c r="RWF405" s="58"/>
      <c r="RWG405" s="58"/>
      <c r="RWH405" s="58"/>
      <c r="RWI405" s="58"/>
      <c r="RWJ405" s="58"/>
      <c r="RWK405" s="58"/>
      <c r="RWL405" s="58"/>
      <c r="RWM405" s="58"/>
      <c r="RWN405" s="58"/>
      <c r="RWO405" s="58"/>
      <c r="RWP405" s="58"/>
      <c r="RWQ405" s="58"/>
      <c r="RWR405" s="58"/>
      <c r="RWS405" s="58"/>
      <c r="RWT405" s="58"/>
      <c r="RWU405" s="58"/>
      <c r="RWV405" s="58"/>
      <c r="RWW405" s="58"/>
      <c r="RWX405" s="58"/>
      <c r="RWY405" s="58"/>
      <c r="RWZ405" s="58"/>
      <c r="RXA405" s="58"/>
      <c r="RXB405" s="58"/>
      <c r="RXC405" s="58"/>
      <c r="RXD405" s="58"/>
      <c r="RXE405" s="58"/>
      <c r="RXF405" s="58"/>
      <c r="RXG405" s="58"/>
      <c r="RXH405" s="58"/>
      <c r="RXI405" s="58"/>
      <c r="RXJ405" s="58"/>
      <c r="RXK405" s="58"/>
      <c r="RXL405" s="58"/>
      <c r="RXM405" s="58"/>
      <c r="RXN405" s="58"/>
      <c r="RXO405" s="58"/>
      <c r="RXP405" s="58"/>
      <c r="RXQ405" s="58"/>
      <c r="RXR405" s="58"/>
      <c r="RXS405" s="58"/>
      <c r="RXT405" s="58"/>
      <c r="RXU405" s="58"/>
      <c r="RXV405" s="58"/>
      <c r="RXW405" s="58"/>
      <c r="RXX405" s="58"/>
      <c r="RXY405" s="58"/>
      <c r="RXZ405" s="58"/>
      <c r="RYA405" s="58"/>
      <c r="RYB405" s="58"/>
      <c r="RYC405" s="58"/>
      <c r="RYD405" s="58"/>
      <c r="RYE405" s="58"/>
      <c r="RYF405" s="58"/>
      <c r="RYG405" s="58"/>
      <c r="RYH405" s="58"/>
      <c r="RYI405" s="58"/>
      <c r="RYJ405" s="58"/>
      <c r="RYK405" s="58"/>
      <c r="RYL405" s="58"/>
      <c r="RYM405" s="58"/>
      <c r="RYN405" s="58"/>
      <c r="RYO405" s="58"/>
      <c r="RYP405" s="58"/>
      <c r="RYQ405" s="58"/>
      <c r="RYR405" s="58"/>
      <c r="RYS405" s="58"/>
      <c r="RYT405" s="58"/>
      <c r="RYU405" s="58"/>
      <c r="RYV405" s="58"/>
      <c r="RYW405" s="58"/>
      <c r="RYX405" s="58"/>
      <c r="RYY405" s="58"/>
      <c r="RYZ405" s="58"/>
      <c r="RZA405" s="58"/>
      <c r="RZB405" s="58"/>
      <c r="RZC405" s="58"/>
      <c r="RZD405" s="58"/>
      <c r="RZE405" s="58"/>
      <c r="RZF405" s="58"/>
      <c r="RZG405" s="58"/>
      <c r="RZH405" s="58"/>
      <c r="RZI405" s="58"/>
      <c r="RZJ405" s="58"/>
      <c r="RZK405" s="58"/>
      <c r="RZL405" s="58"/>
      <c r="RZM405" s="58"/>
      <c r="RZN405" s="58"/>
      <c r="RZO405" s="58"/>
      <c r="RZP405" s="58"/>
      <c r="RZQ405" s="58"/>
      <c r="RZR405" s="58"/>
      <c r="RZS405" s="58"/>
      <c r="RZT405" s="58"/>
      <c r="RZU405" s="58"/>
      <c r="RZV405" s="58"/>
      <c r="RZW405" s="58"/>
      <c r="RZX405" s="58"/>
      <c r="RZY405" s="58"/>
      <c r="RZZ405" s="58"/>
      <c r="SAA405" s="58"/>
      <c r="SAB405" s="58"/>
      <c r="SAC405" s="58"/>
      <c r="SAD405" s="58"/>
      <c r="SAE405" s="58"/>
      <c r="SAF405" s="58"/>
      <c r="SAG405" s="58"/>
      <c r="SAH405" s="58"/>
      <c r="SAI405" s="58"/>
      <c r="SAJ405" s="58"/>
      <c r="SAK405" s="58"/>
      <c r="SAL405" s="58"/>
      <c r="SAM405" s="58"/>
      <c r="SAN405" s="58"/>
      <c r="SAO405" s="58"/>
      <c r="SAP405" s="58"/>
      <c r="SAQ405" s="58"/>
      <c r="SAR405" s="58"/>
      <c r="SAS405" s="58"/>
      <c r="SAT405" s="58"/>
      <c r="SAU405" s="58"/>
      <c r="SAV405" s="58"/>
      <c r="SAW405" s="58"/>
      <c r="SAX405" s="58"/>
      <c r="SAY405" s="58"/>
      <c r="SAZ405" s="58"/>
      <c r="SBA405" s="58"/>
      <c r="SBB405" s="58"/>
      <c r="SBC405" s="58"/>
      <c r="SBD405" s="58"/>
      <c r="SBE405" s="58"/>
      <c r="SBF405" s="58"/>
      <c r="SBG405" s="58"/>
      <c r="SBH405" s="58"/>
      <c r="SBI405" s="58"/>
      <c r="SBJ405" s="58"/>
      <c r="SBK405" s="58"/>
      <c r="SBL405" s="58"/>
      <c r="SBM405" s="58"/>
      <c r="SBN405" s="58"/>
      <c r="SBO405" s="58"/>
      <c r="SBP405" s="58"/>
      <c r="SBQ405" s="58"/>
      <c r="SBR405" s="58"/>
      <c r="SBS405" s="58"/>
      <c r="SBT405" s="58"/>
      <c r="SBU405" s="58"/>
      <c r="SBV405" s="58"/>
      <c r="SBW405" s="58"/>
      <c r="SBX405" s="58"/>
      <c r="SBY405" s="58"/>
      <c r="SBZ405" s="58"/>
      <c r="SCA405" s="58"/>
      <c r="SCB405" s="58"/>
      <c r="SCC405" s="58"/>
      <c r="SCD405" s="58"/>
      <c r="SCE405" s="58"/>
      <c r="SCF405" s="58"/>
      <c r="SCG405" s="58"/>
      <c r="SCH405" s="58"/>
      <c r="SCI405" s="58"/>
      <c r="SCJ405" s="58"/>
      <c r="SCK405" s="58"/>
      <c r="SCL405" s="58"/>
      <c r="SCM405" s="58"/>
      <c r="SCN405" s="58"/>
      <c r="SCO405" s="58"/>
      <c r="SCP405" s="58"/>
      <c r="SCQ405" s="58"/>
      <c r="SCR405" s="58"/>
      <c r="SCS405" s="58"/>
      <c r="SCT405" s="58"/>
      <c r="SCU405" s="58"/>
      <c r="SCV405" s="58"/>
      <c r="SCW405" s="58"/>
      <c r="SCX405" s="58"/>
      <c r="SCY405" s="58"/>
      <c r="SCZ405" s="58"/>
      <c r="SDA405" s="58"/>
      <c r="SDB405" s="58"/>
      <c r="SDC405" s="58"/>
      <c r="SDD405" s="58"/>
      <c r="SDE405" s="58"/>
      <c r="SDF405" s="58"/>
      <c r="SDG405" s="58"/>
      <c r="SDH405" s="58"/>
      <c r="SDI405" s="58"/>
      <c r="SDJ405" s="58"/>
      <c r="SDK405" s="58"/>
      <c r="SDL405" s="58"/>
      <c r="SDM405" s="58"/>
      <c r="SDN405" s="58"/>
      <c r="SDO405" s="58"/>
      <c r="SDP405" s="58"/>
      <c r="SDQ405" s="58"/>
      <c r="SDR405" s="58"/>
      <c r="SDS405" s="58"/>
      <c r="SDT405" s="58"/>
      <c r="SDU405" s="58"/>
      <c r="SDV405" s="58"/>
      <c r="SDW405" s="58"/>
      <c r="SDX405" s="58"/>
      <c r="SDY405" s="58"/>
      <c r="SDZ405" s="58"/>
      <c r="SEA405" s="58"/>
      <c r="SEB405" s="58"/>
      <c r="SEC405" s="58"/>
      <c r="SED405" s="58"/>
      <c r="SEE405" s="58"/>
      <c r="SEF405" s="58"/>
      <c r="SEG405" s="58"/>
      <c r="SEH405" s="58"/>
      <c r="SEI405" s="58"/>
      <c r="SEJ405" s="58"/>
      <c r="SEK405" s="58"/>
      <c r="SEL405" s="58"/>
      <c r="SEM405" s="58"/>
      <c r="SEN405" s="58"/>
      <c r="SEO405" s="58"/>
      <c r="SEP405" s="58"/>
      <c r="SEQ405" s="58"/>
      <c r="SER405" s="58"/>
      <c r="SES405" s="58"/>
      <c r="SET405" s="58"/>
      <c r="SEU405" s="58"/>
      <c r="SEV405" s="58"/>
      <c r="SEW405" s="58"/>
      <c r="SEX405" s="58"/>
      <c r="SEY405" s="58"/>
      <c r="SEZ405" s="58"/>
      <c r="SFA405" s="58"/>
      <c r="SFB405" s="58"/>
      <c r="SFC405" s="58"/>
      <c r="SFD405" s="58"/>
      <c r="SFE405" s="58"/>
      <c r="SFF405" s="58"/>
      <c r="SFG405" s="58"/>
      <c r="SFH405" s="58"/>
      <c r="SFI405" s="58"/>
      <c r="SFJ405" s="58"/>
      <c r="SFK405" s="58"/>
      <c r="SFL405" s="58"/>
      <c r="SFM405" s="58"/>
      <c r="SFN405" s="58"/>
      <c r="SFO405" s="58"/>
      <c r="SFP405" s="58"/>
      <c r="SFQ405" s="58"/>
      <c r="SFR405" s="58"/>
      <c r="SFS405" s="58"/>
      <c r="SFT405" s="58"/>
      <c r="SFU405" s="58"/>
      <c r="SFV405" s="58"/>
      <c r="SFW405" s="58"/>
      <c r="SFX405" s="58"/>
      <c r="SFY405" s="58"/>
      <c r="SFZ405" s="58"/>
      <c r="SGA405" s="58"/>
      <c r="SGB405" s="58"/>
      <c r="SGC405" s="58"/>
      <c r="SGD405" s="58"/>
      <c r="SGE405" s="58"/>
      <c r="SGF405" s="58"/>
      <c r="SGG405" s="58"/>
      <c r="SGH405" s="58"/>
      <c r="SGI405" s="58"/>
      <c r="SGJ405" s="58"/>
      <c r="SGK405" s="58"/>
      <c r="SGL405" s="58"/>
      <c r="SGM405" s="58"/>
      <c r="SGN405" s="58"/>
      <c r="SGO405" s="58"/>
      <c r="SGP405" s="58"/>
      <c r="SGQ405" s="58"/>
      <c r="SGR405" s="58"/>
      <c r="SGS405" s="58"/>
      <c r="SGT405" s="58"/>
      <c r="SGU405" s="58"/>
      <c r="SGV405" s="58"/>
      <c r="SGW405" s="58"/>
      <c r="SGX405" s="58"/>
      <c r="SGY405" s="58"/>
      <c r="SGZ405" s="58"/>
      <c r="SHA405" s="58"/>
      <c r="SHB405" s="58"/>
      <c r="SHC405" s="58"/>
      <c r="SHD405" s="58"/>
      <c r="SHE405" s="58"/>
      <c r="SHF405" s="58"/>
      <c r="SHG405" s="58"/>
      <c r="SHH405" s="58"/>
      <c r="SHI405" s="58"/>
      <c r="SHJ405" s="58"/>
      <c r="SHK405" s="58"/>
      <c r="SHL405" s="58"/>
      <c r="SHM405" s="58"/>
      <c r="SHN405" s="58"/>
      <c r="SHO405" s="58"/>
      <c r="SHP405" s="58"/>
      <c r="SHQ405" s="58"/>
      <c r="SHR405" s="58"/>
      <c r="SHS405" s="58"/>
      <c r="SHT405" s="58"/>
      <c r="SHU405" s="58"/>
      <c r="SHV405" s="58"/>
      <c r="SHW405" s="58"/>
      <c r="SHX405" s="58"/>
      <c r="SHY405" s="58"/>
      <c r="SHZ405" s="58"/>
      <c r="SIA405" s="58"/>
      <c r="SIB405" s="58"/>
      <c r="SIC405" s="58"/>
      <c r="SID405" s="58"/>
      <c r="SIE405" s="58"/>
      <c r="SIF405" s="58"/>
      <c r="SIG405" s="58"/>
      <c r="SIH405" s="58"/>
      <c r="SII405" s="58"/>
      <c r="SIJ405" s="58"/>
      <c r="SIK405" s="58"/>
      <c r="SIL405" s="58"/>
      <c r="SIM405" s="58"/>
      <c r="SIN405" s="58"/>
      <c r="SIO405" s="58"/>
      <c r="SIP405" s="58"/>
      <c r="SIQ405" s="58"/>
      <c r="SIR405" s="58"/>
      <c r="SIS405" s="58"/>
      <c r="SIT405" s="58"/>
      <c r="SIU405" s="58"/>
      <c r="SIV405" s="58"/>
      <c r="SIW405" s="58"/>
      <c r="SIX405" s="58"/>
      <c r="SIY405" s="58"/>
      <c r="SIZ405" s="58"/>
      <c r="SJA405" s="58"/>
      <c r="SJB405" s="58"/>
      <c r="SJC405" s="58"/>
      <c r="SJD405" s="58"/>
      <c r="SJE405" s="58"/>
      <c r="SJF405" s="58"/>
      <c r="SJG405" s="58"/>
      <c r="SJH405" s="58"/>
      <c r="SJI405" s="58"/>
      <c r="SJJ405" s="58"/>
      <c r="SJK405" s="58"/>
      <c r="SJL405" s="58"/>
      <c r="SJM405" s="58"/>
      <c r="SJN405" s="58"/>
      <c r="SJO405" s="58"/>
      <c r="SJP405" s="58"/>
      <c r="SJQ405" s="58"/>
      <c r="SJR405" s="58"/>
      <c r="SJS405" s="58"/>
      <c r="SJT405" s="58"/>
      <c r="SJU405" s="58"/>
      <c r="SJV405" s="58"/>
      <c r="SJW405" s="58"/>
      <c r="SJX405" s="58"/>
      <c r="SJY405" s="58"/>
      <c r="SJZ405" s="58"/>
      <c r="SKA405" s="58"/>
      <c r="SKB405" s="58"/>
      <c r="SKC405" s="58"/>
      <c r="SKD405" s="58"/>
      <c r="SKE405" s="58"/>
      <c r="SKF405" s="58"/>
      <c r="SKG405" s="58"/>
      <c r="SKH405" s="58"/>
      <c r="SKI405" s="58"/>
      <c r="SKJ405" s="58"/>
      <c r="SKK405" s="58"/>
      <c r="SKL405" s="58"/>
      <c r="SKM405" s="58"/>
      <c r="SKN405" s="58"/>
      <c r="SKO405" s="58"/>
      <c r="SKP405" s="58"/>
      <c r="SKQ405" s="58"/>
      <c r="SKR405" s="58"/>
      <c r="SKS405" s="58"/>
      <c r="SKT405" s="58"/>
      <c r="SKU405" s="58"/>
      <c r="SKV405" s="58"/>
      <c r="SKW405" s="58"/>
      <c r="SKX405" s="58"/>
      <c r="SKY405" s="58"/>
      <c r="SKZ405" s="58"/>
      <c r="SLA405" s="58"/>
      <c r="SLB405" s="58"/>
      <c r="SLC405" s="58"/>
      <c r="SLD405" s="58"/>
      <c r="SLE405" s="58"/>
      <c r="SLF405" s="58"/>
      <c r="SLG405" s="58"/>
      <c r="SLH405" s="58"/>
      <c r="SLI405" s="58"/>
      <c r="SLJ405" s="58"/>
      <c r="SLK405" s="58"/>
      <c r="SLL405" s="58"/>
      <c r="SLM405" s="58"/>
      <c r="SLN405" s="58"/>
      <c r="SLO405" s="58"/>
      <c r="SLP405" s="58"/>
      <c r="SLQ405" s="58"/>
      <c r="SLR405" s="58"/>
      <c r="SLS405" s="58"/>
      <c r="SLT405" s="58"/>
      <c r="SLU405" s="58"/>
      <c r="SLV405" s="58"/>
      <c r="SLW405" s="58"/>
      <c r="SLX405" s="58"/>
      <c r="SLY405" s="58"/>
      <c r="SLZ405" s="58"/>
      <c r="SMA405" s="58"/>
      <c r="SMB405" s="58"/>
      <c r="SMC405" s="58"/>
      <c r="SMD405" s="58"/>
      <c r="SME405" s="58"/>
      <c r="SMF405" s="58"/>
      <c r="SMG405" s="58"/>
      <c r="SMH405" s="58"/>
      <c r="SMI405" s="58"/>
      <c r="SMJ405" s="58"/>
      <c r="SMK405" s="58"/>
      <c r="SML405" s="58"/>
      <c r="SMM405" s="58"/>
      <c r="SMN405" s="58"/>
      <c r="SMO405" s="58"/>
      <c r="SMP405" s="58"/>
      <c r="SMQ405" s="58"/>
      <c r="SMR405" s="58"/>
      <c r="SMS405" s="58"/>
      <c r="SMT405" s="58"/>
      <c r="SMU405" s="58"/>
      <c r="SMV405" s="58"/>
      <c r="SMW405" s="58"/>
      <c r="SMX405" s="58"/>
      <c r="SMY405" s="58"/>
      <c r="SMZ405" s="58"/>
      <c r="SNA405" s="58"/>
      <c r="SNB405" s="58"/>
      <c r="SNC405" s="58"/>
      <c r="SND405" s="58"/>
      <c r="SNE405" s="58"/>
      <c r="SNF405" s="58"/>
      <c r="SNG405" s="58"/>
      <c r="SNH405" s="58"/>
      <c r="SNI405" s="58"/>
      <c r="SNJ405" s="58"/>
      <c r="SNK405" s="58"/>
      <c r="SNL405" s="58"/>
      <c r="SNM405" s="58"/>
      <c r="SNN405" s="58"/>
      <c r="SNO405" s="58"/>
      <c r="SNP405" s="58"/>
      <c r="SNQ405" s="58"/>
      <c r="SNR405" s="58"/>
      <c r="SNS405" s="58"/>
      <c r="SNT405" s="58"/>
      <c r="SNU405" s="58"/>
      <c r="SNV405" s="58"/>
      <c r="SNW405" s="58"/>
      <c r="SNX405" s="58"/>
      <c r="SNY405" s="58"/>
      <c r="SNZ405" s="58"/>
      <c r="SOA405" s="58"/>
      <c r="SOB405" s="58"/>
      <c r="SOC405" s="58"/>
      <c r="SOD405" s="58"/>
      <c r="SOE405" s="58"/>
      <c r="SOF405" s="58"/>
      <c r="SOG405" s="58"/>
      <c r="SOH405" s="58"/>
      <c r="SOI405" s="58"/>
      <c r="SOJ405" s="58"/>
      <c r="SOK405" s="58"/>
      <c r="SOL405" s="58"/>
      <c r="SOM405" s="58"/>
      <c r="SON405" s="58"/>
      <c r="SOO405" s="58"/>
      <c r="SOP405" s="58"/>
      <c r="SOQ405" s="58"/>
      <c r="SOR405" s="58"/>
      <c r="SOS405" s="58"/>
      <c r="SOT405" s="58"/>
      <c r="SOU405" s="58"/>
      <c r="SOV405" s="58"/>
      <c r="SOW405" s="58"/>
      <c r="SOX405" s="58"/>
      <c r="SOY405" s="58"/>
      <c r="SOZ405" s="58"/>
      <c r="SPA405" s="58"/>
      <c r="SPB405" s="58"/>
      <c r="SPC405" s="58"/>
      <c r="SPD405" s="58"/>
      <c r="SPE405" s="58"/>
      <c r="SPF405" s="58"/>
      <c r="SPG405" s="58"/>
      <c r="SPH405" s="58"/>
      <c r="SPI405" s="58"/>
      <c r="SPJ405" s="58"/>
      <c r="SPK405" s="58"/>
      <c r="SPL405" s="58"/>
      <c r="SPM405" s="58"/>
      <c r="SPN405" s="58"/>
      <c r="SPO405" s="58"/>
      <c r="SPP405" s="58"/>
      <c r="SPQ405" s="58"/>
      <c r="SPR405" s="58"/>
      <c r="SPS405" s="58"/>
      <c r="SPT405" s="58"/>
      <c r="SPU405" s="58"/>
      <c r="SPV405" s="58"/>
      <c r="SPW405" s="58"/>
      <c r="SPX405" s="58"/>
      <c r="SPY405" s="58"/>
      <c r="SPZ405" s="58"/>
      <c r="SQA405" s="58"/>
      <c r="SQB405" s="58"/>
      <c r="SQC405" s="58"/>
      <c r="SQD405" s="58"/>
      <c r="SQE405" s="58"/>
      <c r="SQF405" s="58"/>
      <c r="SQG405" s="58"/>
      <c r="SQH405" s="58"/>
      <c r="SQI405" s="58"/>
      <c r="SQJ405" s="58"/>
      <c r="SQK405" s="58"/>
      <c r="SQL405" s="58"/>
      <c r="SQM405" s="58"/>
      <c r="SQN405" s="58"/>
      <c r="SQO405" s="58"/>
      <c r="SQP405" s="58"/>
      <c r="SQQ405" s="58"/>
      <c r="SQR405" s="58"/>
      <c r="SQS405" s="58"/>
      <c r="SQT405" s="58"/>
      <c r="SQU405" s="58"/>
      <c r="SQV405" s="58"/>
      <c r="SQW405" s="58"/>
      <c r="SQX405" s="58"/>
      <c r="SQY405" s="58"/>
      <c r="SQZ405" s="58"/>
      <c r="SRA405" s="58"/>
      <c r="SRB405" s="58"/>
      <c r="SRC405" s="58"/>
      <c r="SRD405" s="58"/>
      <c r="SRE405" s="58"/>
      <c r="SRF405" s="58"/>
      <c r="SRG405" s="58"/>
      <c r="SRH405" s="58"/>
      <c r="SRI405" s="58"/>
      <c r="SRJ405" s="58"/>
      <c r="SRK405" s="58"/>
      <c r="SRL405" s="58"/>
      <c r="SRM405" s="58"/>
      <c r="SRN405" s="58"/>
      <c r="SRO405" s="58"/>
      <c r="SRP405" s="58"/>
      <c r="SRQ405" s="58"/>
      <c r="SRR405" s="58"/>
      <c r="SRS405" s="58"/>
      <c r="SRT405" s="58"/>
      <c r="SRU405" s="58"/>
      <c r="SRV405" s="58"/>
      <c r="SRW405" s="58"/>
      <c r="SRX405" s="58"/>
      <c r="SRY405" s="58"/>
      <c r="SRZ405" s="58"/>
      <c r="SSA405" s="58"/>
      <c r="SSB405" s="58"/>
      <c r="SSC405" s="58"/>
      <c r="SSD405" s="58"/>
      <c r="SSE405" s="58"/>
      <c r="SSF405" s="58"/>
      <c r="SSG405" s="58"/>
      <c r="SSH405" s="58"/>
      <c r="SSI405" s="58"/>
      <c r="SSJ405" s="58"/>
      <c r="SSK405" s="58"/>
      <c r="SSL405" s="58"/>
      <c r="SSM405" s="58"/>
      <c r="SSN405" s="58"/>
      <c r="SSO405" s="58"/>
      <c r="SSP405" s="58"/>
      <c r="SSQ405" s="58"/>
      <c r="SSR405" s="58"/>
      <c r="SSS405" s="58"/>
      <c r="SST405" s="58"/>
      <c r="SSU405" s="58"/>
      <c r="SSV405" s="58"/>
      <c r="SSW405" s="58"/>
      <c r="SSX405" s="58"/>
      <c r="SSY405" s="58"/>
      <c r="SSZ405" s="58"/>
      <c r="STA405" s="58"/>
      <c r="STB405" s="58"/>
      <c r="STC405" s="58"/>
      <c r="STD405" s="58"/>
      <c r="STE405" s="58"/>
      <c r="STF405" s="58"/>
      <c r="STG405" s="58"/>
      <c r="STH405" s="58"/>
      <c r="STI405" s="58"/>
      <c r="STJ405" s="58"/>
      <c r="STK405" s="58"/>
      <c r="STL405" s="58"/>
      <c r="STM405" s="58"/>
      <c r="STN405" s="58"/>
      <c r="STO405" s="58"/>
      <c r="STP405" s="58"/>
      <c r="STQ405" s="58"/>
      <c r="STR405" s="58"/>
      <c r="STS405" s="58"/>
      <c r="STT405" s="58"/>
      <c r="STU405" s="58"/>
      <c r="STV405" s="58"/>
      <c r="STW405" s="58"/>
      <c r="STX405" s="58"/>
      <c r="STY405" s="58"/>
      <c r="STZ405" s="58"/>
      <c r="SUA405" s="58"/>
      <c r="SUB405" s="58"/>
      <c r="SUC405" s="58"/>
      <c r="SUD405" s="58"/>
      <c r="SUE405" s="58"/>
      <c r="SUF405" s="58"/>
      <c r="SUG405" s="58"/>
      <c r="SUH405" s="58"/>
      <c r="SUI405" s="58"/>
      <c r="SUJ405" s="58"/>
      <c r="SUK405" s="58"/>
      <c r="SUL405" s="58"/>
      <c r="SUM405" s="58"/>
      <c r="SUN405" s="58"/>
      <c r="SUO405" s="58"/>
      <c r="SUP405" s="58"/>
      <c r="SUQ405" s="58"/>
      <c r="SUR405" s="58"/>
      <c r="SUS405" s="58"/>
      <c r="SUT405" s="58"/>
      <c r="SUU405" s="58"/>
      <c r="SUV405" s="58"/>
      <c r="SUW405" s="58"/>
      <c r="SUX405" s="58"/>
      <c r="SUY405" s="58"/>
      <c r="SUZ405" s="58"/>
      <c r="SVA405" s="58"/>
      <c r="SVB405" s="58"/>
      <c r="SVC405" s="58"/>
      <c r="SVD405" s="58"/>
      <c r="SVE405" s="58"/>
      <c r="SVF405" s="58"/>
      <c r="SVG405" s="58"/>
      <c r="SVH405" s="58"/>
      <c r="SVI405" s="58"/>
      <c r="SVJ405" s="58"/>
      <c r="SVK405" s="58"/>
      <c r="SVL405" s="58"/>
      <c r="SVM405" s="58"/>
      <c r="SVN405" s="58"/>
      <c r="SVO405" s="58"/>
      <c r="SVP405" s="58"/>
      <c r="SVQ405" s="58"/>
      <c r="SVR405" s="58"/>
      <c r="SVS405" s="58"/>
      <c r="SVT405" s="58"/>
      <c r="SVU405" s="58"/>
      <c r="SVV405" s="58"/>
      <c r="SVW405" s="58"/>
      <c r="SVX405" s="58"/>
      <c r="SVY405" s="58"/>
      <c r="SVZ405" s="58"/>
      <c r="SWA405" s="58"/>
      <c r="SWB405" s="58"/>
      <c r="SWC405" s="58"/>
      <c r="SWD405" s="58"/>
      <c r="SWE405" s="58"/>
      <c r="SWF405" s="58"/>
      <c r="SWG405" s="58"/>
      <c r="SWH405" s="58"/>
      <c r="SWI405" s="58"/>
      <c r="SWJ405" s="58"/>
      <c r="SWK405" s="58"/>
      <c r="SWL405" s="58"/>
      <c r="SWM405" s="58"/>
      <c r="SWN405" s="58"/>
      <c r="SWO405" s="58"/>
      <c r="SWP405" s="58"/>
      <c r="SWQ405" s="58"/>
      <c r="SWR405" s="58"/>
      <c r="SWS405" s="58"/>
      <c r="SWT405" s="58"/>
      <c r="SWU405" s="58"/>
      <c r="SWV405" s="58"/>
      <c r="SWW405" s="58"/>
      <c r="SWX405" s="58"/>
      <c r="SWY405" s="58"/>
      <c r="SWZ405" s="58"/>
      <c r="SXA405" s="58"/>
      <c r="SXB405" s="58"/>
      <c r="SXC405" s="58"/>
      <c r="SXD405" s="58"/>
      <c r="SXE405" s="58"/>
      <c r="SXF405" s="58"/>
      <c r="SXG405" s="58"/>
      <c r="SXH405" s="58"/>
      <c r="SXI405" s="58"/>
      <c r="SXJ405" s="58"/>
      <c r="SXK405" s="58"/>
      <c r="SXL405" s="58"/>
      <c r="SXM405" s="58"/>
      <c r="SXN405" s="58"/>
      <c r="SXO405" s="58"/>
      <c r="SXP405" s="58"/>
      <c r="SXQ405" s="58"/>
      <c r="SXR405" s="58"/>
      <c r="SXS405" s="58"/>
      <c r="SXT405" s="58"/>
      <c r="SXU405" s="58"/>
      <c r="SXV405" s="58"/>
      <c r="SXW405" s="58"/>
      <c r="SXX405" s="58"/>
      <c r="SXY405" s="58"/>
      <c r="SXZ405" s="58"/>
      <c r="SYA405" s="58"/>
      <c r="SYB405" s="58"/>
      <c r="SYC405" s="58"/>
      <c r="SYD405" s="58"/>
      <c r="SYE405" s="58"/>
      <c r="SYF405" s="58"/>
      <c r="SYG405" s="58"/>
      <c r="SYH405" s="58"/>
      <c r="SYI405" s="58"/>
      <c r="SYJ405" s="58"/>
      <c r="SYK405" s="58"/>
      <c r="SYL405" s="58"/>
      <c r="SYM405" s="58"/>
      <c r="SYN405" s="58"/>
      <c r="SYO405" s="58"/>
      <c r="SYP405" s="58"/>
      <c r="SYQ405" s="58"/>
      <c r="SYR405" s="58"/>
      <c r="SYS405" s="58"/>
      <c r="SYT405" s="58"/>
      <c r="SYU405" s="58"/>
      <c r="SYV405" s="58"/>
      <c r="SYW405" s="58"/>
      <c r="SYX405" s="58"/>
      <c r="SYY405" s="58"/>
      <c r="SYZ405" s="58"/>
      <c r="SZA405" s="58"/>
      <c r="SZB405" s="58"/>
      <c r="SZC405" s="58"/>
      <c r="SZD405" s="58"/>
      <c r="SZE405" s="58"/>
      <c r="SZF405" s="58"/>
      <c r="SZG405" s="58"/>
      <c r="SZH405" s="58"/>
      <c r="SZI405" s="58"/>
      <c r="SZJ405" s="58"/>
      <c r="SZK405" s="58"/>
      <c r="SZL405" s="58"/>
      <c r="SZM405" s="58"/>
      <c r="SZN405" s="58"/>
      <c r="SZO405" s="58"/>
      <c r="SZP405" s="58"/>
      <c r="SZQ405" s="58"/>
      <c r="SZR405" s="58"/>
      <c r="SZS405" s="58"/>
      <c r="SZT405" s="58"/>
      <c r="SZU405" s="58"/>
      <c r="SZV405" s="58"/>
      <c r="SZW405" s="58"/>
      <c r="SZX405" s="58"/>
      <c r="SZY405" s="58"/>
      <c r="SZZ405" s="58"/>
      <c r="TAA405" s="58"/>
      <c r="TAB405" s="58"/>
      <c r="TAC405" s="58"/>
      <c r="TAD405" s="58"/>
      <c r="TAE405" s="58"/>
      <c r="TAF405" s="58"/>
      <c r="TAG405" s="58"/>
      <c r="TAH405" s="58"/>
      <c r="TAI405" s="58"/>
      <c r="TAJ405" s="58"/>
      <c r="TAK405" s="58"/>
      <c r="TAL405" s="58"/>
      <c r="TAM405" s="58"/>
      <c r="TAN405" s="58"/>
      <c r="TAO405" s="58"/>
      <c r="TAP405" s="58"/>
      <c r="TAQ405" s="58"/>
      <c r="TAR405" s="58"/>
      <c r="TAS405" s="58"/>
      <c r="TAT405" s="58"/>
      <c r="TAU405" s="58"/>
      <c r="TAV405" s="58"/>
      <c r="TAW405" s="58"/>
      <c r="TAX405" s="58"/>
      <c r="TAY405" s="58"/>
      <c r="TAZ405" s="58"/>
      <c r="TBA405" s="58"/>
      <c r="TBB405" s="58"/>
      <c r="TBC405" s="58"/>
      <c r="TBD405" s="58"/>
      <c r="TBE405" s="58"/>
      <c r="TBF405" s="58"/>
      <c r="TBG405" s="58"/>
      <c r="TBH405" s="58"/>
      <c r="TBI405" s="58"/>
      <c r="TBJ405" s="58"/>
      <c r="TBK405" s="58"/>
      <c r="TBL405" s="58"/>
      <c r="TBM405" s="58"/>
      <c r="TBN405" s="58"/>
      <c r="TBO405" s="58"/>
      <c r="TBP405" s="58"/>
      <c r="TBQ405" s="58"/>
      <c r="TBR405" s="58"/>
      <c r="TBS405" s="58"/>
      <c r="TBT405" s="58"/>
      <c r="TBU405" s="58"/>
      <c r="TBV405" s="58"/>
      <c r="TBW405" s="58"/>
      <c r="TBX405" s="58"/>
      <c r="TBY405" s="58"/>
      <c r="TBZ405" s="58"/>
      <c r="TCA405" s="58"/>
      <c r="TCB405" s="58"/>
      <c r="TCC405" s="58"/>
      <c r="TCD405" s="58"/>
      <c r="TCE405" s="58"/>
      <c r="TCF405" s="58"/>
      <c r="TCG405" s="58"/>
      <c r="TCH405" s="58"/>
      <c r="TCI405" s="58"/>
      <c r="TCJ405" s="58"/>
      <c r="TCK405" s="58"/>
      <c r="TCL405" s="58"/>
      <c r="TCM405" s="58"/>
      <c r="TCN405" s="58"/>
      <c r="TCO405" s="58"/>
      <c r="TCP405" s="58"/>
      <c r="TCQ405" s="58"/>
      <c r="TCR405" s="58"/>
      <c r="TCS405" s="58"/>
      <c r="TCT405" s="58"/>
      <c r="TCU405" s="58"/>
      <c r="TCV405" s="58"/>
      <c r="TCW405" s="58"/>
      <c r="TCX405" s="58"/>
      <c r="TCY405" s="58"/>
      <c r="TCZ405" s="58"/>
      <c r="TDA405" s="58"/>
      <c r="TDB405" s="58"/>
      <c r="TDC405" s="58"/>
      <c r="TDD405" s="58"/>
      <c r="TDE405" s="58"/>
      <c r="TDF405" s="58"/>
      <c r="TDG405" s="58"/>
      <c r="TDH405" s="58"/>
      <c r="TDI405" s="58"/>
      <c r="TDJ405" s="58"/>
      <c r="TDK405" s="58"/>
      <c r="TDL405" s="58"/>
      <c r="TDM405" s="58"/>
      <c r="TDN405" s="58"/>
      <c r="TDO405" s="58"/>
      <c r="TDP405" s="58"/>
      <c r="TDQ405" s="58"/>
      <c r="TDR405" s="58"/>
      <c r="TDS405" s="58"/>
      <c r="TDT405" s="58"/>
      <c r="TDU405" s="58"/>
      <c r="TDV405" s="58"/>
      <c r="TDW405" s="58"/>
      <c r="TDX405" s="58"/>
      <c r="TDY405" s="58"/>
      <c r="TDZ405" s="58"/>
      <c r="TEA405" s="58"/>
      <c r="TEB405" s="58"/>
      <c r="TEC405" s="58"/>
      <c r="TED405" s="58"/>
      <c r="TEE405" s="58"/>
      <c r="TEF405" s="58"/>
      <c r="TEG405" s="58"/>
      <c r="TEH405" s="58"/>
      <c r="TEI405" s="58"/>
      <c r="TEJ405" s="58"/>
      <c r="TEK405" s="58"/>
      <c r="TEL405" s="58"/>
      <c r="TEM405" s="58"/>
      <c r="TEN405" s="58"/>
      <c r="TEO405" s="58"/>
      <c r="TEP405" s="58"/>
      <c r="TEQ405" s="58"/>
      <c r="TER405" s="58"/>
      <c r="TES405" s="58"/>
      <c r="TET405" s="58"/>
      <c r="TEU405" s="58"/>
      <c r="TEV405" s="58"/>
      <c r="TEW405" s="58"/>
      <c r="TEX405" s="58"/>
      <c r="TEY405" s="58"/>
      <c r="TEZ405" s="58"/>
      <c r="TFA405" s="58"/>
      <c r="TFB405" s="58"/>
      <c r="TFC405" s="58"/>
      <c r="TFD405" s="58"/>
      <c r="TFE405" s="58"/>
      <c r="TFF405" s="58"/>
      <c r="TFG405" s="58"/>
      <c r="TFH405" s="58"/>
      <c r="TFI405" s="58"/>
      <c r="TFJ405" s="58"/>
      <c r="TFK405" s="58"/>
      <c r="TFL405" s="58"/>
      <c r="TFM405" s="58"/>
      <c r="TFN405" s="58"/>
      <c r="TFO405" s="58"/>
      <c r="TFP405" s="58"/>
      <c r="TFQ405" s="58"/>
      <c r="TFR405" s="58"/>
      <c r="TFS405" s="58"/>
      <c r="TFT405" s="58"/>
      <c r="TFU405" s="58"/>
      <c r="TFV405" s="58"/>
      <c r="TFW405" s="58"/>
      <c r="TFX405" s="58"/>
      <c r="TFY405" s="58"/>
      <c r="TFZ405" s="58"/>
      <c r="TGA405" s="58"/>
      <c r="TGB405" s="58"/>
      <c r="TGC405" s="58"/>
      <c r="TGD405" s="58"/>
      <c r="TGE405" s="58"/>
      <c r="TGF405" s="58"/>
      <c r="TGG405" s="58"/>
      <c r="TGH405" s="58"/>
      <c r="TGI405" s="58"/>
      <c r="TGJ405" s="58"/>
      <c r="TGK405" s="58"/>
      <c r="TGL405" s="58"/>
      <c r="TGM405" s="58"/>
      <c r="TGN405" s="58"/>
      <c r="TGO405" s="58"/>
      <c r="TGP405" s="58"/>
      <c r="TGQ405" s="58"/>
      <c r="TGR405" s="58"/>
      <c r="TGS405" s="58"/>
      <c r="TGT405" s="58"/>
      <c r="TGU405" s="58"/>
      <c r="TGV405" s="58"/>
      <c r="TGW405" s="58"/>
      <c r="TGX405" s="58"/>
      <c r="TGY405" s="58"/>
      <c r="TGZ405" s="58"/>
      <c r="THA405" s="58"/>
      <c r="THB405" s="58"/>
      <c r="THC405" s="58"/>
      <c r="THD405" s="58"/>
      <c r="THE405" s="58"/>
      <c r="THF405" s="58"/>
      <c r="THG405" s="58"/>
      <c r="THH405" s="58"/>
      <c r="THI405" s="58"/>
      <c r="THJ405" s="58"/>
      <c r="THK405" s="58"/>
      <c r="THL405" s="58"/>
      <c r="THM405" s="58"/>
      <c r="THN405" s="58"/>
      <c r="THO405" s="58"/>
      <c r="THP405" s="58"/>
      <c r="THQ405" s="58"/>
      <c r="THR405" s="58"/>
      <c r="THS405" s="58"/>
      <c r="THT405" s="58"/>
      <c r="THU405" s="58"/>
      <c r="THV405" s="58"/>
      <c r="THW405" s="58"/>
      <c r="THX405" s="58"/>
      <c r="THY405" s="58"/>
      <c r="THZ405" s="58"/>
      <c r="TIA405" s="58"/>
      <c r="TIB405" s="58"/>
      <c r="TIC405" s="58"/>
      <c r="TID405" s="58"/>
      <c r="TIE405" s="58"/>
      <c r="TIF405" s="58"/>
      <c r="TIG405" s="58"/>
      <c r="TIH405" s="58"/>
      <c r="TII405" s="58"/>
      <c r="TIJ405" s="58"/>
      <c r="TIK405" s="58"/>
      <c r="TIL405" s="58"/>
      <c r="TIM405" s="58"/>
      <c r="TIN405" s="58"/>
      <c r="TIO405" s="58"/>
      <c r="TIP405" s="58"/>
      <c r="TIQ405" s="58"/>
      <c r="TIR405" s="58"/>
      <c r="TIS405" s="58"/>
      <c r="TIT405" s="58"/>
      <c r="TIU405" s="58"/>
      <c r="TIV405" s="58"/>
      <c r="TIW405" s="58"/>
      <c r="TIX405" s="58"/>
      <c r="TIY405" s="58"/>
      <c r="TIZ405" s="58"/>
      <c r="TJA405" s="58"/>
      <c r="TJB405" s="58"/>
      <c r="TJC405" s="58"/>
      <c r="TJD405" s="58"/>
      <c r="TJE405" s="58"/>
      <c r="TJF405" s="58"/>
      <c r="TJG405" s="58"/>
      <c r="TJH405" s="58"/>
      <c r="TJI405" s="58"/>
      <c r="TJJ405" s="58"/>
      <c r="TJK405" s="58"/>
      <c r="TJL405" s="58"/>
      <c r="TJM405" s="58"/>
      <c r="TJN405" s="58"/>
      <c r="TJO405" s="58"/>
      <c r="TJP405" s="58"/>
      <c r="TJQ405" s="58"/>
      <c r="TJR405" s="58"/>
      <c r="TJS405" s="58"/>
      <c r="TJT405" s="58"/>
      <c r="TJU405" s="58"/>
      <c r="TJV405" s="58"/>
      <c r="TJW405" s="58"/>
      <c r="TJX405" s="58"/>
      <c r="TJY405" s="58"/>
      <c r="TJZ405" s="58"/>
      <c r="TKA405" s="58"/>
      <c r="TKB405" s="58"/>
      <c r="TKC405" s="58"/>
      <c r="TKD405" s="58"/>
      <c r="TKE405" s="58"/>
      <c r="TKF405" s="58"/>
      <c r="TKG405" s="58"/>
      <c r="TKH405" s="58"/>
      <c r="TKI405" s="58"/>
      <c r="TKJ405" s="58"/>
      <c r="TKK405" s="58"/>
      <c r="TKL405" s="58"/>
      <c r="TKM405" s="58"/>
      <c r="TKN405" s="58"/>
      <c r="TKO405" s="58"/>
      <c r="TKP405" s="58"/>
      <c r="TKQ405" s="58"/>
      <c r="TKR405" s="58"/>
      <c r="TKS405" s="58"/>
      <c r="TKT405" s="58"/>
      <c r="TKU405" s="58"/>
      <c r="TKV405" s="58"/>
      <c r="TKW405" s="58"/>
      <c r="TKX405" s="58"/>
      <c r="TKY405" s="58"/>
      <c r="TKZ405" s="58"/>
      <c r="TLA405" s="58"/>
      <c r="TLB405" s="58"/>
      <c r="TLC405" s="58"/>
      <c r="TLD405" s="58"/>
      <c r="TLE405" s="58"/>
      <c r="TLF405" s="58"/>
      <c r="TLG405" s="58"/>
      <c r="TLH405" s="58"/>
      <c r="TLI405" s="58"/>
      <c r="TLJ405" s="58"/>
      <c r="TLK405" s="58"/>
      <c r="TLL405" s="58"/>
      <c r="TLM405" s="58"/>
      <c r="TLN405" s="58"/>
      <c r="TLO405" s="58"/>
      <c r="TLP405" s="58"/>
      <c r="TLQ405" s="58"/>
      <c r="TLR405" s="58"/>
      <c r="TLS405" s="58"/>
      <c r="TLT405" s="58"/>
      <c r="TLU405" s="58"/>
      <c r="TLV405" s="58"/>
      <c r="TLW405" s="58"/>
      <c r="TLX405" s="58"/>
      <c r="TLY405" s="58"/>
      <c r="TLZ405" s="58"/>
      <c r="TMA405" s="58"/>
      <c r="TMB405" s="58"/>
      <c r="TMC405" s="58"/>
      <c r="TMD405" s="58"/>
      <c r="TME405" s="58"/>
      <c r="TMF405" s="58"/>
      <c r="TMG405" s="58"/>
      <c r="TMH405" s="58"/>
      <c r="TMI405" s="58"/>
      <c r="TMJ405" s="58"/>
      <c r="TMK405" s="58"/>
      <c r="TML405" s="58"/>
      <c r="TMM405" s="58"/>
      <c r="TMN405" s="58"/>
      <c r="TMO405" s="58"/>
      <c r="TMP405" s="58"/>
      <c r="TMQ405" s="58"/>
      <c r="TMR405" s="58"/>
      <c r="TMS405" s="58"/>
      <c r="TMT405" s="58"/>
      <c r="TMU405" s="58"/>
      <c r="TMV405" s="58"/>
      <c r="TMW405" s="58"/>
      <c r="TMX405" s="58"/>
      <c r="TMY405" s="58"/>
      <c r="TMZ405" s="58"/>
      <c r="TNA405" s="58"/>
      <c r="TNB405" s="58"/>
      <c r="TNC405" s="58"/>
      <c r="TND405" s="58"/>
      <c r="TNE405" s="58"/>
      <c r="TNF405" s="58"/>
      <c r="TNG405" s="58"/>
      <c r="TNH405" s="58"/>
      <c r="TNI405" s="58"/>
      <c r="TNJ405" s="58"/>
      <c r="TNK405" s="58"/>
      <c r="TNL405" s="58"/>
      <c r="TNM405" s="58"/>
      <c r="TNN405" s="58"/>
      <c r="TNO405" s="58"/>
      <c r="TNP405" s="58"/>
      <c r="TNQ405" s="58"/>
      <c r="TNR405" s="58"/>
      <c r="TNS405" s="58"/>
      <c r="TNT405" s="58"/>
      <c r="TNU405" s="58"/>
      <c r="TNV405" s="58"/>
      <c r="TNW405" s="58"/>
      <c r="TNX405" s="58"/>
      <c r="TNY405" s="58"/>
      <c r="TNZ405" s="58"/>
      <c r="TOA405" s="58"/>
      <c r="TOB405" s="58"/>
      <c r="TOC405" s="58"/>
      <c r="TOD405" s="58"/>
      <c r="TOE405" s="58"/>
      <c r="TOF405" s="58"/>
      <c r="TOG405" s="58"/>
      <c r="TOH405" s="58"/>
      <c r="TOI405" s="58"/>
      <c r="TOJ405" s="58"/>
      <c r="TOK405" s="58"/>
      <c r="TOL405" s="58"/>
      <c r="TOM405" s="58"/>
      <c r="TON405" s="58"/>
      <c r="TOO405" s="58"/>
      <c r="TOP405" s="58"/>
      <c r="TOQ405" s="58"/>
      <c r="TOR405" s="58"/>
      <c r="TOS405" s="58"/>
      <c r="TOT405" s="58"/>
      <c r="TOU405" s="58"/>
      <c r="TOV405" s="58"/>
      <c r="TOW405" s="58"/>
      <c r="TOX405" s="58"/>
      <c r="TOY405" s="58"/>
      <c r="TOZ405" s="58"/>
      <c r="TPA405" s="58"/>
      <c r="TPB405" s="58"/>
      <c r="TPC405" s="58"/>
      <c r="TPD405" s="58"/>
      <c r="TPE405" s="58"/>
      <c r="TPF405" s="58"/>
      <c r="TPG405" s="58"/>
      <c r="TPH405" s="58"/>
      <c r="TPI405" s="58"/>
      <c r="TPJ405" s="58"/>
      <c r="TPK405" s="58"/>
      <c r="TPL405" s="58"/>
      <c r="TPM405" s="58"/>
      <c r="TPN405" s="58"/>
      <c r="TPO405" s="58"/>
      <c r="TPP405" s="58"/>
      <c r="TPQ405" s="58"/>
      <c r="TPR405" s="58"/>
      <c r="TPS405" s="58"/>
      <c r="TPT405" s="58"/>
      <c r="TPU405" s="58"/>
      <c r="TPV405" s="58"/>
      <c r="TPW405" s="58"/>
      <c r="TPX405" s="58"/>
      <c r="TPY405" s="58"/>
      <c r="TPZ405" s="58"/>
      <c r="TQA405" s="58"/>
      <c r="TQB405" s="58"/>
      <c r="TQC405" s="58"/>
      <c r="TQD405" s="58"/>
      <c r="TQE405" s="58"/>
      <c r="TQF405" s="58"/>
      <c r="TQG405" s="58"/>
      <c r="TQH405" s="58"/>
      <c r="TQI405" s="58"/>
      <c r="TQJ405" s="58"/>
      <c r="TQK405" s="58"/>
      <c r="TQL405" s="58"/>
      <c r="TQM405" s="58"/>
      <c r="TQN405" s="58"/>
      <c r="TQO405" s="58"/>
      <c r="TQP405" s="58"/>
      <c r="TQQ405" s="58"/>
      <c r="TQR405" s="58"/>
      <c r="TQS405" s="58"/>
      <c r="TQT405" s="58"/>
      <c r="TQU405" s="58"/>
      <c r="TQV405" s="58"/>
      <c r="TQW405" s="58"/>
      <c r="TQX405" s="58"/>
      <c r="TQY405" s="58"/>
      <c r="TQZ405" s="58"/>
      <c r="TRA405" s="58"/>
      <c r="TRB405" s="58"/>
      <c r="TRC405" s="58"/>
      <c r="TRD405" s="58"/>
      <c r="TRE405" s="58"/>
      <c r="TRF405" s="58"/>
      <c r="TRG405" s="58"/>
      <c r="TRH405" s="58"/>
      <c r="TRI405" s="58"/>
      <c r="TRJ405" s="58"/>
      <c r="TRK405" s="58"/>
      <c r="TRL405" s="58"/>
      <c r="TRM405" s="58"/>
      <c r="TRN405" s="58"/>
      <c r="TRO405" s="58"/>
      <c r="TRP405" s="58"/>
      <c r="TRQ405" s="58"/>
      <c r="TRR405" s="58"/>
      <c r="TRS405" s="58"/>
      <c r="TRT405" s="58"/>
      <c r="TRU405" s="58"/>
      <c r="TRV405" s="58"/>
      <c r="TRW405" s="58"/>
      <c r="TRX405" s="58"/>
      <c r="TRY405" s="58"/>
      <c r="TRZ405" s="58"/>
      <c r="TSA405" s="58"/>
      <c r="TSB405" s="58"/>
      <c r="TSC405" s="58"/>
      <c r="TSD405" s="58"/>
      <c r="TSE405" s="58"/>
      <c r="TSF405" s="58"/>
      <c r="TSG405" s="58"/>
      <c r="TSH405" s="58"/>
      <c r="TSI405" s="58"/>
      <c r="TSJ405" s="58"/>
      <c r="TSK405" s="58"/>
      <c r="TSL405" s="58"/>
      <c r="TSM405" s="58"/>
      <c r="TSN405" s="58"/>
      <c r="TSO405" s="58"/>
      <c r="TSP405" s="58"/>
      <c r="TSQ405" s="58"/>
      <c r="TSR405" s="58"/>
      <c r="TSS405" s="58"/>
      <c r="TST405" s="58"/>
      <c r="TSU405" s="58"/>
      <c r="TSV405" s="58"/>
      <c r="TSW405" s="58"/>
      <c r="TSX405" s="58"/>
      <c r="TSY405" s="58"/>
      <c r="TSZ405" s="58"/>
      <c r="TTA405" s="58"/>
      <c r="TTB405" s="58"/>
      <c r="TTC405" s="58"/>
      <c r="TTD405" s="58"/>
      <c r="TTE405" s="58"/>
      <c r="TTF405" s="58"/>
      <c r="TTG405" s="58"/>
      <c r="TTH405" s="58"/>
      <c r="TTI405" s="58"/>
      <c r="TTJ405" s="58"/>
      <c r="TTK405" s="58"/>
      <c r="TTL405" s="58"/>
      <c r="TTM405" s="58"/>
      <c r="TTN405" s="58"/>
      <c r="TTO405" s="58"/>
      <c r="TTP405" s="58"/>
      <c r="TTQ405" s="58"/>
      <c r="TTR405" s="58"/>
      <c r="TTS405" s="58"/>
      <c r="TTT405" s="58"/>
      <c r="TTU405" s="58"/>
      <c r="TTV405" s="58"/>
      <c r="TTW405" s="58"/>
      <c r="TTX405" s="58"/>
      <c r="TTY405" s="58"/>
      <c r="TTZ405" s="58"/>
      <c r="TUA405" s="58"/>
      <c r="TUB405" s="58"/>
      <c r="TUC405" s="58"/>
      <c r="TUD405" s="58"/>
      <c r="TUE405" s="58"/>
      <c r="TUF405" s="58"/>
      <c r="TUG405" s="58"/>
      <c r="TUH405" s="58"/>
      <c r="TUI405" s="58"/>
      <c r="TUJ405" s="58"/>
      <c r="TUK405" s="58"/>
      <c r="TUL405" s="58"/>
      <c r="TUM405" s="58"/>
      <c r="TUN405" s="58"/>
      <c r="TUO405" s="58"/>
      <c r="TUP405" s="58"/>
      <c r="TUQ405" s="58"/>
      <c r="TUR405" s="58"/>
      <c r="TUS405" s="58"/>
      <c r="TUT405" s="58"/>
      <c r="TUU405" s="58"/>
      <c r="TUV405" s="58"/>
      <c r="TUW405" s="58"/>
      <c r="TUX405" s="58"/>
      <c r="TUY405" s="58"/>
      <c r="TUZ405" s="58"/>
      <c r="TVA405" s="58"/>
      <c r="TVB405" s="58"/>
      <c r="TVC405" s="58"/>
      <c r="TVD405" s="58"/>
      <c r="TVE405" s="58"/>
      <c r="TVF405" s="58"/>
      <c r="TVG405" s="58"/>
      <c r="TVH405" s="58"/>
      <c r="TVI405" s="58"/>
      <c r="TVJ405" s="58"/>
      <c r="TVK405" s="58"/>
      <c r="TVL405" s="58"/>
      <c r="TVM405" s="58"/>
      <c r="TVN405" s="58"/>
      <c r="TVO405" s="58"/>
      <c r="TVP405" s="58"/>
      <c r="TVQ405" s="58"/>
      <c r="TVR405" s="58"/>
      <c r="TVS405" s="58"/>
      <c r="TVT405" s="58"/>
      <c r="TVU405" s="58"/>
      <c r="TVV405" s="58"/>
      <c r="TVW405" s="58"/>
      <c r="TVX405" s="58"/>
      <c r="TVY405" s="58"/>
      <c r="TVZ405" s="58"/>
      <c r="TWA405" s="58"/>
      <c r="TWB405" s="58"/>
      <c r="TWC405" s="58"/>
      <c r="TWD405" s="58"/>
      <c r="TWE405" s="58"/>
      <c r="TWF405" s="58"/>
      <c r="TWG405" s="58"/>
      <c r="TWH405" s="58"/>
      <c r="TWI405" s="58"/>
      <c r="TWJ405" s="58"/>
      <c r="TWK405" s="58"/>
      <c r="TWL405" s="58"/>
      <c r="TWM405" s="58"/>
      <c r="TWN405" s="58"/>
      <c r="TWO405" s="58"/>
      <c r="TWP405" s="58"/>
      <c r="TWQ405" s="58"/>
      <c r="TWR405" s="58"/>
      <c r="TWS405" s="58"/>
      <c r="TWT405" s="58"/>
      <c r="TWU405" s="58"/>
      <c r="TWV405" s="58"/>
      <c r="TWW405" s="58"/>
      <c r="TWX405" s="58"/>
      <c r="TWY405" s="58"/>
      <c r="TWZ405" s="58"/>
      <c r="TXA405" s="58"/>
      <c r="TXB405" s="58"/>
      <c r="TXC405" s="58"/>
      <c r="TXD405" s="58"/>
      <c r="TXE405" s="58"/>
      <c r="TXF405" s="58"/>
      <c r="TXG405" s="58"/>
      <c r="TXH405" s="58"/>
      <c r="TXI405" s="58"/>
      <c r="TXJ405" s="58"/>
      <c r="TXK405" s="58"/>
      <c r="TXL405" s="58"/>
      <c r="TXM405" s="58"/>
      <c r="TXN405" s="58"/>
      <c r="TXO405" s="58"/>
      <c r="TXP405" s="58"/>
      <c r="TXQ405" s="58"/>
      <c r="TXR405" s="58"/>
      <c r="TXS405" s="58"/>
      <c r="TXT405" s="58"/>
      <c r="TXU405" s="58"/>
      <c r="TXV405" s="58"/>
      <c r="TXW405" s="58"/>
      <c r="TXX405" s="58"/>
      <c r="TXY405" s="58"/>
      <c r="TXZ405" s="58"/>
      <c r="TYA405" s="58"/>
      <c r="TYB405" s="58"/>
      <c r="TYC405" s="58"/>
      <c r="TYD405" s="58"/>
      <c r="TYE405" s="58"/>
      <c r="TYF405" s="58"/>
      <c r="TYG405" s="58"/>
      <c r="TYH405" s="58"/>
      <c r="TYI405" s="58"/>
      <c r="TYJ405" s="58"/>
      <c r="TYK405" s="58"/>
      <c r="TYL405" s="58"/>
      <c r="TYM405" s="58"/>
      <c r="TYN405" s="58"/>
      <c r="TYO405" s="58"/>
      <c r="TYP405" s="58"/>
      <c r="TYQ405" s="58"/>
      <c r="TYR405" s="58"/>
      <c r="TYS405" s="58"/>
      <c r="TYT405" s="58"/>
      <c r="TYU405" s="58"/>
      <c r="TYV405" s="58"/>
      <c r="TYW405" s="58"/>
      <c r="TYX405" s="58"/>
      <c r="TYY405" s="58"/>
      <c r="TYZ405" s="58"/>
      <c r="TZA405" s="58"/>
      <c r="TZB405" s="58"/>
      <c r="TZC405" s="58"/>
      <c r="TZD405" s="58"/>
      <c r="TZE405" s="58"/>
      <c r="TZF405" s="58"/>
      <c r="TZG405" s="58"/>
      <c r="TZH405" s="58"/>
      <c r="TZI405" s="58"/>
      <c r="TZJ405" s="58"/>
      <c r="TZK405" s="58"/>
      <c r="TZL405" s="58"/>
      <c r="TZM405" s="58"/>
      <c r="TZN405" s="58"/>
      <c r="TZO405" s="58"/>
      <c r="TZP405" s="58"/>
      <c r="TZQ405" s="58"/>
      <c r="TZR405" s="58"/>
      <c r="TZS405" s="58"/>
      <c r="TZT405" s="58"/>
      <c r="TZU405" s="58"/>
      <c r="TZV405" s="58"/>
      <c r="TZW405" s="58"/>
      <c r="TZX405" s="58"/>
      <c r="TZY405" s="58"/>
      <c r="TZZ405" s="58"/>
      <c r="UAA405" s="58"/>
      <c r="UAB405" s="58"/>
      <c r="UAC405" s="58"/>
      <c r="UAD405" s="58"/>
      <c r="UAE405" s="58"/>
      <c r="UAF405" s="58"/>
      <c r="UAG405" s="58"/>
      <c r="UAH405" s="58"/>
      <c r="UAI405" s="58"/>
      <c r="UAJ405" s="58"/>
      <c r="UAK405" s="58"/>
      <c r="UAL405" s="58"/>
      <c r="UAM405" s="58"/>
      <c r="UAN405" s="58"/>
      <c r="UAO405" s="58"/>
      <c r="UAP405" s="58"/>
      <c r="UAQ405" s="58"/>
      <c r="UAR405" s="58"/>
      <c r="UAS405" s="58"/>
      <c r="UAT405" s="58"/>
      <c r="UAU405" s="58"/>
      <c r="UAV405" s="58"/>
      <c r="UAW405" s="58"/>
      <c r="UAX405" s="58"/>
      <c r="UAY405" s="58"/>
      <c r="UAZ405" s="58"/>
      <c r="UBA405" s="58"/>
      <c r="UBB405" s="58"/>
      <c r="UBC405" s="58"/>
      <c r="UBD405" s="58"/>
      <c r="UBE405" s="58"/>
      <c r="UBF405" s="58"/>
      <c r="UBG405" s="58"/>
      <c r="UBH405" s="58"/>
      <c r="UBI405" s="58"/>
      <c r="UBJ405" s="58"/>
      <c r="UBK405" s="58"/>
      <c r="UBL405" s="58"/>
      <c r="UBM405" s="58"/>
      <c r="UBN405" s="58"/>
      <c r="UBO405" s="58"/>
      <c r="UBP405" s="58"/>
      <c r="UBQ405" s="58"/>
      <c r="UBR405" s="58"/>
      <c r="UBS405" s="58"/>
      <c r="UBT405" s="58"/>
      <c r="UBU405" s="58"/>
      <c r="UBV405" s="58"/>
      <c r="UBW405" s="58"/>
      <c r="UBX405" s="58"/>
      <c r="UBY405" s="58"/>
      <c r="UBZ405" s="58"/>
      <c r="UCA405" s="58"/>
      <c r="UCB405" s="58"/>
      <c r="UCC405" s="58"/>
      <c r="UCD405" s="58"/>
      <c r="UCE405" s="58"/>
      <c r="UCF405" s="58"/>
      <c r="UCG405" s="58"/>
      <c r="UCH405" s="58"/>
      <c r="UCI405" s="58"/>
      <c r="UCJ405" s="58"/>
      <c r="UCK405" s="58"/>
      <c r="UCL405" s="58"/>
      <c r="UCM405" s="58"/>
      <c r="UCN405" s="58"/>
      <c r="UCO405" s="58"/>
      <c r="UCP405" s="58"/>
      <c r="UCQ405" s="58"/>
      <c r="UCR405" s="58"/>
      <c r="UCS405" s="58"/>
      <c r="UCT405" s="58"/>
      <c r="UCU405" s="58"/>
      <c r="UCV405" s="58"/>
      <c r="UCW405" s="58"/>
      <c r="UCX405" s="58"/>
      <c r="UCY405" s="58"/>
      <c r="UCZ405" s="58"/>
      <c r="UDA405" s="58"/>
      <c r="UDB405" s="58"/>
      <c r="UDC405" s="58"/>
      <c r="UDD405" s="58"/>
      <c r="UDE405" s="58"/>
      <c r="UDF405" s="58"/>
      <c r="UDG405" s="58"/>
      <c r="UDH405" s="58"/>
      <c r="UDI405" s="58"/>
      <c r="UDJ405" s="58"/>
      <c r="UDK405" s="58"/>
      <c r="UDL405" s="58"/>
      <c r="UDM405" s="58"/>
      <c r="UDN405" s="58"/>
      <c r="UDO405" s="58"/>
      <c r="UDP405" s="58"/>
      <c r="UDQ405" s="58"/>
      <c r="UDR405" s="58"/>
      <c r="UDS405" s="58"/>
      <c r="UDT405" s="58"/>
      <c r="UDU405" s="58"/>
      <c r="UDV405" s="58"/>
      <c r="UDW405" s="58"/>
      <c r="UDX405" s="58"/>
      <c r="UDY405" s="58"/>
      <c r="UDZ405" s="58"/>
      <c r="UEA405" s="58"/>
      <c r="UEB405" s="58"/>
      <c r="UEC405" s="58"/>
      <c r="UED405" s="58"/>
      <c r="UEE405" s="58"/>
      <c r="UEF405" s="58"/>
      <c r="UEG405" s="58"/>
      <c r="UEH405" s="58"/>
      <c r="UEI405" s="58"/>
      <c r="UEJ405" s="58"/>
      <c r="UEK405" s="58"/>
      <c r="UEL405" s="58"/>
      <c r="UEM405" s="58"/>
      <c r="UEN405" s="58"/>
      <c r="UEO405" s="58"/>
      <c r="UEP405" s="58"/>
      <c r="UEQ405" s="58"/>
      <c r="UER405" s="58"/>
      <c r="UES405" s="58"/>
      <c r="UET405" s="58"/>
      <c r="UEU405" s="58"/>
      <c r="UEV405" s="58"/>
      <c r="UEW405" s="58"/>
      <c r="UEX405" s="58"/>
      <c r="UEY405" s="58"/>
      <c r="UEZ405" s="58"/>
      <c r="UFA405" s="58"/>
      <c r="UFB405" s="58"/>
      <c r="UFC405" s="58"/>
      <c r="UFD405" s="58"/>
      <c r="UFE405" s="58"/>
      <c r="UFF405" s="58"/>
      <c r="UFG405" s="58"/>
      <c r="UFH405" s="58"/>
      <c r="UFI405" s="58"/>
      <c r="UFJ405" s="58"/>
      <c r="UFK405" s="58"/>
      <c r="UFL405" s="58"/>
      <c r="UFM405" s="58"/>
      <c r="UFN405" s="58"/>
      <c r="UFO405" s="58"/>
      <c r="UFP405" s="58"/>
      <c r="UFQ405" s="58"/>
      <c r="UFR405" s="58"/>
      <c r="UFS405" s="58"/>
      <c r="UFT405" s="58"/>
      <c r="UFU405" s="58"/>
      <c r="UFV405" s="58"/>
      <c r="UFW405" s="58"/>
      <c r="UFX405" s="58"/>
      <c r="UFY405" s="58"/>
      <c r="UFZ405" s="58"/>
      <c r="UGA405" s="58"/>
      <c r="UGB405" s="58"/>
      <c r="UGC405" s="58"/>
      <c r="UGD405" s="58"/>
      <c r="UGE405" s="58"/>
      <c r="UGF405" s="58"/>
      <c r="UGG405" s="58"/>
      <c r="UGH405" s="58"/>
      <c r="UGI405" s="58"/>
      <c r="UGJ405" s="58"/>
      <c r="UGK405" s="58"/>
      <c r="UGL405" s="58"/>
      <c r="UGM405" s="58"/>
      <c r="UGN405" s="58"/>
      <c r="UGO405" s="58"/>
      <c r="UGP405" s="58"/>
      <c r="UGQ405" s="58"/>
      <c r="UGR405" s="58"/>
      <c r="UGS405" s="58"/>
      <c r="UGT405" s="58"/>
      <c r="UGU405" s="58"/>
      <c r="UGV405" s="58"/>
      <c r="UGW405" s="58"/>
      <c r="UGX405" s="58"/>
      <c r="UGY405" s="58"/>
      <c r="UGZ405" s="58"/>
      <c r="UHA405" s="58"/>
      <c r="UHB405" s="58"/>
      <c r="UHC405" s="58"/>
      <c r="UHD405" s="58"/>
      <c r="UHE405" s="58"/>
      <c r="UHF405" s="58"/>
      <c r="UHG405" s="58"/>
      <c r="UHH405" s="58"/>
      <c r="UHI405" s="58"/>
      <c r="UHJ405" s="58"/>
      <c r="UHK405" s="58"/>
      <c r="UHL405" s="58"/>
      <c r="UHM405" s="58"/>
      <c r="UHN405" s="58"/>
      <c r="UHO405" s="58"/>
      <c r="UHP405" s="58"/>
      <c r="UHQ405" s="58"/>
      <c r="UHR405" s="58"/>
      <c r="UHS405" s="58"/>
      <c r="UHT405" s="58"/>
      <c r="UHU405" s="58"/>
      <c r="UHV405" s="58"/>
      <c r="UHW405" s="58"/>
      <c r="UHX405" s="58"/>
      <c r="UHY405" s="58"/>
      <c r="UHZ405" s="58"/>
      <c r="UIA405" s="58"/>
      <c r="UIB405" s="58"/>
      <c r="UIC405" s="58"/>
      <c r="UID405" s="58"/>
      <c r="UIE405" s="58"/>
      <c r="UIF405" s="58"/>
      <c r="UIG405" s="58"/>
      <c r="UIH405" s="58"/>
      <c r="UII405" s="58"/>
      <c r="UIJ405" s="58"/>
      <c r="UIK405" s="58"/>
      <c r="UIL405" s="58"/>
      <c r="UIM405" s="58"/>
      <c r="UIN405" s="58"/>
      <c r="UIO405" s="58"/>
      <c r="UIP405" s="58"/>
      <c r="UIQ405" s="58"/>
      <c r="UIR405" s="58"/>
      <c r="UIS405" s="58"/>
      <c r="UIT405" s="58"/>
      <c r="UIU405" s="58"/>
      <c r="UIV405" s="58"/>
      <c r="UIW405" s="58"/>
      <c r="UIX405" s="58"/>
      <c r="UIY405" s="58"/>
      <c r="UIZ405" s="58"/>
      <c r="UJA405" s="58"/>
      <c r="UJB405" s="58"/>
      <c r="UJC405" s="58"/>
      <c r="UJD405" s="58"/>
      <c r="UJE405" s="58"/>
      <c r="UJF405" s="58"/>
      <c r="UJG405" s="58"/>
      <c r="UJH405" s="58"/>
      <c r="UJI405" s="58"/>
      <c r="UJJ405" s="58"/>
      <c r="UJK405" s="58"/>
      <c r="UJL405" s="58"/>
      <c r="UJM405" s="58"/>
      <c r="UJN405" s="58"/>
      <c r="UJO405" s="58"/>
      <c r="UJP405" s="58"/>
      <c r="UJQ405" s="58"/>
      <c r="UJR405" s="58"/>
      <c r="UJS405" s="58"/>
      <c r="UJT405" s="58"/>
      <c r="UJU405" s="58"/>
      <c r="UJV405" s="58"/>
      <c r="UJW405" s="58"/>
      <c r="UJX405" s="58"/>
      <c r="UJY405" s="58"/>
      <c r="UJZ405" s="58"/>
      <c r="UKA405" s="58"/>
      <c r="UKB405" s="58"/>
      <c r="UKC405" s="58"/>
      <c r="UKD405" s="58"/>
      <c r="UKE405" s="58"/>
      <c r="UKF405" s="58"/>
      <c r="UKG405" s="58"/>
      <c r="UKH405" s="58"/>
      <c r="UKI405" s="58"/>
      <c r="UKJ405" s="58"/>
      <c r="UKK405" s="58"/>
      <c r="UKL405" s="58"/>
      <c r="UKM405" s="58"/>
      <c r="UKN405" s="58"/>
      <c r="UKO405" s="58"/>
      <c r="UKP405" s="58"/>
      <c r="UKQ405" s="58"/>
      <c r="UKR405" s="58"/>
      <c r="UKS405" s="58"/>
      <c r="UKT405" s="58"/>
      <c r="UKU405" s="58"/>
      <c r="UKV405" s="58"/>
      <c r="UKW405" s="58"/>
      <c r="UKX405" s="58"/>
      <c r="UKY405" s="58"/>
      <c r="UKZ405" s="58"/>
      <c r="ULA405" s="58"/>
      <c r="ULB405" s="58"/>
      <c r="ULC405" s="58"/>
      <c r="ULD405" s="58"/>
      <c r="ULE405" s="58"/>
      <c r="ULF405" s="58"/>
      <c r="ULG405" s="58"/>
      <c r="ULH405" s="58"/>
      <c r="ULI405" s="58"/>
      <c r="ULJ405" s="58"/>
      <c r="ULK405" s="58"/>
      <c r="ULL405" s="58"/>
      <c r="ULM405" s="58"/>
      <c r="ULN405" s="58"/>
      <c r="ULO405" s="58"/>
      <c r="ULP405" s="58"/>
      <c r="ULQ405" s="58"/>
      <c r="ULR405" s="58"/>
      <c r="ULS405" s="58"/>
      <c r="ULT405" s="58"/>
      <c r="ULU405" s="58"/>
      <c r="ULV405" s="58"/>
      <c r="ULW405" s="58"/>
      <c r="ULX405" s="58"/>
      <c r="ULY405" s="58"/>
      <c r="ULZ405" s="58"/>
      <c r="UMA405" s="58"/>
      <c r="UMB405" s="58"/>
      <c r="UMC405" s="58"/>
      <c r="UMD405" s="58"/>
      <c r="UME405" s="58"/>
      <c r="UMF405" s="58"/>
      <c r="UMG405" s="58"/>
      <c r="UMH405" s="58"/>
      <c r="UMI405" s="58"/>
      <c r="UMJ405" s="58"/>
      <c r="UMK405" s="58"/>
      <c r="UML405" s="58"/>
      <c r="UMM405" s="58"/>
      <c r="UMN405" s="58"/>
      <c r="UMO405" s="58"/>
      <c r="UMP405" s="58"/>
      <c r="UMQ405" s="58"/>
      <c r="UMR405" s="58"/>
      <c r="UMS405" s="58"/>
      <c r="UMT405" s="58"/>
      <c r="UMU405" s="58"/>
      <c r="UMV405" s="58"/>
      <c r="UMW405" s="58"/>
      <c r="UMX405" s="58"/>
      <c r="UMY405" s="58"/>
      <c r="UMZ405" s="58"/>
      <c r="UNA405" s="58"/>
      <c r="UNB405" s="58"/>
      <c r="UNC405" s="58"/>
      <c r="UND405" s="58"/>
      <c r="UNE405" s="58"/>
      <c r="UNF405" s="58"/>
      <c r="UNG405" s="58"/>
      <c r="UNH405" s="58"/>
      <c r="UNI405" s="58"/>
      <c r="UNJ405" s="58"/>
      <c r="UNK405" s="58"/>
      <c r="UNL405" s="58"/>
      <c r="UNM405" s="58"/>
      <c r="UNN405" s="58"/>
      <c r="UNO405" s="58"/>
      <c r="UNP405" s="58"/>
      <c r="UNQ405" s="58"/>
      <c r="UNR405" s="58"/>
      <c r="UNS405" s="58"/>
      <c r="UNT405" s="58"/>
      <c r="UNU405" s="58"/>
      <c r="UNV405" s="58"/>
      <c r="UNW405" s="58"/>
      <c r="UNX405" s="58"/>
      <c r="UNY405" s="58"/>
      <c r="UNZ405" s="58"/>
      <c r="UOA405" s="58"/>
      <c r="UOB405" s="58"/>
      <c r="UOC405" s="58"/>
      <c r="UOD405" s="58"/>
      <c r="UOE405" s="58"/>
      <c r="UOF405" s="58"/>
      <c r="UOG405" s="58"/>
      <c r="UOH405" s="58"/>
      <c r="UOI405" s="58"/>
      <c r="UOJ405" s="58"/>
      <c r="UOK405" s="58"/>
      <c r="UOL405" s="58"/>
      <c r="UOM405" s="58"/>
      <c r="UON405" s="58"/>
      <c r="UOO405" s="58"/>
      <c r="UOP405" s="58"/>
      <c r="UOQ405" s="58"/>
      <c r="UOR405" s="58"/>
      <c r="UOS405" s="58"/>
      <c r="UOT405" s="58"/>
      <c r="UOU405" s="58"/>
      <c r="UOV405" s="58"/>
      <c r="UOW405" s="58"/>
      <c r="UOX405" s="58"/>
      <c r="UOY405" s="58"/>
      <c r="UOZ405" s="58"/>
      <c r="UPA405" s="58"/>
      <c r="UPB405" s="58"/>
      <c r="UPC405" s="58"/>
      <c r="UPD405" s="58"/>
      <c r="UPE405" s="58"/>
      <c r="UPF405" s="58"/>
      <c r="UPG405" s="58"/>
      <c r="UPH405" s="58"/>
      <c r="UPI405" s="58"/>
      <c r="UPJ405" s="58"/>
      <c r="UPK405" s="58"/>
      <c r="UPL405" s="58"/>
      <c r="UPM405" s="58"/>
      <c r="UPN405" s="58"/>
      <c r="UPO405" s="58"/>
      <c r="UPP405" s="58"/>
      <c r="UPQ405" s="58"/>
      <c r="UPR405" s="58"/>
      <c r="UPS405" s="58"/>
      <c r="UPT405" s="58"/>
      <c r="UPU405" s="58"/>
      <c r="UPV405" s="58"/>
      <c r="UPW405" s="58"/>
      <c r="UPX405" s="58"/>
      <c r="UPY405" s="58"/>
      <c r="UPZ405" s="58"/>
      <c r="UQA405" s="58"/>
      <c r="UQB405" s="58"/>
      <c r="UQC405" s="58"/>
      <c r="UQD405" s="58"/>
      <c r="UQE405" s="58"/>
      <c r="UQF405" s="58"/>
      <c r="UQG405" s="58"/>
      <c r="UQH405" s="58"/>
      <c r="UQI405" s="58"/>
      <c r="UQJ405" s="58"/>
      <c r="UQK405" s="58"/>
      <c r="UQL405" s="58"/>
      <c r="UQM405" s="58"/>
      <c r="UQN405" s="58"/>
      <c r="UQO405" s="58"/>
      <c r="UQP405" s="58"/>
      <c r="UQQ405" s="58"/>
      <c r="UQR405" s="58"/>
      <c r="UQS405" s="58"/>
      <c r="UQT405" s="58"/>
      <c r="UQU405" s="58"/>
      <c r="UQV405" s="58"/>
      <c r="UQW405" s="58"/>
      <c r="UQX405" s="58"/>
      <c r="UQY405" s="58"/>
      <c r="UQZ405" s="58"/>
      <c r="URA405" s="58"/>
      <c r="URB405" s="58"/>
      <c r="URC405" s="58"/>
      <c r="URD405" s="58"/>
      <c r="URE405" s="58"/>
      <c r="URF405" s="58"/>
      <c r="URG405" s="58"/>
      <c r="URH405" s="58"/>
      <c r="URI405" s="58"/>
      <c r="URJ405" s="58"/>
      <c r="URK405" s="58"/>
      <c r="URL405" s="58"/>
      <c r="URM405" s="58"/>
      <c r="URN405" s="58"/>
      <c r="URO405" s="58"/>
      <c r="URP405" s="58"/>
      <c r="URQ405" s="58"/>
      <c r="URR405" s="58"/>
      <c r="URS405" s="58"/>
      <c r="URT405" s="58"/>
      <c r="URU405" s="58"/>
      <c r="URV405" s="58"/>
      <c r="URW405" s="58"/>
      <c r="URX405" s="58"/>
      <c r="URY405" s="58"/>
      <c r="URZ405" s="58"/>
      <c r="USA405" s="58"/>
      <c r="USB405" s="58"/>
      <c r="USC405" s="58"/>
      <c r="USD405" s="58"/>
      <c r="USE405" s="58"/>
      <c r="USF405" s="58"/>
      <c r="USG405" s="58"/>
      <c r="USH405" s="58"/>
      <c r="USI405" s="58"/>
      <c r="USJ405" s="58"/>
      <c r="USK405" s="58"/>
      <c r="USL405" s="58"/>
      <c r="USM405" s="58"/>
      <c r="USN405" s="58"/>
      <c r="USO405" s="58"/>
      <c r="USP405" s="58"/>
      <c r="USQ405" s="58"/>
      <c r="USR405" s="58"/>
      <c r="USS405" s="58"/>
      <c r="UST405" s="58"/>
      <c r="USU405" s="58"/>
      <c r="USV405" s="58"/>
      <c r="USW405" s="58"/>
      <c r="USX405" s="58"/>
      <c r="USY405" s="58"/>
      <c r="USZ405" s="58"/>
      <c r="UTA405" s="58"/>
      <c r="UTB405" s="58"/>
      <c r="UTC405" s="58"/>
      <c r="UTD405" s="58"/>
      <c r="UTE405" s="58"/>
      <c r="UTF405" s="58"/>
      <c r="UTG405" s="58"/>
      <c r="UTH405" s="58"/>
      <c r="UTI405" s="58"/>
      <c r="UTJ405" s="58"/>
      <c r="UTK405" s="58"/>
      <c r="UTL405" s="58"/>
      <c r="UTM405" s="58"/>
      <c r="UTN405" s="58"/>
      <c r="UTO405" s="58"/>
      <c r="UTP405" s="58"/>
      <c r="UTQ405" s="58"/>
      <c r="UTR405" s="58"/>
      <c r="UTS405" s="58"/>
      <c r="UTT405" s="58"/>
      <c r="UTU405" s="58"/>
      <c r="UTV405" s="58"/>
      <c r="UTW405" s="58"/>
      <c r="UTX405" s="58"/>
      <c r="UTY405" s="58"/>
      <c r="UTZ405" s="58"/>
      <c r="UUA405" s="58"/>
      <c r="UUB405" s="58"/>
      <c r="UUC405" s="58"/>
      <c r="UUD405" s="58"/>
      <c r="UUE405" s="58"/>
      <c r="UUF405" s="58"/>
      <c r="UUG405" s="58"/>
      <c r="UUH405" s="58"/>
      <c r="UUI405" s="58"/>
      <c r="UUJ405" s="58"/>
      <c r="UUK405" s="58"/>
      <c r="UUL405" s="58"/>
      <c r="UUM405" s="58"/>
      <c r="UUN405" s="58"/>
      <c r="UUO405" s="58"/>
      <c r="UUP405" s="58"/>
      <c r="UUQ405" s="58"/>
      <c r="UUR405" s="58"/>
      <c r="UUS405" s="58"/>
      <c r="UUT405" s="58"/>
      <c r="UUU405" s="58"/>
      <c r="UUV405" s="58"/>
      <c r="UUW405" s="58"/>
      <c r="UUX405" s="58"/>
      <c r="UUY405" s="58"/>
      <c r="UUZ405" s="58"/>
      <c r="UVA405" s="58"/>
      <c r="UVB405" s="58"/>
      <c r="UVC405" s="58"/>
      <c r="UVD405" s="58"/>
      <c r="UVE405" s="58"/>
      <c r="UVF405" s="58"/>
      <c r="UVG405" s="58"/>
      <c r="UVH405" s="58"/>
      <c r="UVI405" s="58"/>
      <c r="UVJ405" s="58"/>
      <c r="UVK405" s="58"/>
      <c r="UVL405" s="58"/>
      <c r="UVM405" s="58"/>
      <c r="UVN405" s="58"/>
      <c r="UVO405" s="58"/>
      <c r="UVP405" s="58"/>
      <c r="UVQ405" s="58"/>
      <c r="UVR405" s="58"/>
      <c r="UVS405" s="58"/>
      <c r="UVT405" s="58"/>
      <c r="UVU405" s="58"/>
      <c r="UVV405" s="58"/>
      <c r="UVW405" s="58"/>
      <c r="UVX405" s="58"/>
      <c r="UVY405" s="58"/>
      <c r="UVZ405" s="58"/>
      <c r="UWA405" s="58"/>
      <c r="UWB405" s="58"/>
      <c r="UWC405" s="58"/>
      <c r="UWD405" s="58"/>
      <c r="UWE405" s="58"/>
      <c r="UWF405" s="58"/>
      <c r="UWG405" s="58"/>
      <c r="UWH405" s="58"/>
      <c r="UWI405" s="58"/>
      <c r="UWJ405" s="58"/>
      <c r="UWK405" s="58"/>
      <c r="UWL405" s="58"/>
      <c r="UWM405" s="58"/>
      <c r="UWN405" s="58"/>
      <c r="UWO405" s="58"/>
      <c r="UWP405" s="58"/>
      <c r="UWQ405" s="58"/>
      <c r="UWR405" s="58"/>
      <c r="UWS405" s="58"/>
      <c r="UWT405" s="58"/>
      <c r="UWU405" s="58"/>
      <c r="UWV405" s="58"/>
      <c r="UWW405" s="58"/>
      <c r="UWX405" s="58"/>
      <c r="UWY405" s="58"/>
      <c r="UWZ405" s="58"/>
      <c r="UXA405" s="58"/>
      <c r="UXB405" s="58"/>
      <c r="UXC405" s="58"/>
      <c r="UXD405" s="58"/>
      <c r="UXE405" s="58"/>
      <c r="UXF405" s="58"/>
      <c r="UXG405" s="58"/>
      <c r="UXH405" s="58"/>
      <c r="UXI405" s="58"/>
      <c r="UXJ405" s="58"/>
      <c r="UXK405" s="58"/>
      <c r="UXL405" s="58"/>
      <c r="UXM405" s="58"/>
      <c r="UXN405" s="58"/>
      <c r="UXO405" s="58"/>
      <c r="UXP405" s="58"/>
      <c r="UXQ405" s="58"/>
      <c r="UXR405" s="58"/>
      <c r="UXS405" s="58"/>
      <c r="UXT405" s="58"/>
      <c r="UXU405" s="58"/>
      <c r="UXV405" s="58"/>
      <c r="UXW405" s="58"/>
      <c r="UXX405" s="58"/>
      <c r="UXY405" s="58"/>
      <c r="UXZ405" s="58"/>
      <c r="UYA405" s="58"/>
      <c r="UYB405" s="58"/>
      <c r="UYC405" s="58"/>
      <c r="UYD405" s="58"/>
      <c r="UYE405" s="58"/>
      <c r="UYF405" s="58"/>
      <c r="UYG405" s="58"/>
      <c r="UYH405" s="58"/>
      <c r="UYI405" s="58"/>
      <c r="UYJ405" s="58"/>
      <c r="UYK405" s="58"/>
      <c r="UYL405" s="58"/>
      <c r="UYM405" s="58"/>
      <c r="UYN405" s="58"/>
      <c r="UYO405" s="58"/>
      <c r="UYP405" s="58"/>
      <c r="UYQ405" s="58"/>
      <c r="UYR405" s="58"/>
      <c r="UYS405" s="58"/>
      <c r="UYT405" s="58"/>
      <c r="UYU405" s="58"/>
      <c r="UYV405" s="58"/>
      <c r="UYW405" s="58"/>
      <c r="UYX405" s="58"/>
      <c r="UYY405" s="58"/>
      <c r="UYZ405" s="58"/>
      <c r="UZA405" s="58"/>
      <c r="UZB405" s="58"/>
      <c r="UZC405" s="58"/>
      <c r="UZD405" s="58"/>
      <c r="UZE405" s="58"/>
      <c r="UZF405" s="58"/>
      <c r="UZG405" s="58"/>
      <c r="UZH405" s="58"/>
      <c r="UZI405" s="58"/>
      <c r="UZJ405" s="58"/>
      <c r="UZK405" s="58"/>
      <c r="UZL405" s="58"/>
      <c r="UZM405" s="58"/>
      <c r="UZN405" s="58"/>
      <c r="UZO405" s="58"/>
      <c r="UZP405" s="58"/>
      <c r="UZQ405" s="58"/>
      <c r="UZR405" s="58"/>
      <c r="UZS405" s="58"/>
      <c r="UZT405" s="58"/>
      <c r="UZU405" s="58"/>
      <c r="UZV405" s="58"/>
      <c r="UZW405" s="58"/>
      <c r="UZX405" s="58"/>
      <c r="UZY405" s="58"/>
      <c r="UZZ405" s="58"/>
      <c r="VAA405" s="58"/>
      <c r="VAB405" s="58"/>
      <c r="VAC405" s="58"/>
      <c r="VAD405" s="58"/>
      <c r="VAE405" s="58"/>
      <c r="VAF405" s="58"/>
      <c r="VAG405" s="58"/>
      <c r="VAH405" s="58"/>
      <c r="VAI405" s="58"/>
      <c r="VAJ405" s="58"/>
      <c r="VAK405" s="58"/>
      <c r="VAL405" s="58"/>
      <c r="VAM405" s="58"/>
      <c r="VAN405" s="58"/>
      <c r="VAO405" s="58"/>
      <c r="VAP405" s="58"/>
      <c r="VAQ405" s="58"/>
      <c r="VAR405" s="58"/>
      <c r="VAS405" s="58"/>
      <c r="VAT405" s="58"/>
      <c r="VAU405" s="58"/>
      <c r="VAV405" s="58"/>
      <c r="VAW405" s="58"/>
      <c r="VAX405" s="58"/>
      <c r="VAY405" s="58"/>
      <c r="VAZ405" s="58"/>
      <c r="VBA405" s="58"/>
      <c r="VBB405" s="58"/>
      <c r="VBC405" s="58"/>
      <c r="VBD405" s="58"/>
      <c r="VBE405" s="58"/>
      <c r="VBF405" s="58"/>
      <c r="VBG405" s="58"/>
      <c r="VBH405" s="58"/>
      <c r="VBI405" s="58"/>
      <c r="VBJ405" s="58"/>
      <c r="VBK405" s="58"/>
      <c r="VBL405" s="58"/>
      <c r="VBM405" s="58"/>
      <c r="VBN405" s="58"/>
      <c r="VBO405" s="58"/>
      <c r="VBP405" s="58"/>
      <c r="VBQ405" s="58"/>
      <c r="VBR405" s="58"/>
      <c r="VBS405" s="58"/>
      <c r="VBT405" s="58"/>
      <c r="VBU405" s="58"/>
      <c r="VBV405" s="58"/>
      <c r="VBW405" s="58"/>
      <c r="VBX405" s="58"/>
      <c r="VBY405" s="58"/>
      <c r="VBZ405" s="58"/>
      <c r="VCA405" s="58"/>
      <c r="VCB405" s="58"/>
      <c r="VCC405" s="58"/>
      <c r="VCD405" s="58"/>
      <c r="VCE405" s="58"/>
      <c r="VCF405" s="58"/>
      <c r="VCG405" s="58"/>
      <c r="VCH405" s="58"/>
      <c r="VCI405" s="58"/>
      <c r="VCJ405" s="58"/>
      <c r="VCK405" s="58"/>
      <c r="VCL405" s="58"/>
      <c r="VCM405" s="58"/>
      <c r="VCN405" s="58"/>
      <c r="VCO405" s="58"/>
      <c r="VCP405" s="58"/>
      <c r="VCQ405" s="58"/>
      <c r="VCR405" s="58"/>
      <c r="VCS405" s="58"/>
      <c r="VCT405" s="58"/>
      <c r="VCU405" s="58"/>
      <c r="VCV405" s="58"/>
      <c r="VCW405" s="58"/>
      <c r="VCX405" s="58"/>
      <c r="VCY405" s="58"/>
      <c r="VCZ405" s="58"/>
      <c r="VDA405" s="58"/>
      <c r="VDB405" s="58"/>
      <c r="VDC405" s="58"/>
      <c r="VDD405" s="58"/>
      <c r="VDE405" s="58"/>
      <c r="VDF405" s="58"/>
      <c r="VDG405" s="58"/>
      <c r="VDH405" s="58"/>
      <c r="VDI405" s="58"/>
      <c r="VDJ405" s="58"/>
      <c r="VDK405" s="58"/>
      <c r="VDL405" s="58"/>
      <c r="VDM405" s="58"/>
      <c r="VDN405" s="58"/>
      <c r="VDO405" s="58"/>
      <c r="VDP405" s="58"/>
      <c r="VDQ405" s="58"/>
      <c r="VDR405" s="58"/>
      <c r="VDS405" s="58"/>
      <c r="VDT405" s="58"/>
      <c r="VDU405" s="58"/>
      <c r="VDV405" s="58"/>
      <c r="VDW405" s="58"/>
      <c r="VDX405" s="58"/>
      <c r="VDY405" s="58"/>
      <c r="VDZ405" s="58"/>
      <c r="VEA405" s="58"/>
      <c r="VEB405" s="58"/>
      <c r="VEC405" s="58"/>
      <c r="VED405" s="58"/>
      <c r="VEE405" s="58"/>
      <c r="VEF405" s="58"/>
      <c r="VEG405" s="58"/>
      <c r="VEH405" s="58"/>
      <c r="VEI405" s="58"/>
      <c r="VEJ405" s="58"/>
      <c r="VEK405" s="58"/>
      <c r="VEL405" s="58"/>
      <c r="VEM405" s="58"/>
      <c r="VEN405" s="58"/>
      <c r="VEO405" s="58"/>
      <c r="VEP405" s="58"/>
      <c r="VEQ405" s="58"/>
      <c r="VER405" s="58"/>
      <c r="VES405" s="58"/>
      <c r="VET405" s="58"/>
      <c r="VEU405" s="58"/>
      <c r="VEV405" s="58"/>
      <c r="VEW405" s="58"/>
      <c r="VEX405" s="58"/>
      <c r="VEY405" s="58"/>
      <c r="VEZ405" s="58"/>
      <c r="VFA405" s="58"/>
      <c r="VFB405" s="58"/>
      <c r="VFC405" s="58"/>
      <c r="VFD405" s="58"/>
      <c r="VFE405" s="58"/>
      <c r="VFF405" s="58"/>
      <c r="VFG405" s="58"/>
      <c r="VFH405" s="58"/>
      <c r="VFI405" s="58"/>
      <c r="VFJ405" s="58"/>
      <c r="VFK405" s="58"/>
      <c r="VFL405" s="58"/>
      <c r="VFM405" s="58"/>
      <c r="VFN405" s="58"/>
      <c r="VFO405" s="58"/>
      <c r="VFP405" s="58"/>
      <c r="VFQ405" s="58"/>
      <c r="VFR405" s="58"/>
      <c r="VFS405" s="58"/>
      <c r="VFT405" s="58"/>
      <c r="VFU405" s="58"/>
      <c r="VFV405" s="58"/>
      <c r="VFW405" s="58"/>
      <c r="VFX405" s="58"/>
      <c r="VFY405" s="58"/>
      <c r="VFZ405" s="58"/>
      <c r="VGA405" s="58"/>
      <c r="VGB405" s="58"/>
      <c r="VGC405" s="58"/>
      <c r="VGD405" s="58"/>
      <c r="VGE405" s="58"/>
      <c r="VGF405" s="58"/>
      <c r="VGG405" s="58"/>
      <c r="VGH405" s="58"/>
      <c r="VGI405" s="58"/>
      <c r="VGJ405" s="58"/>
      <c r="VGK405" s="58"/>
      <c r="VGL405" s="58"/>
      <c r="VGM405" s="58"/>
      <c r="VGN405" s="58"/>
      <c r="VGO405" s="58"/>
      <c r="VGP405" s="58"/>
      <c r="VGQ405" s="58"/>
      <c r="VGR405" s="58"/>
      <c r="VGS405" s="58"/>
      <c r="VGT405" s="58"/>
      <c r="VGU405" s="58"/>
      <c r="VGV405" s="58"/>
      <c r="VGW405" s="58"/>
      <c r="VGX405" s="58"/>
      <c r="VGY405" s="58"/>
      <c r="VGZ405" s="58"/>
      <c r="VHA405" s="58"/>
      <c r="VHB405" s="58"/>
      <c r="VHC405" s="58"/>
      <c r="VHD405" s="58"/>
      <c r="VHE405" s="58"/>
      <c r="VHF405" s="58"/>
      <c r="VHG405" s="58"/>
      <c r="VHH405" s="58"/>
      <c r="VHI405" s="58"/>
      <c r="VHJ405" s="58"/>
      <c r="VHK405" s="58"/>
      <c r="VHL405" s="58"/>
      <c r="VHM405" s="58"/>
      <c r="VHN405" s="58"/>
      <c r="VHO405" s="58"/>
      <c r="VHP405" s="58"/>
      <c r="VHQ405" s="58"/>
      <c r="VHR405" s="58"/>
      <c r="VHS405" s="58"/>
      <c r="VHT405" s="58"/>
      <c r="VHU405" s="58"/>
      <c r="VHV405" s="58"/>
      <c r="VHW405" s="58"/>
      <c r="VHX405" s="58"/>
      <c r="VHY405" s="58"/>
      <c r="VHZ405" s="58"/>
      <c r="VIA405" s="58"/>
      <c r="VIB405" s="58"/>
      <c r="VIC405" s="58"/>
      <c r="VID405" s="58"/>
      <c r="VIE405" s="58"/>
      <c r="VIF405" s="58"/>
      <c r="VIG405" s="58"/>
      <c r="VIH405" s="58"/>
      <c r="VII405" s="58"/>
      <c r="VIJ405" s="58"/>
      <c r="VIK405" s="58"/>
      <c r="VIL405" s="58"/>
      <c r="VIM405" s="58"/>
      <c r="VIN405" s="58"/>
      <c r="VIO405" s="58"/>
      <c r="VIP405" s="58"/>
      <c r="VIQ405" s="58"/>
      <c r="VIR405" s="58"/>
      <c r="VIS405" s="58"/>
      <c r="VIT405" s="58"/>
      <c r="VIU405" s="58"/>
      <c r="VIV405" s="58"/>
      <c r="VIW405" s="58"/>
      <c r="VIX405" s="58"/>
      <c r="VIY405" s="58"/>
      <c r="VIZ405" s="58"/>
      <c r="VJA405" s="58"/>
      <c r="VJB405" s="58"/>
      <c r="VJC405" s="58"/>
      <c r="VJD405" s="58"/>
      <c r="VJE405" s="58"/>
      <c r="VJF405" s="58"/>
      <c r="VJG405" s="58"/>
      <c r="VJH405" s="58"/>
      <c r="VJI405" s="58"/>
      <c r="VJJ405" s="58"/>
      <c r="VJK405" s="58"/>
      <c r="VJL405" s="58"/>
      <c r="VJM405" s="58"/>
      <c r="VJN405" s="58"/>
      <c r="VJO405" s="58"/>
      <c r="VJP405" s="58"/>
      <c r="VJQ405" s="58"/>
      <c r="VJR405" s="58"/>
      <c r="VJS405" s="58"/>
      <c r="VJT405" s="58"/>
      <c r="VJU405" s="58"/>
      <c r="VJV405" s="58"/>
      <c r="VJW405" s="58"/>
      <c r="VJX405" s="58"/>
      <c r="VJY405" s="58"/>
      <c r="VJZ405" s="58"/>
      <c r="VKA405" s="58"/>
      <c r="VKB405" s="58"/>
      <c r="VKC405" s="58"/>
      <c r="VKD405" s="58"/>
      <c r="VKE405" s="58"/>
      <c r="VKF405" s="58"/>
      <c r="VKG405" s="58"/>
      <c r="VKH405" s="58"/>
      <c r="VKI405" s="58"/>
      <c r="VKJ405" s="58"/>
      <c r="VKK405" s="58"/>
      <c r="VKL405" s="58"/>
      <c r="VKM405" s="58"/>
      <c r="VKN405" s="58"/>
      <c r="VKO405" s="58"/>
      <c r="VKP405" s="58"/>
      <c r="VKQ405" s="58"/>
      <c r="VKR405" s="58"/>
      <c r="VKS405" s="58"/>
      <c r="VKT405" s="58"/>
      <c r="VKU405" s="58"/>
      <c r="VKV405" s="58"/>
      <c r="VKW405" s="58"/>
      <c r="VKX405" s="58"/>
      <c r="VKY405" s="58"/>
      <c r="VKZ405" s="58"/>
      <c r="VLA405" s="58"/>
      <c r="VLB405" s="58"/>
      <c r="VLC405" s="58"/>
      <c r="VLD405" s="58"/>
      <c r="VLE405" s="58"/>
      <c r="VLF405" s="58"/>
      <c r="VLG405" s="58"/>
      <c r="VLH405" s="58"/>
      <c r="VLI405" s="58"/>
      <c r="VLJ405" s="58"/>
      <c r="VLK405" s="58"/>
      <c r="VLL405" s="58"/>
      <c r="VLM405" s="58"/>
      <c r="VLN405" s="58"/>
      <c r="VLO405" s="58"/>
      <c r="VLP405" s="58"/>
      <c r="VLQ405" s="58"/>
      <c r="VLR405" s="58"/>
      <c r="VLS405" s="58"/>
      <c r="VLT405" s="58"/>
      <c r="VLU405" s="58"/>
      <c r="VLV405" s="58"/>
      <c r="VLW405" s="58"/>
      <c r="VLX405" s="58"/>
      <c r="VLY405" s="58"/>
      <c r="VLZ405" s="58"/>
      <c r="VMA405" s="58"/>
      <c r="VMB405" s="58"/>
      <c r="VMC405" s="58"/>
      <c r="VMD405" s="58"/>
      <c r="VME405" s="58"/>
      <c r="VMF405" s="58"/>
      <c r="VMG405" s="58"/>
      <c r="VMH405" s="58"/>
      <c r="VMI405" s="58"/>
      <c r="VMJ405" s="58"/>
      <c r="VMK405" s="58"/>
      <c r="VML405" s="58"/>
      <c r="VMM405" s="58"/>
      <c r="VMN405" s="58"/>
      <c r="VMO405" s="58"/>
      <c r="VMP405" s="58"/>
      <c r="VMQ405" s="58"/>
      <c r="VMR405" s="58"/>
      <c r="VMS405" s="58"/>
      <c r="VMT405" s="58"/>
      <c r="VMU405" s="58"/>
      <c r="VMV405" s="58"/>
      <c r="VMW405" s="58"/>
      <c r="VMX405" s="58"/>
      <c r="VMY405" s="58"/>
      <c r="VMZ405" s="58"/>
      <c r="VNA405" s="58"/>
      <c r="VNB405" s="58"/>
      <c r="VNC405" s="58"/>
      <c r="VND405" s="58"/>
      <c r="VNE405" s="58"/>
      <c r="VNF405" s="58"/>
      <c r="VNG405" s="58"/>
      <c r="VNH405" s="58"/>
      <c r="VNI405" s="58"/>
      <c r="VNJ405" s="58"/>
      <c r="VNK405" s="58"/>
      <c r="VNL405" s="58"/>
      <c r="VNM405" s="58"/>
      <c r="VNN405" s="58"/>
      <c r="VNO405" s="58"/>
      <c r="VNP405" s="58"/>
      <c r="VNQ405" s="58"/>
      <c r="VNR405" s="58"/>
      <c r="VNS405" s="58"/>
      <c r="VNT405" s="58"/>
      <c r="VNU405" s="58"/>
      <c r="VNV405" s="58"/>
      <c r="VNW405" s="58"/>
      <c r="VNX405" s="58"/>
      <c r="VNY405" s="58"/>
      <c r="VNZ405" s="58"/>
      <c r="VOA405" s="58"/>
      <c r="VOB405" s="58"/>
      <c r="VOC405" s="58"/>
      <c r="VOD405" s="58"/>
      <c r="VOE405" s="58"/>
      <c r="VOF405" s="58"/>
      <c r="VOG405" s="58"/>
      <c r="VOH405" s="58"/>
      <c r="VOI405" s="58"/>
      <c r="VOJ405" s="58"/>
      <c r="VOK405" s="58"/>
      <c r="VOL405" s="58"/>
      <c r="VOM405" s="58"/>
      <c r="VON405" s="58"/>
      <c r="VOO405" s="58"/>
      <c r="VOP405" s="58"/>
      <c r="VOQ405" s="58"/>
      <c r="VOR405" s="58"/>
      <c r="VOS405" s="58"/>
      <c r="VOT405" s="58"/>
      <c r="VOU405" s="58"/>
      <c r="VOV405" s="58"/>
      <c r="VOW405" s="58"/>
      <c r="VOX405" s="58"/>
      <c r="VOY405" s="58"/>
      <c r="VOZ405" s="58"/>
      <c r="VPA405" s="58"/>
      <c r="VPB405" s="58"/>
      <c r="VPC405" s="58"/>
      <c r="VPD405" s="58"/>
      <c r="VPE405" s="58"/>
      <c r="VPF405" s="58"/>
      <c r="VPG405" s="58"/>
      <c r="VPH405" s="58"/>
      <c r="VPI405" s="58"/>
      <c r="VPJ405" s="58"/>
      <c r="VPK405" s="58"/>
      <c r="VPL405" s="58"/>
      <c r="VPM405" s="58"/>
      <c r="VPN405" s="58"/>
      <c r="VPO405" s="58"/>
      <c r="VPP405" s="58"/>
      <c r="VPQ405" s="58"/>
      <c r="VPR405" s="58"/>
      <c r="VPS405" s="58"/>
      <c r="VPT405" s="58"/>
      <c r="VPU405" s="58"/>
      <c r="VPV405" s="58"/>
      <c r="VPW405" s="58"/>
      <c r="VPX405" s="58"/>
      <c r="VPY405" s="58"/>
      <c r="VPZ405" s="58"/>
      <c r="VQA405" s="58"/>
      <c r="VQB405" s="58"/>
      <c r="VQC405" s="58"/>
      <c r="VQD405" s="58"/>
      <c r="VQE405" s="58"/>
      <c r="VQF405" s="58"/>
      <c r="VQG405" s="58"/>
      <c r="VQH405" s="58"/>
      <c r="VQI405" s="58"/>
      <c r="VQJ405" s="58"/>
      <c r="VQK405" s="58"/>
      <c r="VQL405" s="58"/>
      <c r="VQM405" s="58"/>
      <c r="VQN405" s="58"/>
      <c r="VQO405" s="58"/>
      <c r="VQP405" s="58"/>
      <c r="VQQ405" s="58"/>
      <c r="VQR405" s="58"/>
      <c r="VQS405" s="58"/>
      <c r="VQT405" s="58"/>
      <c r="VQU405" s="58"/>
      <c r="VQV405" s="58"/>
      <c r="VQW405" s="58"/>
      <c r="VQX405" s="58"/>
      <c r="VQY405" s="58"/>
      <c r="VQZ405" s="58"/>
      <c r="VRA405" s="58"/>
      <c r="VRB405" s="58"/>
      <c r="VRC405" s="58"/>
      <c r="VRD405" s="58"/>
      <c r="VRE405" s="58"/>
      <c r="VRF405" s="58"/>
      <c r="VRG405" s="58"/>
      <c r="VRH405" s="58"/>
      <c r="VRI405" s="58"/>
      <c r="VRJ405" s="58"/>
      <c r="VRK405" s="58"/>
      <c r="VRL405" s="58"/>
      <c r="VRM405" s="58"/>
      <c r="VRN405" s="58"/>
      <c r="VRO405" s="58"/>
      <c r="VRP405" s="58"/>
      <c r="VRQ405" s="58"/>
      <c r="VRR405" s="58"/>
      <c r="VRS405" s="58"/>
      <c r="VRT405" s="58"/>
      <c r="VRU405" s="58"/>
      <c r="VRV405" s="58"/>
      <c r="VRW405" s="58"/>
      <c r="VRX405" s="58"/>
      <c r="VRY405" s="58"/>
      <c r="VRZ405" s="58"/>
      <c r="VSA405" s="58"/>
      <c r="VSB405" s="58"/>
      <c r="VSC405" s="58"/>
      <c r="VSD405" s="58"/>
      <c r="VSE405" s="58"/>
      <c r="VSF405" s="58"/>
      <c r="VSG405" s="58"/>
      <c r="VSH405" s="58"/>
      <c r="VSI405" s="58"/>
      <c r="VSJ405" s="58"/>
      <c r="VSK405" s="58"/>
      <c r="VSL405" s="58"/>
      <c r="VSM405" s="58"/>
      <c r="VSN405" s="58"/>
      <c r="VSO405" s="58"/>
      <c r="VSP405" s="58"/>
      <c r="VSQ405" s="58"/>
      <c r="VSR405" s="58"/>
      <c r="VSS405" s="58"/>
      <c r="VST405" s="58"/>
      <c r="VSU405" s="58"/>
      <c r="VSV405" s="58"/>
      <c r="VSW405" s="58"/>
      <c r="VSX405" s="58"/>
      <c r="VSY405" s="58"/>
      <c r="VSZ405" s="58"/>
      <c r="VTA405" s="58"/>
      <c r="VTB405" s="58"/>
      <c r="VTC405" s="58"/>
      <c r="VTD405" s="58"/>
      <c r="VTE405" s="58"/>
      <c r="VTF405" s="58"/>
      <c r="VTG405" s="58"/>
      <c r="VTH405" s="58"/>
      <c r="VTI405" s="58"/>
      <c r="VTJ405" s="58"/>
      <c r="VTK405" s="58"/>
      <c r="VTL405" s="58"/>
      <c r="VTM405" s="58"/>
      <c r="VTN405" s="58"/>
      <c r="VTO405" s="58"/>
      <c r="VTP405" s="58"/>
      <c r="VTQ405" s="58"/>
      <c r="VTR405" s="58"/>
      <c r="VTS405" s="58"/>
      <c r="VTT405" s="58"/>
      <c r="VTU405" s="58"/>
      <c r="VTV405" s="58"/>
      <c r="VTW405" s="58"/>
      <c r="VTX405" s="58"/>
      <c r="VTY405" s="58"/>
      <c r="VTZ405" s="58"/>
      <c r="VUA405" s="58"/>
      <c r="VUB405" s="58"/>
      <c r="VUC405" s="58"/>
      <c r="VUD405" s="58"/>
      <c r="VUE405" s="58"/>
      <c r="VUF405" s="58"/>
      <c r="VUG405" s="58"/>
      <c r="VUH405" s="58"/>
      <c r="VUI405" s="58"/>
      <c r="VUJ405" s="58"/>
      <c r="VUK405" s="58"/>
      <c r="VUL405" s="58"/>
      <c r="VUM405" s="58"/>
      <c r="VUN405" s="58"/>
      <c r="VUO405" s="58"/>
      <c r="VUP405" s="58"/>
      <c r="VUQ405" s="58"/>
      <c r="VUR405" s="58"/>
      <c r="VUS405" s="58"/>
      <c r="VUT405" s="58"/>
      <c r="VUU405" s="58"/>
      <c r="VUV405" s="58"/>
      <c r="VUW405" s="58"/>
      <c r="VUX405" s="58"/>
      <c r="VUY405" s="58"/>
      <c r="VUZ405" s="58"/>
      <c r="VVA405" s="58"/>
      <c r="VVB405" s="58"/>
      <c r="VVC405" s="58"/>
      <c r="VVD405" s="58"/>
      <c r="VVE405" s="58"/>
      <c r="VVF405" s="58"/>
      <c r="VVG405" s="58"/>
      <c r="VVH405" s="58"/>
      <c r="VVI405" s="58"/>
      <c r="VVJ405" s="58"/>
      <c r="VVK405" s="58"/>
      <c r="VVL405" s="58"/>
      <c r="VVM405" s="58"/>
      <c r="VVN405" s="58"/>
      <c r="VVO405" s="58"/>
      <c r="VVP405" s="58"/>
      <c r="VVQ405" s="58"/>
      <c r="VVR405" s="58"/>
      <c r="VVS405" s="58"/>
      <c r="VVT405" s="58"/>
      <c r="VVU405" s="58"/>
      <c r="VVV405" s="58"/>
      <c r="VVW405" s="58"/>
      <c r="VVX405" s="58"/>
      <c r="VVY405" s="58"/>
      <c r="VVZ405" s="58"/>
      <c r="VWA405" s="58"/>
      <c r="VWB405" s="58"/>
      <c r="VWC405" s="58"/>
      <c r="VWD405" s="58"/>
      <c r="VWE405" s="58"/>
      <c r="VWF405" s="58"/>
      <c r="VWG405" s="58"/>
      <c r="VWH405" s="58"/>
      <c r="VWI405" s="58"/>
      <c r="VWJ405" s="58"/>
      <c r="VWK405" s="58"/>
      <c r="VWL405" s="58"/>
      <c r="VWM405" s="58"/>
      <c r="VWN405" s="58"/>
      <c r="VWO405" s="58"/>
      <c r="VWP405" s="58"/>
      <c r="VWQ405" s="58"/>
      <c r="VWR405" s="58"/>
      <c r="VWS405" s="58"/>
      <c r="VWT405" s="58"/>
      <c r="VWU405" s="58"/>
      <c r="VWV405" s="58"/>
      <c r="VWW405" s="58"/>
      <c r="VWX405" s="58"/>
      <c r="VWY405" s="58"/>
      <c r="VWZ405" s="58"/>
      <c r="VXA405" s="58"/>
      <c r="VXB405" s="58"/>
      <c r="VXC405" s="58"/>
      <c r="VXD405" s="58"/>
      <c r="VXE405" s="58"/>
      <c r="VXF405" s="58"/>
      <c r="VXG405" s="58"/>
      <c r="VXH405" s="58"/>
      <c r="VXI405" s="58"/>
      <c r="VXJ405" s="58"/>
      <c r="VXK405" s="58"/>
      <c r="VXL405" s="58"/>
      <c r="VXM405" s="58"/>
      <c r="VXN405" s="58"/>
      <c r="VXO405" s="58"/>
      <c r="VXP405" s="58"/>
      <c r="VXQ405" s="58"/>
      <c r="VXR405" s="58"/>
      <c r="VXS405" s="58"/>
      <c r="VXT405" s="58"/>
      <c r="VXU405" s="58"/>
      <c r="VXV405" s="58"/>
      <c r="VXW405" s="58"/>
      <c r="VXX405" s="58"/>
      <c r="VXY405" s="58"/>
      <c r="VXZ405" s="58"/>
      <c r="VYA405" s="58"/>
      <c r="VYB405" s="58"/>
      <c r="VYC405" s="58"/>
      <c r="VYD405" s="58"/>
      <c r="VYE405" s="58"/>
      <c r="VYF405" s="58"/>
      <c r="VYG405" s="58"/>
      <c r="VYH405" s="58"/>
      <c r="VYI405" s="58"/>
      <c r="VYJ405" s="58"/>
      <c r="VYK405" s="58"/>
      <c r="VYL405" s="58"/>
      <c r="VYM405" s="58"/>
      <c r="VYN405" s="58"/>
      <c r="VYO405" s="58"/>
      <c r="VYP405" s="58"/>
      <c r="VYQ405" s="58"/>
      <c r="VYR405" s="58"/>
      <c r="VYS405" s="58"/>
      <c r="VYT405" s="58"/>
      <c r="VYU405" s="58"/>
      <c r="VYV405" s="58"/>
      <c r="VYW405" s="58"/>
      <c r="VYX405" s="58"/>
      <c r="VYY405" s="58"/>
      <c r="VYZ405" s="58"/>
      <c r="VZA405" s="58"/>
      <c r="VZB405" s="58"/>
      <c r="VZC405" s="58"/>
      <c r="VZD405" s="58"/>
      <c r="VZE405" s="58"/>
      <c r="VZF405" s="58"/>
      <c r="VZG405" s="58"/>
      <c r="VZH405" s="58"/>
      <c r="VZI405" s="58"/>
      <c r="VZJ405" s="58"/>
      <c r="VZK405" s="58"/>
      <c r="VZL405" s="58"/>
      <c r="VZM405" s="58"/>
      <c r="VZN405" s="58"/>
      <c r="VZO405" s="58"/>
      <c r="VZP405" s="58"/>
      <c r="VZQ405" s="58"/>
      <c r="VZR405" s="58"/>
      <c r="VZS405" s="58"/>
      <c r="VZT405" s="58"/>
      <c r="VZU405" s="58"/>
      <c r="VZV405" s="58"/>
      <c r="VZW405" s="58"/>
      <c r="VZX405" s="58"/>
      <c r="VZY405" s="58"/>
      <c r="VZZ405" s="58"/>
      <c r="WAA405" s="58"/>
      <c r="WAB405" s="58"/>
      <c r="WAC405" s="58"/>
      <c r="WAD405" s="58"/>
      <c r="WAE405" s="58"/>
      <c r="WAF405" s="58"/>
      <c r="WAG405" s="58"/>
      <c r="WAH405" s="58"/>
      <c r="WAI405" s="58"/>
      <c r="WAJ405" s="58"/>
      <c r="WAK405" s="58"/>
      <c r="WAL405" s="58"/>
      <c r="WAM405" s="58"/>
      <c r="WAN405" s="58"/>
      <c r="WAO405" s="58"/>
      <c r="WAP405" s="58"/>
      <c r="WAQ405" s="58"/>
      <c r="WAR405" s="58"/>
      <c r="WAS405" s="58"/>
      <c r="WAT405" s="58"/>
      <c r="WAU405" s="58"/>
      <c r="WAV405" s="58"/>
      <c r="WAW405" s="58"/>
      <c r="WAX405" s="58"/>
      <c r="WAY405" s="58"/>
      <c r="WAZ405" s="58"/>
      <c r="WBA405" s="58"/>
      <c r="WBB405" s="58"/>
      <c r="WBC405" s="58"/>
      <c r="WBD405" s="58"/>
      <c r="WBE405" s="58"/>
      <c r="WBF405" s="58"/>
      <c r="WBG405" s="58"/>
      <c r="WBH405" s="58"/>
      <c r="WBI405" s="58"/>
      <c r="WBJ405" s="58"/>
      <c r="WBK405" s="58"/>
      <c r="WBL405" s="58"/>
      <c r="WBM405" s="58"/>
      <c r="WBN405" s="58"/>
      <c r="WBO405" s="58"/>
      <c r="WBP405" s="58"/>
      <c r="WBQ405" s="58"/>
      <c r="WBR405" s="58"/>
      <c r="WBS405" s="58"/>
      <c r="WBT405" s="58"/>
      <c r="WBU405" s="58"/>
      <c r="WBV405" s="58"/>
      <c r="WBW405" s="58"/>
      <c r="WBX405" s="58"/>
      <c r="WBY405" s="58"/>
      <c r="WBZ405" s="58"/>
      <c r="WCA405" s="58"/>
      <c r="WCB405" s="58"/>
      <c r="WCC405" s="58"/>
      <c r="WCD405" s="58"/>
      <c r="WCE405" s="58"/>
      <c r="WCF405" s="58"/>
      <c r="WCG405" s="58"/>
      <c r="WCH405" s="58"/>
      <c r="WCI405" s="58"/>
      <c r="WCJ405" s="58"/>
      <c r="WCK405" s="58"/>
      <c r="WCL405" s="58"/>
      <c r="WCM405" s="58"/>
      <c r="WCN405" s="58"/>
      <c r="WCO405" s="58"/>
      <c r="WCP405" s="58"/>
      <c r="WCQ405" s="58"/>
      <c r="WCR405" s="58"/>
      <c r="WCS405" s="58"/>
      <c r="WCT405" s="58"/>
      <c r="WCU405" s="58"/>
      <c r="WCV405" s="58"/>
      <c r="WCW405" s="58"/>
      <c r="WCX405" s="58"/>
      <c r="WCY405" s="58"/>
      <c r="WCZ405" s="58"/>
      <c r="WDA405" s="58"/>
      <c r="WDB405" s="58"/>
      <c r="WDC405" s="58"/>
      <c r="WDD405" s="58"/>
      <c r="WDE405" s="58"/>
      <c r="WDF405" s="58"/>
      <c r="WDG405" s="58"/>
      <c r="WDH405" s="58"/>
      <c r="WDI405" s="58"/>
      <c r="WDJ405" s="58"/>
      <c r="WDK405" s="58"/>
      <c r="WDL405" s="58"/>
      <c r="WDM405" s="58"/>
      <c r="WDN405" s="58"/>
      <c r="WDO405" s="58"/>
      <c r="WDP405" s="58"/>
      <c r="WDQ405" s="58"/>
      <c r="WDR405" s="58"/>
      <c r="WDS405" s="58"/>
      <c r="WDT405" s="58"/>
      <c r="WDU405" s="58"/>
      <c r="WDV405" s="58"/>
      <c r="WDW405" s="58"/>
      <c r="WDX405" s="58"/>
      <c r="WDY405" s="58"/>
      <c r="WDZ405" s="58"/>
      <c r="WEA405" s="58"/>
      <c r="WEB405" s="58"/>
      <c r="WEC405" s="58"/>
      <c r="WED405" s="58"/>
      <c r="WEE405" s="58"/>
      <c r="WEF405" s="58"/>
      <c r="WEG405" s="58"/>
      <c r="WEH405" s="58"/>
      <c r="WEI405" s="58"/>
      <c r="WEJ405" s="58"/>
      <c r="WEK405" s="58"/>
      <c r="WEL405" s="58"/>
      <c r="WEM405" s="58"/>
      <c r="WEN405" s="58"/>
      <c r="WEO405" s="58"/>
      <c r="WEP405" s="58"/>
      <c r="WEQ405" s="58"/>
      <c r="WER405" s="58"/>
      <c r="WES405" s="58"/>
      <c r="WET405" s="58"/>
      <c r="WEU405" s="58"/>
      <c r="WEV405" s="58"/>
      <c r="WEW405" s="58"/>
      <c r="WEX405" s="58"/>
      <c r="WEY405" s="58"/>
      <c r="WEZ405" s="58"/>
      <c r="WFA405" s="58"/>
      <c r="WFB405" s="58"/>
      <c r="WFC405" s="58"/>
      <c r="WFD405" s="58"/>
      <c r="WFE405" s="58"/>
      <c r="WFF405" s="58"/>
      <c r="WFG405" s="58"/>
      <c r="WFH405" s="58"/>
      <c r="WFI405" s="58"/>
      <c r="WFJ405" s="58"/>
      <c r="WFK405" s="58"/>
      <c r="WFL405" s="58"/>
      <c r="WFM405" s="58"/>
      <c r="WFN405" s="58"/>
      <c r="WFO405" s="58"/>
      <c r="WFP405" s="58"/>
      <c r="WFQ405" s="58"/>
      <c r="WFR405" s="58"/>
      <c r="WFS405" s="58"/>
      <c r="WFT405" s="58"/>
      <c r="WFU405" s="58"/>
      <c r="WFV405" s="58"/>
      <c r="WFW405" s="58"/>
      <c r="WFX405" s="58"/>
      <c r="WFY405" s="58"/>
      <c r="WFZ405" s="58"/>
      <c r="WGA405" s="58"/>
      <c r="WGB405" s="58"/>
      <c r="WGC405" s="58"/>
      <c r="WGD405" s="58"/>
      <c r="WGE405" s="58"/>
      <c r="WGF405" s="58"/>
      <c r="WGG405" s="58"/>
      <c r="WGH405" s="58"/>
      <c r="WGI405" s="58"/>
      <c r="WGJ405" s="58"/>
      <c r="WGK405" s="58"/>
      <c r="WGL405" s="58"/>
      <c r="WGM405" s="58"/>
      <c r="WGN405" s="58"/>
      <c r="WGO405" s="58"/>
      <c r="WGP405" s="58"/>
      <c r="WGQ405" s="58"/>
      <c r="WGR405" s="58"/>
      <c r="WGS405" s="58"/>
      <c r="WGT405" s="58"/>
      <c r="WGU405" s="58"/>
      <c r="WGV405" s="58"/>
      <c r="WGW405" s="58"/>
      <c r="WGX405" s="58"/>
      <c r="WGY405" s="58"/>
      <c r="WGZ405" s="58"/>
      <c r="WHA405" s="58"/>
      <c r="WHB405" s="58"/>
      <c r="WHC405" s="58"/>
      <c r="WHD405" s="58"/>
      <c r="WHE405" s="58"/>
      <c r="WHF405" s="58"/>
      <c r="WHG405" s="58"/>
      <c r="WHH405" s="58"/>
      <c r="WHI405" s="58"/>
      <c r="WHJ405" s="58"/>
      <c r="WHK405" s="58"/>
      <c r="WHL405" s="58"/>
      <c r="WHM405" s="58"/>
      <c r="WHN405" s="58"/>
      <c r="WHO405" s="58"/>
      <c r="WHP405" s="58"/>
      <c r="WHQ405" s="58"/>
      <c r="WHR405" s="58"/>
      <c r="WHS405" s="58"/>
      <c r="WHT405" s="58"/>
      <c r="WHU405" s="58"/>
      <c r="WHV405" s="58"/>
      <c r="WHW405" s="58"/>
      <c r="WHX405" s="58"/>
      <c r="WHY405" s="58"/>
      <c r="WHZ405" s="58"/>
      <c r="WIA405" s="58"/>
      <c r="WIB405" s="58"/>
      <c r="WIC405" s="58"/>
      <c r="WID405" s="58"/>
      <c r="WIE405" s="58"/>
      <c r="WIF405" s="58"/>
      <c r="WIG405" s="58"/>
      <c r="WIH405" s="58"/>
      <c r="WII405" s="58"/>
      <c r="WIJ405" s="58"/>
      <c r="WIK405" s="58"/>
      <c r="WIL405" s="58"/>
      <c r="WIM405" s="58"/>
      <c r="WIN405" s="58"/>
      <c r="WIO405" s="58"/>
      <c r="WIP405" s="58"/>
      <c r="WIQ405" s="58"/>
      <c r="WIR405" s="58"/>
      <c r="WIS405" s="58"/>
      <c r="WIT405" s="58"/>
      <c r="WIU405" s="58"/>
      <c r="WIV405" s="58"/>
      <c r="WIW405" s="58"/>
      <c r="WIX405" s="58"/>
      <c r="WIY405" s="58"/>
      <c r="WIZ405" s="58"/>
      <c r="WJA405" s="58"/>
      <c r="WJB405" s="58"/>
      <c r="WJC405" s="58"/>
      <c r="WJD405" s="58"/>
      <c r="WJE405" s="58"/>
    </row>
    <row r="406" spans="1:15813" s="58" customFormat="1" ht="38.25" customHeight="1" x14ac:dyDescent="0.15">
      <c r="A406" s="66"/>
      <c r="B406" s="5">
        <v>80111600</v>
      </c>
      <c r="C406" s="23" t="s">
        <v>476</v>
      </c>
      <c r="D406" s="4">
        <v>4</v>
      </c>
      <c r="E406" s="4">
        <v>4</v>
      </c>
      <c r="F406" s="4">
        <v>4</v>
      </c>
      <c r="G406" s="4">
        <v>1</v>
      </c>
      <c r="H406" s="20" t="s">
        <v>57</v>
      </c>
      <c r="I406" s="4">
        <v>0</v>
      </c>
      <c r="J406" s="21">
        <f>1910000*F406</f>
        <v>7640000</v>
      </c>
      <c r="K406" s="14">
        <f t="shared" si="5"/>
        <v>7640000</v>
      </c>
      <c r="L406" s="4">
        <v>0</v>
      </c>
      <c r="M406" s="4">
        <v>0</v>
      </c>
      <c r="N406" s="10" t="s">
        <v>19</v>
      </c>
      <c r="O406" s="9" t="s">
        <v>20</v>
      </c>
      <c r="P406" s="10" t="s">
        <v>158</v>
      </c>
      <c r="Q406" s="4">
        <v>3822500</v>
      </c>
      <c r="R406" s="10" t="s">
        <v>159</v>
      </c>
      <c r="S406" s="66"/>
      <c r="T406" s="66"/>
      <c r="U406" s="66"/>
      <c r="V406" s="66"/>
      <c r="W406" s="66"/>
      <c r="X406" s="66"/>
      <c r="Y406" s="66"/>
      <c r="Z406" s="66"/>
      <c r="AA406" s="66"/>
      <c r="AB406" s="66"/>
      <c r="AC406" s="66"/>
      <c r="AD406" s="66"/>
      <c r="AE406" s="66"/>
      <c r="AF406" s="66"/>
      <c r="AG406" s="66"/>
      <c r="AH406" s="66"/>
      <c r="AI406" s="66"/>
      <c r="AJ406" s="66"/>
      <c r="AK406" s="66"/>
      <c r="AL406" s="66"/>
      <c r="AM406" s="66"/>
      <c r="AN406" s="66"/>
      <c r="AO406" s="66"/>
    </row>
    <row r="407" spans="1:15813" s="58" customFormat="1" ht="38.25" customHeight="1" x14ac:dyDescent="0.15">
      <c r="A407" s="66"/>
      <c r="B407" s="5">
        <v>80111600</v>
      </c>
      <c r="C407" s="23" t="s">
        <v>477</v>
      </c>
      <c r="D407" s="4">
        <v>8</v>
      </c>
      <c r="E407" s="4">
        <v>8</v>
      </c>
      <c r="F407" s="4">
        <v>7</v>
      </c>
      <c r="G407" s="4">
        <v>1</v>
      </c>
      <c r="H407" s="5" t="s">
        <v>25</v>
      </c>
      <c r="I407" s="4">
        <v>0</v>
      </c>
      <c r="J407" s="21">
        <f>1910000*F407</f>
        <v>13370000</v>
      </c>
      <c r="K407" s="14">
        <f t="shared" si="5"/>
        <v>13370000</v>
      </c>
      <c r="L407" s="4">
        <v>0</v>
      </c>
      <c r="M407" s="4">
        <v>0</v>
      </c>
      <c r="N407" s="10" t="s">
        <v>19</v>
      </c>
      <c r="O407" s="9" t="s">
        <v>20</v>
      </c>
      <c r="P407" s="10" t="s">
        <v>158</v>
      </c>
      <c r="Q407" s="4">
        <v>3822500</v>
      </c>
      <c r="R407" s="10" t="s">
        <v>159</v>
      </c>
      <c r="S407" s="66"/>
      <c r="T407" s="66"/>
      <c r="U407" s="66"/>
      <c r="V407" s="66"/>
      <c r="W407" s="66"/>
      <c r="X407" s="66"/>
      <c r="Y407" s="66"/>
      <c r="Z407" s="66"/>
      <c r="AA407" s="66"/>
      <c r="AB407" s="66"/>
      <c r="AC407" s="66"/>
      <c r="AD407" s="66"/>
      <c r="AE407" s="66"/>
      <c r="AF407" s="66"/>
      <c r="AG407" s="66"/>
      <c r="AH407" s="66"/>
      <c r="AI407" s="66"/>
      <c r="AJ407" s="66"/>
      <c r="AK407" s="66"/>
      <c r="AL407" s="66"/>
      <c r="AM407" s="66"/>
      <c r="AN407" s="66"/>
      <c r="AO407" s="66"/>
    </row>
    <row r="408" spans="1:15813" s="58" customFormat="1" ht="38.25" customHeight="1" x14ac:dyDescent="0.15">
      <c r="A408" s="66"/>
      <c r="B408" s="5">
        <v>80111600</v>
      </c>
      <c r="C408" s="23" t="s">
        <v>478</v>
      </c>
      <c r="D408" s="4">
        <v>1</v>
      </c>
      <c r="E408" s="4">
        <v>1</v>
      </c>
      <c r="F408" s="4">
        <v>6</v>
      </c>
      <c r="G408" s="4">
        <v>1</v>
      </c>
      <c r="H408" s="20" t="s">
        <v>57</v>
      </c>
      <c r="I408" s="4">
        <v>0</v>
      </c>
      <c r="J408" s="21">
        <f>3600000*F408</f>
        <v>21600000</v>
      </c>
      <c r="K408" s="14">
        <f t="shared" si="5"/>
        <v>21600000</v>
      </c>
      <c r="L408" s="4">
        <v>0</v>
      </c>
      <c r="M408" s="4">
        <v>0</v>
      </c>
      <c r="N408" s="10" t="s">
        <v>19</v>
      </c>
      <c r="O408" s="9" t="s">
        <v>20</v>
      </c>
      <c r="P408" s="10" t="s">
        <v>158</v>
      </c>
      <c r="Q408" s="4">
        <v>3822500</v>
      </c>
      <c r="R408" s="10" t="s">
        <v>159</v>
      </c>
      <c r="S408" s="66"/>
      <c r="T408" s="66"/>
      <c r="U408" s="66"/>
      <c r="V408" s="66"/>
      <c r="W408" s="66"/>
      <c r="X408" s="66"/>
      <c r="Y408" s="66"/>
      <c r="Z408" s="66"/>
      <c r="AA408" s="66"/>
      <c r="AB408" s="66"/>
      <c r="AC408" s="66"/>
      <c r="AD408" s="66"/>
      <c r="AE408" s="66"/>
      <c r="AF408" s="66"/>
      <c r="AG408" s="66"/>
      <c r="AH408" s="66"/>
      <c r="AI408" s="66"/>
      <c r="AJ408" s="66"/>
      <c r="AK408" s="66"/>
      <c r="AL408" s="66"/>
      <c r="AM408" s="66"/>
      <c r="AN408" s="66"/>
      <c r="AO408" s="66"/>
    </row>
    <row r="409" spans="1:15813" s="58" customFormat="1" ht="38.25" customHeight="1" x14ac:dyDescent="0.15">
      <c r="A409" s="66"/>
      <c r="B409" s="5">
        <v>80111600</v>
      </c>
      <c r="C409" s="23" t="s">
        <v>479</v>
      </c>
      <c r="D409" s="4">
        <v>7</v>
      </c>
      <c r="E409" s="4">
        <v>7</v>
      </c>
      <c r="F409" s="4">
        <v>5</v>
      </c>
      <c r="G409" s="4">
        <v>1</v>
      </c>
      <c r="H409" s="5" t="s">
        <v>25</v>
      </c>
      <c r="I409" s="4">
        <v>0</v>
      </c>
      <c r="J409" s="21">
        <f>3600000*F409</f>
        <v>18000000</v>
      </c>
      <c r="K409" s="14">
        <f t="shared" si="5"/>
        <v>18000000</v>
      </c>
      <c r="L409" s="4">
        <v>0</v>
      </c>
      <c r="M409" s="4">
        <v>0</v>
      </c>
      <c r="N409" s="10" t="s">
        <v>19</v>
      </c>
      <c r="O409" s="9" t="s">
        <v>20</v>
      </c>
      <c r="P409" s="10" t="s">
        <v>158</v>
      </c>
      <c r="Q409" s="4">
        <v>3822500</v>
      </c>
      <c r="R409" s="10" t="s">
        <v>159</v>
      </c>
      <c r="S409" s="66"/>
      <c r="T409" s="66"/>
      <c r="U409" s="66"/>
      <c r="V409" s="66"/>
      <c r="W409" s="66"/>
      <c r="X409" s="66"/>
      <c r="Y409" s="66"/>
      <c r="Z409" s="66"/>
      <c r="AA409" s="66"/>
      <c r="AB409" s="66"/>
      <c r="AC409" s="66"/>
      <c r="AD409" s="66"/>
      <c r="AE409" s="66"/>
      <c r="AF409" s="66"/>
      <c r="AG409" s="66"/>
      <c r="AH409" s="66"/>
      <c r="AI409" s="66"/>
      <c r="AJ409" s="66"/>
      <c r="AK409" s="66"/>
      <c r="AL409" s="66"/>
      <c r="AM409" s="66"/>
      <c r="AN409" s="66"/>
      <c r="AO409" s="66"/>
    </row>
    <row r="410" spans="1:15813" s="58" customFormat="1" ht="38.25" customHeight="1" x14ac:dyDescent="0.15">
      <c r="A410" s="66"/>
      <c r="B410" s="5">
        <v>80111600</v>
      </c>
      <c r="C410" s="23" t="s">
        <v>480</v>
      </c>
      <c r="D410" s="4">
        <v>1</v>
      </c>
      <c r="E410" s="4">
        <v>1</v>
      </c>
      <c r="F410" s="4">
        <v>6</v>
      </c>
      <c r="G410" s="4">
        <v>1</v>
      </c>
      <c r="H410" s="20" t="s">
        <v>57</v>
      </c>
      <c r="I410" s="4">
        <v>0</v>
      </c>
      <c r="J410" s="21">
        <v>15448125</v>
      </c>
      <c r="K410" s="14">
        <f t="shared" ref="K410:K473" si="6">J410</f>
        <v>15448125</v>
      </c>
      <c r="L410" s="4">
        <v>0</v>
      </c>
      <c r="M410" s="4">
        <v>0</v>
      </c>
      <c r="N410" s="10" t="s">
        <v>19</v>
      </c>
      <c r="O410" s="9" t="s">
        <v>20</v>
      </c>
      <c r="P410" s="10" t="s">
        <v>158</v>
      </c>
      <c r="Q410" s="4">
        <v>3822500</v>
      </c>
      <c r="R410" s="10" t="s">
        <v>159</v>
      </c>
      <c r="S410" s="66"/>
      <c r="T410" s="66"/>
      <c r="U410" s="66"/>
      <c r="V410" s="66"/>
      <c r="W410" s="66"/>
      <c r="X410" s="66"/>
      <c r="Y410" s="66"/>
      <c r="Z410" s="66"/>
      <c r="AA410" s="66"/>
      <c r="AB410" s="66"/>
      <c r="AC410" s="66"/>
      <c r="AD410" s="66"/>
      <c r="AE410" s="66"/>
      <c r="AF410" s="66"/>
      <c r="AG410" s="66"/>
      <c r="AH410" s="66"/>
      <c r="AI410" s="66"/>
      <c r="AJ410" s="66"/>
      <c r="AK410" s="66"/>
      <c r="AL410" s="66"/>
      <c r="AM410" s="66"/>
      <c r="AN410" s="66"/>
      <c r="AO410" s="66"/>
    </row>
    <row r="411" spans="1:15813" s="58" customFormat="1" ht="38.25" customHeight="1" x14ac:dyDescent="0.15">
      <c r="A411" s="66"/>
      <c r="B411" s="5">
        <v>80111600</v>
      </c>
      <c r="C411" s="23" t="s">
        <v>481</v>
      </c>
      <c r="D411" s="4">
        <v>7</v>
      </c>
      <c r="E411" s="4">
        <v>7</v>
      </c>
      <c r="F411" s="4">
        <v>5</v>
      </c>
      <c r="G411" s="4">
        <v>1</v>
      </c>
      <c r="H411" s="5" t="s">
        <v>25</v>
      </c>
      <c r="I411" s="4">
        <v>0</v>
      </c>
      <c r="J411" s="21">
        <f>2808750*F411</f>
        <v>14043750</v>
      </c>
      <c r="K411" s="14">
        <f t="shared" si="6"/>
        <v>14043750</v>
      </c>
      <c r="L411" s="4">
        <v>0</v>
      </c>
      <c r="M411" s="4">
        <v>0</v>
      </c>
      <c r="N411" s="10" t="s">
        <v>19</v>
      </c>
      <c r="O411" s="9" t="s">
        <v>20</v>
      </c>
      <c r="P411" s="10" t="s">
        <v>158</v>
      </c>
      <c r="Q411" s="4">
        <v>3822500</v>
      </c>
      <c r="R411" s="10" t="s">
        <v>159</v>
      </c>
      <c r="S411" s="66"/>
      <c r="T411" s="66"/>
      <c r="U411" s="66"/>
      <c r="V411" s="66"/>
      <c r="W411" s="66"/>
      <c r="X411" s="66"/>
      <c r="Y411" s="66"/>
      <c r="Z411" s="66"/>
      <c r="AA411" s="66"/>
      <c r="AB411" s="66"/>
      <c r="AC411" s="66"/>
      <c r="AD411" s="66"/>
      <c r="AE411" s="66"/>
      <c r="AF411" s="66"/>
      <c r="AG411" s="66"/>
      <c r="AH411" s="66"/>
      <c r="AI411" s="66"/>
      <c r="AJ411" s="66"/>
      <c r="AK411" s="66"/>
      <c r="AL411" s="66"/>
      <c r="AM411" s="66"/>
      <c r="AN411" s="66"/>
      <c r="AO411" s="66"/>
    </row>
    <row r="412" spans="1:15813" s="58" customFormat="1" ht="38.25" customHeight="1" x14ac:dyDescent="0.15">
      <c r="A412" s="66"/>
      <c r="B412" s="5">
        <v>80111600</v>
      </c>
      <c r="C412" s="23" t="s">
        <v>482</v>
      </c>
      <c r="D412" s="4">
        <v>1</v>
      </c>
      <c r="E412" s="4">
        <v>1</v>
      </c>
      <c r="F412" s="4">
        <v>6</v>
      </c>
      <c r="G412" s="4">
        <v>1</v>
      </c>
      <c r="H412" s="20" t="s">
        <v>57</v>
      </c>
      <c r="I412" s="4">
        <v>0</v>
      </c>
      <c r="J412" s="21">
        <v>14712500</v>
      </c>
      <c r="K412" s="14">
        <f t="shared" si="6"/>
        <v>14712500</v>
      </c>
      <c r="L412" s="4">
        <v>0</v>
      </c>
      <c r="M412" s="4">
        <v>0</v>
      </c>
      <c r="N412" s="10" t="s">
        <v>19</v>
      </c>
      <c r="O412" s="9" t="s">
        <v>20</v>
      </c>
      <c r="P412" s="10" t="s">
        <v>158</v>
      </c>
      <c r="Q412" s="4">
        <v>3822500</v>
      </c>
      <c r="R412" s="10" t="s">
        <v>159</v>
      </c>
      <c r="S412" s="66"/>
      <c r="T412" s="66"/>
      <c r="U412" s="66"/>
      <c r="V412" s="66"/>
      <c r="W412" s="66"/>
      <c r="X412" s="66"/>
      <c r="Y412" s="66"/>
      <c r="Z412" s="66"/>
      <c r="AA412" s="66"/>
      <c r="AB412" s="66"/>
      <c r="AC412" s="66"/>
      <c r="AD412" s="66"/>
      <c r="AE412" s="66"/>
      <c r="AF412" s="66"/>
      <c r="AG412" s="66"/>
      <c r="AH412" s="66"/>
      <c r="AI412" s="66"/>
      <c r="AJ412" s="66"/>
      <c r="AK412" s="66"/>
      <c r="AL412" s="66"/>
      <c r="AM412" s="66"/>
      <c r="AN412" s="66"/>
      <c r="AO412" s="66"/>
    </row>
    <row r="413" spans="1:15813" s="58" customFormat="1" ht="38.25" customHeight="1" x14ac:dyDescent="0.15">
      <c r="A413" s="66"/>
      <c r="B413" s="5">
        <v>80111600</v>
      </c>
      <c r="C413" s="23" t="s">
        <v>483</v>
      </c>
      <c r="D413" s="4">
        <v>7</v>
      </c>
      <c r="E413" s="4">
        <v>7</v>
      </c>
      <c r="F413" s="4">
        <v>5</v>
      </c>
      <c r="G413" s="4">
        <v>1</v>
      </c>
      <c r="H413" s="5" t="s">
        <v>25</v>
      </c>
      <c r="I413" s="4">
        <v>0</v>
      </c>
      <c r="J413" s="21">
        <f>2675000*F413</f>
        <v>13375000</v>
      </c>
      <c r="K413" s="14">
        <f t="shared" si="6"/>
        <v>13375000</v>
      </c>
      <c r="L413" s="4">
        <v>0</v>
      </c>
      <c r="M413" s="4">
        <v>0</v>
      </c>
      <c r="N413" s="10" t="s">
        <v>19</v>
      </c>
      <c r="O413" s="9" t="s">
        <v>20</v>
      </c>
      <c r="P413" s="10" t="s">
        <v>158</v>
      </c>
      <c r="Q413" s="4">
        <v>3822500</v>
      </c>
      <c r="R413" s="10" t="s">
        <v>159</v>
      </c>
      <c r="S413" s="66"/>
      <c r="T413" s="66"/>
      <c r="U413" s="66"/>
      <c r="V413" s="66"/>
      <c r="W413" s="66"/>
      <c r="X413" s="66"/>
      <c r="Y413" s="66"/>
      <c r="Z413" s="66"/>
      <c r="AA413" s="66"/>
      <c r="AB413" s="66"/>
      <c r="AC413" s="66"/>
      <c r="AD413" s="66"/>
      <c r="AE413" s="66"/>
      <c r="AF413" s="66"/>
      <c r="AG413" s="66"/>
      <c r="AH413" s="66"/>
      <c r="AI413" s="66"/>
      <c r="AJ413" s="66"/>
      <c r="AK413" s="66"/>
      <c r="AL413" s="66"/>
      <c r="AM413" s="66"/>
      <c r="AN413" s="66"/>
      <c r="AO413" s="66"/>
    </row>
    <row r="414" spans="1:15813" s="58" customFormat="1" ht="38.25" customHeight="1" x14ac:dyDescent="0.15">
      <c r="A414" s="66"/>
      <c r="B414" s="5">
        <v>80111600</v>
      </c>
      <c r="C414" s="23" t="s">
        <v>484</v>
      </c>
      <c r="D414" s="4">
        <v>1</v>
      </c>
      <c r="E414" s="4">
        <v>1</v>
      </c>
      <c r="F414" s="4">
        <v>11</v>
      </c>
      <c r="G414" s="4">
        <v>1</v>
      </c>
      <c r="H414" s="5" t="s">
        <v>25</v>
      </c>
      <c r="I414" s="4">
        <v>0</v>
      </c>
      <c r="J414" s="21">
        <f>3500000*F414</f>
        <v>38500000</v>
      </c>
      <c r="K414" s="14">
        <f t="shared" si="6"/>
        <v>38500000</v>
      </c>
      <c r="L414" s="4">
        <v>0</v>
      </c>
      <c r="M414" s="4">
        <v>0</v>
      </c>
      <c r="N414" s="10" t="s">
        <v>19</v>
      </c>
      <c r="O414" s="9" t="s">
        <v>20</v>
      </c>
      <c r="P414" s="10" t="s">
        <v>158</v>
      </c>
      <c r="Q414" s="4">
        <v>3822500</v>
      </c>
      <c r="R414" s="10" t="s">
        <v>159</v>
      </c>
      <c r="S414" s="66"/>
      <c r="T414" s="66"/>
      <c r="U414" s="66"/>
      <c r="V414" s="66"/>
      <c r="W414" s="66"/>
      <c r="X414" s="66"/>
      <c r="Y414" s="66"/>
      <c r="Z414" s="66"/>
      <c r="AA414" s="66"/>
      <c r="AB414" s="66"/>
      <c r="AC414" s="66"/>
      <c r="AD414" s="66"/>
      <c r="AE414" s="66"/>
      <c r="AF414" s="66"/>
      <c r="AG414" s="66"/>
      <c r="AH414" s="66"/>
      <c r="AI414" s="66"/>
      <c r="AJ414" s="66"/>
      <c r="AK414" s="66"/>
      <c r="AL414" s="66"/>
      <c r="AM414" s="66"/>
      <c r="AN414" s="66"/>
      <c r="AO414" s="66"/>
    </row>
    <row r="415" spans="1:15813" s="58" customFormat="1" ht="38.25" customHeight="1" x14ac:dyDescent="0.15">
      <c r="A415" s="66"/>
      <c r="B415" s="5">
        <v>80111600</v>
      </c>
      <c r="C415" s="23" t="s">
        <v>485</v>
      </c>
      <c r="D415" s="4">
        <v>1</v>
      </c>
      <c r="E415" s="4">
        <v>1</v>
      </c>
      <c r="F415" s="4">
        <v>6</v>
      </c>
      <c r="G415" s="4">
        <v>1</v>
      </c>
      <c r="H415" s="20" t="s">
        <v>57</v>
      </c>
      <c r="I415" s="4">
        <v>0</v>
      </c>
      <c r="J415" s="21">
        <f>4700000*F415</f>
        <v>28200000</v>
      </c>
      <c r="K415" s="14">
        <f t="shared" si="6"/>
        <v>28200000</v>
      </c>
      <c r="L415" s="4">
        <v>0</v>
      </c>
      <c r="M415" s="4">
        <v>0</v>
      </c>
      <c r="N415" s="10" t="s">
        <v>19</v>
      </c>
      <c r="O415" s="9" t="s">
        <v>20</v>
      </c>
      <c r="P415" s="10" t="s">
        <v>158</v>
      </c>
      <c r="Q415" s="4">
        <v>3822500</v>
      </c>
      <c r="R415" s="10" t="s">
        <v>159</v>
      </c>
      <c r="S415" s="66"/>
      <c r="T415" s="66"/>
      <c r="U415" s="66"/>
      <c r="V415" s="66"/>
      <c r="W415" s="66"/>
      <c r="X415" s="66"/>
      <c r="Y415" s="66"/>
      <c r="Z415" s="66"/>
      <c r="AA415" s="66"/>
      <c r="AB415" s="66"/>
      <c r="AC415" s="66"/>
      <c r="AD415" s="66"/>
      <c r="AE415" s="66"/>
      <c r="AF415" s="66"/>
      <c r="AG415" s="66"/>
      <c r="AH415" s="66"/>
      <c r="AI415" s="66"/>
      <c r="AJ415" s="66"/>
      <c r="AK415" s="66"/>
      <c r="AL415" s="66"/>
      <c r="AM415" s="66"/>
      <c r="AN415" s="66"/>
      <c r="AO415" s="66"/>
    </row>
    <row r="416" spans="1:15813" s="58" customFormat="1" ht="38.25" customHeight="1" x14ac:dyDescent="0.15">
      <c r="A416" s="66"/>
      <c r="B416" s="5">
        <v>80111600</v>
      </c>
      <c r="C416" s="23" t="s">
        <v>486</v>
      </c>
      <c r="D416" s="4">
        <v>7</v>
      </c>
      <c r="E416" s="4">
        <v>7</v>
      </c>
      <c r="F416" s="4">
        <v>5</v>
      </c>
      <c r="G416" s="4">
        <v>1</v>
      </c>
      <c r="H416" s="5" t="s">
        <v>25</v>
      </c>
      <c r="I416" s="4">
        <v>0</v>
      </c>
      <c r="J416" s="21">
        <f>4700000*F416</f>
        <v>23500000</v>
      </c>
      <c r="K416" s="14">
        <f t="shared" si="6"/>
        <v>23500000</v>
      </c>
      <c r="L416" s="4">
        <v>0</v>
      </c>
      <c r="M416" s="4">
        <v>0</v>
      </c>
      <c r="N416" s="10" t="s">
        <v>19</v>
      </c>
      <c r="O416" s="9" t="s">
        <v>20</v>
      </c>
      <c r="P416" s="10" t="s">
        <v>158</v>
      </c>
      <c r="Q416" s="4">
        <v>3822500</v>
      </c>
      <c r="R416" s="10" t="s">
        <v>159</v>
      </c>
      <c r="S416" s="66"/>
      <c r="T416" s="66"/>
      <c r="U416" s="66"/>
      <c r="V416" s="66"/>
      <c r="W416" s="66"/>
      <c r="X416" s="66"/>
      <c r="Y416" s="66"/>
      <c r="Z416" s="66"/>
      <c r="AA416" s="66"/>
      <c r="AB416" s="66"/>
      <c r="AC416" s="66"/>
      <c r="AD416" s="66"/>
      <c r="AE416" s="66"/>
      <c r="AF416" s="66"/>
      <c r="AG416" s="66"/>
      <c r="AH416" s="66"/>
      <c r="AI416" s="66"/>
      <c r="AJ416" s="66"/>
      <c r="AK416" s="66"/>
      <c r="AL416" s="66"/>
      <c r="AM416" s="66"/>
      <c r="AN416" s="66"/>
      <c r="AO416" s="66"/>
    </row>
    <row r="417" spans="1:41" s="58" customFormat="1" ht="38.25" customHeight="1" x14ac:dyDescent="0.15">
      <c r="A417" s="66"/>
      <c r="B417" s="5">
        <v>80111600</v>
      </c>
      <c r="C417" s="23" t="s">
        <v>487</v>
      </c>
      <c r="D417" s="4">
        <v>7</v>
      </c>
      <c r="E417" s="4">
        <v>7</v>
      </c>
      <c r="F417" s="4">
        <v>6</v>
      </c>
      <c r="G417" s="4">
        <v>1</v>
      </c>
      <c r="H417" s="5" t="s">
        <v>25</v>
      </c>
      <c r="I417" s="4">
        <v>0</v>
      </c>
      <c r="J417" s="21">
        <f>3034000*F417</f>
        <v>18204000</v>
      </c>
      <c r="K417" s="14">
        <f t="shared" si="6"/>
        <v>18204000</v>
      </c>
      <c r="L417" s="4">
        <v>0</v>
      </c>
      <c r="M417" s="4">
        <v>0</v>
      </c>
      <c r="N417" s="10" t="s">
        <v>19</v>
      </c>
      <c r="O417" s="9" t="s">
        <v>20</v>
      </c>
      <c r="P417" s="10" t="s">
        <v>158</v>
      </c>
      <c r="Q417" s="4">
        <v>3822500</v>
      </c>
      <c r="R417" s="10" t="s">
        <v>159</v>
      </c>
      <c r="S417" s="66"/>
      <c r="T417" s="66"/>
      <c r="U417" s="66"/>
      <c r="V417" s="66"/>
      <c r="W417" s="66"/>
      <c r="X417" s="66"/>
      <c r="Y417" s="66"/>
      <c r="Z417" s="66"/>
      <c r="AA417" s="66"/>
      <c r="AB417" s="66"/>
      <c r="AC417" s="66"/>
      <c r="AD417" s="66"/>
      <c r="AE417" s="66"/>
      <c r="AF417" s="66"/>
      <c r="AG417" s="66"/>
      <c r="AH417" s="66"/>
      <c r="AI417" s="66"/>
      <c r="AJ417" s="66"/>
      <c r="AK417" s="66"/>
      <c r="AL417" s="66"/>
      <c r="AM417" s="66"/>
      <c r="AN417" s="66"/>
      <c r="AO417" s="66"/>
    </row>
    <row r="418" spans="1:41" s="58" customFormat="1" ht="38.25" customHeight="1" x14ac:dyDescent="0.15">
      <c r="A418" s="66"/>
      <c r="B418" s="5">
        <v>80111600</v>
      </c>
      <c r="C418" s="23" t="s">
        <v>488</v>
      </c>
      <c r="D418" s="4">
        <v>1</v>
      </c>
      <c r="E418" s="4">
        <v>1</v>
      </c>
      <c r="F418" s="4">
        <v>6</v>
      </c>
      <c r="G418" s="4">
        <v>1</v>
      </c>
      <c r="H418" s="20" t="s">
        <v>57</v>
      </c>
      <c r="I418" s="4">
        <v>0</v>
      </c>
      <c r="J418" s="21">
        <v>12358500</v>
      </c>
      <c r="K418" s="14">
        <f t="shared" si="6"/>
        <v>12358500</v>
      </c>
      <c r="L418" s="4">
        <v>0</v>
      </c>
      <c r="M418" s="4">
        <v>0</v>
      </c>
      <c r="N418" s="10" t="s">
        <v>19</v>
      </c>
      <c r="O418" s="9" t="s">
        <v>20</v>
      </c>
      <c r="P418" s="10" t="s">
        <v>158</v>
      </c>
      <c r="Q418" s="4">
        <v>3822500</v>
      </c>
      <c r="R418" s="10" t="s">
        <v>159</v>
      </c>
      <c r="S418" s="66"/>
      <c r="T418" s="66"/>
      <c r="U418" s="66"/>
      <c r="V418" s="66"/>
      <c r="W418" s="66"/>
      <c r="X418" s="66"/>
      <c r="Y418" s="66"/>
      <c r="Z418" s="66"/>
      <c r="AA418" s="66"/>
      <c r="AB418" s="66"/>
      <c r="AC418" s="66"/>
      <c r="AD418" s="66"/>
      <c r="AE418" s="66"/>
      <c r="AF418" s="66"/>
      <c r="AG418" s="66"/>
      <c r="AH418" s="66"/>
      <c r="AI418" s="66"/>
      <c r="AJ418" s="66"/>
      <c r="AK418" s="66"/>
      <c r="AL418" s="66"/>
      <c r="AM418" s="66"/>
      <c r="AN418" s="66"/>
      <c r="AO418" s="66"/>
    </row>
    <row r="419" spans="1:41" s="58" customFormat="1" ht="38.25" customHeight="1" x14ac:dyDescent="0.15">
      <c r="A419" s="66"/>
      <c r="B419" s="5">
        <v>80111600</v>
      </c>
      <c r="C419" s="23" t="s">
        <v>489</v>
      </c>
      <c r="D419" s="4">
        <v>7</v>
      </c>
      <c r="E419" s="4">
        <v>7</v>
      </c>
      <c r="F419" s="4">
        <v>5</v>
      </c>
      <c r="G419" s="4">
        <v>1</v>
      </c>
      <c r="H419" s="5" t="s">
        <v>25</v>
      </c>
      <c r="I419" s="4">
        <v>0</v>
      </c>
      <c r="J419" s="21">
        <f>2247000*F419</f>
        <v>11235000</v>
      </c>
      <c r="K419" s="14">
        <f t="shared" si="6"/>
        <v>11235000</v>
      </c>
      <c r="L419" s="4">
        <v>0</v>
      </c>
      <c r="M419" s="4">
        <v>0</v>
      </c>
      <c r="N419" s="10" t="s">
        <v>19</v>
      </c>
      <c r="O419" s="9" t="s">
        <v>20</v>
      </c>
      <c r="P419" s="10" t="s">
        <v>158</v>
      </c>
      <c r="Q419" s="4">
        <v>3822500</v>
      </c>
      <c r="R419" s="10" t="s">
        <v>159</v>
      </c>
      <c r="S419" s="66"/>
      <c r="T419" s="66"/>
      <c r="U419" s="66"/>
      <c r="V419" s="66"/>
      <c r="W419" s="66"/>
      <c r="X419" s="66"/>
      <c r="Y419" s="66"/>
      <c r="Z419" s="66"/>
      <c r="AA419" s="66"/>
      <c r="AB419" s="66"/>
      <c r="AC419" s="66"/>
      <c r="AD419" s="66"/>
      <c r="AE419" s="66"/>
      <c r="AF419" s="66"/>
      <c r="AG419" s="66"/>
      <c r="AH419" s="66"/>
      <c r="AI419" s="66"/>
      <c r="AJ419" s="66"/>
      <c r="AK419" s="66"/>
      <c r="AL419" s="66"/>
      <c r="AM419" s="66"/>
      <c r="AN419" s="66"/>
      <c r="AO419" s="66"/>
    </row>
    <row r="420" spans="1:41" s="58" customFormat="1" ht="38.25" customHeight="1" x14ac:dyDescent="0.15">
      <c r="A420" s="66"/>
      <c r="B420" s="5">
        <v>80111600</v>
      </c>
      <c r="C420" s="23" t="s">
        <v>490</v>
      </c>
      <c r="D420" s="4">
        <v>2</v>
      </c>
      <c r="E420" s="4">
        <v>2</v>
      </c>
      <c r="F420" s="4">
        <v>5</v>
      </c>
      <c r="G420" s="4">
        <v>1</v>
      </c>
      <c r="H420" s="20" t="s">
        <v>57</v>
      </c>
      <c r="I420" s="4">
        <v>0</v>
      </c>
      <c r="J420" s="21">
        <f>2800000*F420</f>
        <v>14000000</v>
      </c>
      <c r="K420" s="14">
        <f t="shared" si="6"/>
        <v>14000000</v>
      </c>
      <c r="L420" s="4">
        <v>0</v>
      </c>
      <c r="M420" s="4">
        <v>0</v>
      </c>
      <c r="N420" s="10" t="s">
        <v>19</v>
      </c>
      <c r="O420" s="9" t="s">
        <v>20</v>
      </c>
      <c r="P420" s="10" t="s">
        <v>158</v>
      </c>
      <c r="Q420" s="4">
        <v>3822500</v>
      </c>
      <c r="R420" s="10" t="s">
        <v>159</v>
      </c>
      <c r="S420" s="66"/>
      <c r="T420" s="66"/>
      <c r="U420" s="66"/>
      <c r="V420" s="66"/>
      <c r="W420" s="66"/>
      <c r="X420" s="66"/>
      <c r="Y420" s="66"/>
      <c r="Z420" s="66"/>
      <c r="AA420" s="66"/>
      <c r="AB420" s="66"/>
      <c r="AC420" s="66"/>
      <c r="AD420" s="66"/>
      <c r="AE420" s="66"/>
      <c r="AF420" s="66"/>
      <c r="AG420" s="66"/>
      <c r="AH420" s="66"/>
      <c r="AI420" s="66"/>
      <c r="AJ420" s="66"/>
      <c r="AK420" s="66"/>
      <c r="AL420" s="66"/>
      <c r="AM420" s="66"/>
      <c r="AN420" s="66"/>
      <c r="AO420" s="66"/>
    </row>
    <row r="421" spans="1:41" s="58" customFormat="1" ht="38.25" customHeight="1" x14ac:dyDescent="0.15">
      <c r="A421" s="66"/>
      <c r="B421" s="5">
        <v>80111600</v>
      </c>
      <c r="C421" s="23" t="s">
        <v>491</v>
      </c>
      <c r="D421" s="4">
        <v>7</v>
      </c>
      <c r="E421" s="4">
        <v>7</v>
      </c>
      <c r="F421" s="4">
        <v>6</v>
      </c>
      <c r="G421" s="4">
        <v>1</v>
      </c>
      <c r="H421" s="5" t="s">
        <v>25</v>
      </c>
      <c r="I421" s="4">
        <v>0</v>
      </c>
      <c r="J421" s="21">
        <f>2800000*F421</f>
        <v>16800000</v>
      </c>
      <c r="K421" s="14">
        <f t="shared" si="6"/>
        <v>16800000</v>
      </c>
      <c r="L421" s="4">
        <v>0</v>
      </c>
      <c r="M421" s="4">
        <v>0</v>
      </c>
      <c r="N421" s="10" t="s">
        <v>19</v>
      </c>
      <c r="O421" s="9" t="s">
        <v>20</v>
      </c>
      <c r="P421" s="10" t="s">
        <v>158</v>
      </c>
      <c r="Q421" s="4">
        <v>3822500</v>
      </c>
      <c r="R421" s="10" t="s">
        <v>159</v>
      </c>
      <c r="S421" s="66"/>
      <c r="T421" s="66"/>
      <c r="U421" s="66"/>
      <c r="V421" s="66"/>
      <c r="W421" s="66"/>
      <c r="X421" s="66"/>
      <c r="Y421" s="66"/>
      <c r="Z421" s="66"/>
      <c r="AA421" s="66"/>
      <c r="AB421" s="66"/>
      <c r="AC421" s="66"/>
      <c r="AD421" s="66"/>
      <c r="AE421" s="66"/>
      <c r="AF421" s="66"/>
      <c r="AG421" s="66"/>
      <c r="AH421" s="66"/>
      <c r="AI421" s="66"/>
      <c r="AJ421" s="66"/>
      <c r="AK421" s="66"/>
      <c r="AL421" s="66"/>
      <c r="AM421" s="66"/>
      <c r="AN421" s="66"/>
      <c r="AO421" s="66"/>
    </row>
    <row r="422" spans="1:41" s="58" customFormat="1" ht="38.25" customHeight="1" x14ac:dyDescent="0.15">
      <c r="A422" s="66"/>
      <c r="B422" s="5">
        <v>80111600</v>
      </c>
      <c r="C422" s="23" t="s">
        <v>492</v>
      </c>
      <c r="D422" s="4">
        <v>1</v>
      </c>
      <c r="E422" s="4">
        <v>1</v>
      </c>
      <c r="F422" s="4">
        <v>6</v>
      </c>
      <c r="G422" s="4">
        <v>1</v>
      </c>
      <c r="H422" s="20" t="s">
        <v>57</v>
      </c>
      <c r="I422" s="4">
        <v>0</v>
      </c>
      <c r="J422" s="21">
        <f>2354000*F422</f>
        <v>14124000</v>
      </c>
      <c r="K422" s="14">
        <f t="shared" si="6"/>
        <v>14124000</v>
      </c>
      <c r="L422" s="4">
        <v>0</v>
      </c>
      <c r="M422" s="4">
        <v>0</v>
      </c>
      <c r="N422" s="10" t="s">
        <v>19</v>
      </c>
      <c r="O422" s="9" t="s">
        <v>20</v>
      </c>
      <c r="P422" s="10" t="s">
        <v>158</v>
      </c>
      <c r="Q422" s="4">
        <v>3822500</v>
      </c>
      <c r="R422" s="10" t="s">
        <v>159</v>
      </c>
      <c r="S422" s="66"/>
      <c r="T422" s="66"/>
      <c r="U422" s="66"/>
      <c r="V422" s="66"/>
      <c r="W422" s="66"/>
      <c r="X422" s="66"/>
      <c r="Y422" s="66"/>
      <c r="Z422" s="66"/>
      <c r="AA422" s="66"/>
      <c r="AB422" s="66"/>
      <c r="AC422" s="66"/>
      <c r="AD422" s="66"/>
      <c r="AE422" s="66"/>
      <c r="AF422" s="66"/>
      <c r="AG422" s="66"/>
      <c r="AH422" s="66"/>
      <c r="AI422" s="66"/>
      <c r="AJ422" s="66"/>
      <c r="AK422" s="66"/>
      <c r="AL422" s="66"/>
      <c r="AM422" s="66"/>
      <c r="AN422" s="66"/>
      <c r="AO422" s="66"/>
    </row>
    <row r="423" spans="1:41" s="58" customFormat="1" ht="42" customHeight="1" x14ac:dyDescent="0.15">
      <c r="A423" s="66"/>
      <c r="B423" s="5">
        <v>80111600</v>
      </c>
      <c r="C423" s="23" t="s">
        <v>493</v>
      </c>
      <c r="D423" s="4">
        <v>7</v>
      </c>
      <c r="E423" s="4">
        <v>7</v>
      </c>
      <c r="F423" s="4">
        <v>5</v>
      </c>
      <c r="G423" s="4">
        <v>1</v>
      </c>
      <c r="H423" s="5" t="s">
        <v>25</v>
      </c>
      <c r="I423" s="4">
        <v>0</v>
      </c>
      <c r="J423" s="21">
        <f>2354000*F423</f>
        <v>11770000</v>
      </c>
      <c r="K423" s="14">
        <f t="shared" si="6"/>
        <v>11770000</v>
      </c>
      <c r="L423" s="4">
        <v>0</v>
      </c>
      <c r="M423" s="4">
        <v>0</v>
      </c>
      <c r="N423" s="10" t="s">
        <v>19</v>
      </c>
      <c r="O423" s="9" t="s">
        <v>20</v>
      </c>
      <c r="P423" s="10" t="s">
        <v>158</v>
      </c>
      <c r="Q423" s="4">
        <v>3822500</v>
      </c>
      <c r="R423" s="10" t="s">
        <v>159</v>
      </c>
      <c r="S423" s="66"/>
      <c r="T423" s="66"/>
      <c r="U423" s="66"/>
      <c r="V423" s="66"/>
      <c r="W423" s="66"/>
      <c r="X423" s="66"/>
      <c r="Y423" s="66"/>
      <c r="Z423" s="66"/>
      <c r="AA423" s="66"/>
      <c r="AB423" s="66"/>
      <c r="AC423" s="66"/>
      <c r="AD423" s="66"/>
      <c r="AE423" s="66"/>
      <c r="AF423" s="66"/>
      <c r="AG423" s="66"/>
      <c r="AH423" s="66"/>
      <c r="AI423" s="66"/>
      <c r="AJ423" s="66"/>
      <c r="AK423" s="66"/>
      <c r="AL423" s="66"/>
      <c r="AM423" s="66"/>
      <c r="AN423" s="66"/>
      <c r="AO423" s="66"/>
    </row>
    <row r="424" spans="1:41" s="58" customFormat="1" ht="38.25" customHeight="1" x14ac:dyDescent="0.15">
      <c r="A424" s="66"/>
      <c r="B424" s="5">
        <v>80111600</v>
      </c>
      <c r="C424" s="23" t="s">
        <v>494</v>
      </c>
      <c r="D424" s="4">
        <v>1</v>
      </c>
      <c r="E424" s="4">
        <v>1</v>
      </c>
      <c r="F424" s="4">
        <v>6</v>
      </c>
      <c r="G424" s="4">
        <v>1</v>
      </c>
      <c r="H424" s="20" t="s">
        <v>57</v>
      </c>
      <c r="I424" s="4">
        <v>0</v>
      </c>
      <c r="J424" s="21">
        <v>12358500</v>
      </c>
      <c r="K424" s="14">
        <f t="shared" si="6"/>
        <v>12358500</v>
      </c>
      <c r="L424" s="4">
        <v>0</v>
      </c>
      <c r="M424" s="4">
        <v>0</v>
      </c>
      <c r="N424" s="10" t="s">
        <v>19</v>
      </c>
      <c r="O424" s="9" t="s">
        <v>20</v>
      </c>
      <c r="P424" s="10" t="s">
        <v>158</v>
      </c>
      <c r="Q424" s="4">
        <v>3822500</v>
      </c>
      <c r="R424" s="10" t="s">
        <v>159</v>
      </c>
      <c r="S424" s="66"/>
      <c r="T424" s="66"/>
      <c r="U424" s="66"/>
      <c r="V424" s="66"/>
      <c r="W424" s="66"/>
      <c r="X424" s="66"/>
      <c r="Y424" s="66"/>
      <c r="Z424" s="66"/>
      <c r="AA424" s="66"/>
      <c r="AB424" s="66"/>
      <c r="AC424" s="66"/>
      <c r="AD424" s="66"/>
      <c r="AE424" s="66"/>
      <c r="AF424" s="66"/>
      <c r="AG424" s="66"/>
      <c r="AH424" s="66"/>
      <c r="AI424" s="66"/>
      <c r="AJ424" s="66"/>
      <c r="AK424" s="66"/>
      <c r="AL424" s="66"/>
      <c r="AM424" s="66"/>
      <c r="AN424" s="66"/>
      <c r="AO424" s="66"/>
    </row>
    <row r="425" spans="1:41" s="58" customFormat="1" ht="38.25" customHeight="1" x14ac:dyDescent="0.15">
      <c r="A425" s="66"/>
      <c r="B425" s="5">
        <v>80111600</v>
      </c>
      <c r="C425" s="23" t="s">
        <v>495</v>
      </c>
      <c r="D425" s="4">
        <v>7</v>
      </c>
      <c r="E425" s="4">
        <v>7</v>
      </c>
      <c r="F425" s="4">
        <v>5</v>
      </c>
      <c r="G425" s="4">
        <v>1</v>
      </c>
      <c r="H425" s="5" t="s">
        <v>25</v>
      </c>
      <c r="I425" s="4">
        <v>0</v>
      </c>
      <c r="J425" s="21">
        <f>2247000*F425</f>
        <v>11235000</v>
      </c>
      <c r="K425" s="14">
        <f t="shared" si="6"/>
        <v>11235000</v>
      </c>
      <c r="L425" s="4">
        <v>0</v>
      </c>
      <c r="M425" s="4">
        <v>0</v>
      </c>
      <c r="N425" s="10" t="s">
        <v>19</v>
      </c>
      <c r="O425" s="9" t="s">
        <v>20</v>
      </c>
      <c r="P425" s="10" t="s">
        <v>158</v>
      </c>
      <c r="Q425" s="4">
        <v>3822500</v>
      </c>
      <c r="R425" s="10" t="s">
        <v>159</v>
      </c>
      <c r="S425" s="66"/>
      <c r="T425" s="66"/>
      <c r="U425" s="66"/>
      <c r="V425" s="66"/>
      <c r="W425" s="66"/>
      <c r="X425" s="66"/>
      <c r="Y425" s="66"/>
      <c r="Z425" s="66"/>
      <c r="AA425" s="66"/>
      <c r="AB425" s="66"/>
      <c r="AC425" s="66"/>
      <c r="AD425" s="66"/>
      <c r="AE425" s="66"/>
      <c r="AF425" s="66"/>
      <c r="AG425" s="66"/>
      <c r="AH425" s="66"/>
      <c r="AI425" s="66"/>
      <c r="AJ425" s="66"/>
      <c r="AK425" s="66"/>
      <c r="AL425" s="66"/>
      <c r="AM425" s="66"/>
      <c r="AN425" s="66"/>
      <c r="AO425" s="66"/>
    </row>
    <row r="426" spans="1:41" s="58" customFormat="1" ht="38.25" customHeight="1" x14ac:dyDescent="0.15">
      <c r="A426" s="66"/>
      <c r="B426" s="5">
        <v>80111600</v>
      </c>
      <c r="C426" s="23" t="s">
        <v>496</v>
      </c>
      <c r="D426" s="4">
        <v>1</v>
      </c>
      <c r="E426" s="4">
        <v>1</v>
      </c>
      <c r="F426" s="4">
        <v>6</v>
      </c>
      <c r="G426" s="4">
        <v>1</v>
      </c>
      <c r="H426" s="20" t="s">
        <v>57</v>
      </c>
      <c r="I426" s="4">
        <v>0</v>
      </c>
      <c r="J426" s="21">
        <v>23100000</v>
      </c>
      <c r="K426" s="14">
        <f t="shared" si="6"/>
        <v>23100000</v>
      </c>
      <c r="L426" s="4">
        <v>0</v>
      </c>
      <c r="M426" s="4">
        <v>0</v>
      </c>
      <c r="N426" s="10" t="s">
        <v>19</v>
      </c>
      <c r="O426" s="9" t="s">
        <v>20</v>
      </c>
      <c r="P426" s="10" t="s">
        <v>158</v>
      </c>
      <c r="Q426" s="4">
        <v>3822500</v>
      </c>
      <c r="R426" s="10" t="s">
        <v>159</v>
      </c>
      <c r="S426" s="66"/>
      <c r="T426" s="66"/>
      <c r="U426" s="66"/>
      <c r="V426" s="66"/>
      <c r="W426" s="66"/>
      <c r="X426" s="66"/>
      <c r="Y426" s="66"/>
      <c r="Z426" s="66"/>
      <c r="AA426" s="66"/>
      <c r="AB426" s="66"/>
      <c r="AC426" s="66"/>
      <c r="AD426" s="66"/>
      <c r="AE426" s="66"/>
      <c r="AF426" s="66"/>
      <c r="AG426" s="66"/>
      <c r="AH426" s="66"/>
      <c r="AI426" s="66"/>
      <c r="AJ426" s="66"/>
      <c r="AK426" s="66"/>
      <c r="AL426" s="66"/>
      <c r="AM426" s="66"/>
      <c r="AN426" s="66"/>
      <c r="AO426" s="66"/>
    </row>
    <row r="427" spans="1:41" s="58" customFormat="1" ht="38.25" customHeight="1" x14ac:dyDescent="0.15">
      <c r="A427" s="66"/>
      <c r="B427" s="5">
        <v>80111600</v>
      </c>
      <c r="C427" s="23" t="s">
        <v>497</v>
      </c>
      <c r="D427" s="4">
        <v>7</v>
      </c>
      <c r="E427" s="4">
        <v>7</v>
      </c>
      <c r="F427" s="4">
        <v>5</v>
      </c>
      <c r="G427" s="4">
        <v>1</v>
      </c>
      <c r="H427" s="5" t="s">
        <v>25</v>
      </c>
      <c r="I427" s="4">
        <v>0</v>
      </c>
      <c r="J427" s="21">
        <f>4200000*F427</f>
        <v>21000000</v>
      </c>
      <c r="K427" s="14">
        <f t="shared" si="6"/>
        <v>21000000</v>
      </c>
      <c r="L427" s="4">
        <v>0</v>
      </c>
      <c r="M427" s="4">
        <v>0</v>
      </c>
      <c r="N427" s="10" t="s">
        <v>19</v>
      </c>
      <c r="O427" s="9" t="s">
        <v>20</v>
      </c>
      <c r="P427" s="10" t="s">
        <v>158</v>
      </c>
      <c r="Q427" s="4">
        <v>3822500</v>
      </c>
      <c r="R427" s="10" t="s">
        <v>159</v>
      </c>
      <c r="S427" s="66"/>
      <c r="T427" s="66"/>
      <c r="U427" s="66"/>
      <c r="V427" s="66"/>
      <c r="W427" s="66"/>
      <c r="X427" s="66"/>
      <c r="Y427" s="66"/>
      <c r="Z427" s="66"/>
      <c r="AA427" s="66"/>
      <c r="AB427" s="66"/>
      <c r="AC427" s="66"/>
      <c r="AD427" s="66"/>
      <c r="AE427" s="66"/>
      <c r="AF427" s="66"/>
      <c r="AG427" s="66"/>
      <c r="AH427" s="66"/>
      <c r="AI427" s="66"/>
      <c r="AJ427" s="66"/>
      <c r="AK427" s="66"/>
      <c r="AL427" s="66"/>
      <c r="AM427" s="66"/>
      <c r="AN427" s="66"/>
      <c r="AO427" s="66"/>
    </row>
    <row r="428" spans="1:41" s="58" customFormat="1" ht="38.25" customHeight="1" x14ac:dyDescent="0.15">
      <c r="A428" s="66"/>
      <c r="B428" s="5">
        <v>80111600</v>
      </c>
      <c r="C428" s="23" t="s">
        <v>498</v>
      </c>
      <c r="D428" s="4">
        <v>1</v>
      </c>
      <c r="E428" s="4">
        <v>1</v>
      </c>
      <c r="F428" s="4">
        <v>11</v>
      </c>
      <c r="G428" s="4">
        <v>1</v>
      </c>
      <c r="H428" s="5" t="s">
        <v>25</v>
      </c>
      <c r="I428" s="4">
        <v>0</v>
      </c>
      <c r="J428" s="21">
        <f>(3745000+255000)*F428</f>
        <v>44000000</v>
      </c>
      <c r="K428" s="14">
        <f t="shared" si="6"/>
        <v>44000000</v>
      </c>
      <c r="L428" s="4">
        <v>0</v>
      </c>
      <c r="M428" s="4">
        <v>0</v>
      </c>
      <c r="N428" s="10" t="s">
        <v>19</v>
      </c>
      <c r="O428" s="9" t="s">
        <v>20</v>
      </c>
      <c r="P428" s="10" t="s">
        <v>158</v>
      </c>
      <c r="Q428" s="4">
        <v>3822500</v>
      </c>
      <c r="R428" s="10" t="s">
        <v>159</v>
      </c>
      <c r="S428" s="66"/>
      <c r="T428" s="66"/>
      <c r="U428" s="66"/>
      <c r="V428" s="66"/>
      <c r="W428" s="66"/>
      <c r="X428" s="66"/>
      <c r="Y428" s="66"/>
      <c r="Z428" s="66"/>
      <c r="AA428" s="66"/>
      <c r="AB428" s="66"/>
      <c r="AC428" s="66"/>
      <c r="AD428" s="66"/>
      <c r="AE428" s="66"/>
      <c r="AF428" s="66"/>
      <c r="AG428" s="66"/>
      <c r="AH428" s="66"/>
      <c r="AI428" s="66"/>
      <c r="AJ428" s="66"/>
      <c r="AK428" s="66"/>
      <c r="AL428" s="66"/>
      <c r="AM428" s="66"/>
      <c r="AN428" s="66"/>
      <c r="AO428" s="66"/>
    </row>
    <row r="429" spans="1:41" s="58" customFormat="1" ht="38.25" customHeight="1" x14ac:dyDescent="0.15">
      <c r="A429" s="66"/>
      <c r="B429" s="5">
        <v>80111600</v>
      </c>
      <c r="C429" s="23" t="s">
        <v>499</v>
      </c>
      <c r="D429" s="4">
        <v>1</v>
      </c>
      <c r="E429" s="4">
        <v>1</v>
      </c>
      <c r="F429" s="4">
        <v>6</v>
      </c>
      <c r="G429" s="4">
        <v>1</v>
      </c>
      <c r="H429" s="20" t="s">
        <v>57</v>
      </c>
      <c r="I429" s="4">
        <v>0</v>
      </c>
      <c r="J429" s="21">
        <f>4200000*F429</f>
        <v>25200000</v>
      </c>
      <c r="K429" s="14">
        <f t="shared" si="6"/>
        <v>25200000</v>
      </c>
      <c r="L429" s="4">
        <v>0</v>
      </c>
      <c r="M429" s="4">
        <v>0</v>
      </c>
      <c r="N429" s="10" t="s">
        <v>19</v>
      </c>
      <c r="O429" s="9" t="s">
        <v>20</v>
      </c>
      <c r="P429" s="10" t="s">
        <v>158</v>
      </c>
      <c r="Q429" s="4">
        <v>3822500</v>
      </c>
      <c r="R429" s="10" t="s">
        <v>159</v>
      </c>
      <c r="S429" s="66"/>
      <c r="T429" s="66"/>
      <c r="U429" s="66"/>
      <c r="V429" s="66"/>
      <c r="W429" s="66"/>
      <c r="X429" s="66"/>
      <c r="Y429" s="66"/>
      <c r="Z429" s="66"/>
      <c r="AA429" s="66"/>
      <c r="AB429" s="66"/>
      <c r="AC429" s="66"/>
      <c r="AD429" s="66"/>
      <c r="AE429" s="66"/>
      <c r="AF429" s="66"/>
      <c r="AG429" s="66"/>
      <c r="AH429" s="66"/>
      <c r="AI429" s="66"/>
      <c r="AJ429" s="66"/>
      <c r="AK429" s="66"/>
      <c r="AL429" s="66"/>
      <c r="AM429" s="66"/>
      <c r="AN429" s="66"/>
      <c r="AO429" s="66"/>
    </row>
    <row r="430" spans="1:41" s="58" customFormat="1" ht="38.25" customHeight="1" x14ac:dyDescent="0.15">
      <c r="A430" s="66"/>
      <c r="B430" s="5">
        <v>80111600</v>
      </c>
      <c r="C430" s="23" t="s">
        <v>500</v>
      </c>
      <c r="D430" s="4">
        <v>7</v>
      </c>
      <c r="E430" s="4">
        <v>7</v>
      </c>
      <c r="F430" s="4">
        <v>5</v>
      </c>
      <c r="G430" s="4">
        <v>1</v>
      </c>
      <c r="H430" s="5" t="s">
        <v>25</v>
      </c>
      <c r="I430" s="4">
        <v>0</v>
      </c>
      <c r="J430" s="21">
        <f>4200000*F430</f>
        <v>21000000</v>
      </c>
      <c r="K430" s="14">
        <f t="shared" si="6"/>
        <v>21000000</v>
      </c>
      <c r="L430" s="4">
        <v>0</v>
      </c>
      <c r="M430" s="4">
        <v>0</v>
      </c>
      <c r="N430" s="10" t="s">
        <v>19</v>
      </c>
      <c r="O430" s="9" t="s">
        <v>20</v>
      </c>
      <c r="P430" s="10" t="s">
        <v>158</v>
      </c>
      <c r="Q430" s="4">
        <v>3822500</v>
      </c>
      <c r="R430" s="10" t="s">
        <v>159</v>
      </c>
      <c r="S430" s="66"/>
      <c r="T430" s="66"/>
      <c r="U430" s="66"/>
      <c r="V430" s="66"/>
      <c r="W430" s="66"/>
      <c r="X430" s="66"/>
      <c r="Y430" s="66"/>
      <c r="Z430" s="66"/>
      <c r="AA430" s="66"/>
      <c r="AB430" s="66"/>
      <c r="AC430" s="66"/>
      <c r="AD430" s="66"/>
      <c r="AE430" s="66"/>
      <c r="AF430" s="66"/>
      <c r="AG430" s="66"/>
      <c r="AH430" s="66"/>
      <c r="AI430" s="66"/>
      <c r="AJ430" s="66"/>
      <c r="AK430" s="66"/>
      <c r="AL430" s="66"/>
      <c r="AM430" s="66"/>
      <c r="AN430" s="66"/>
      <c r="AO430" s="66"/>
    </row>
    <row r="431" spans="1:41" s="58" customFormat="1" ht="38.25" customHeight="1" x14ac:dyDescent="0.15">
      <c r="A431" s="66"/>
      <c r="B431" s="5">
        <v>80111600</v>
      </c>
      <c r="C431" s="23" t="s">
        <v>501</v>
      </c>
      <c r="D431" s="4">
        <v>1</v>
      </c>
      <c r="E431" s="4">
        <v>1</v>
      </c>
      <c r="F431" s="4">
        <v>12</v>
      </c>
      <c r="G431" s="4">
        <v>1</v>
      </c>
      <c r="H431" s="5" t="s">
        <v>25</v>
      </c>
      <c r="I431" s="4">
        <v>0</v>
      </c>
      <c r="J431" s="21">
        <f>2900000*F431</f>
        <v>34800000</v>
      </c>
      <c r="K431" s="14">
        <f t="shared" si="6"/>
        <v>34800000</v>
      </c>
      <c r="L431" s="4">
        <v>0</v>
      </c>
      <c r="M431" s="4">
        <v>0</v>
      </c>
      <c r="N431" s="10" t="s">
        <v>19</v>
      </c>
      <c r="O431" s="9" t="s">
        <v>20</v>
      </c>
      <c r="P431" s="10" t="s">
        <v>158</v>
      </c>
      <c r="Q431" s="4">
        <v>3822500</v>
      </c>
      <c r="R431" s="10" t="s">
        <v>159</v>
      </c>
      <c r="S431" s="66"/>
      <c r="T431" s="66"/>
      <c r="U431" s="66"/>
      <c r="V431" s="66"/>
      <c r="W431" s="66"/>
      <c r="X431" s="66"/>
      <c r="Y431" s="66"/>
      <c r="Z431" s="66"/>
      <c r="AA431" s="66"/>
      <c r="AB431" s="66"/>
      <c r="AC431" s="66"/>
      <c r="AD431" s="66"/>
      <c r="AE431" s="66"/>
      <c r="AF431" s="66"/>
      <c r="AG431" s="66"/>
      <c r="AH431" s="66"/>
      <c r="AI431" s="66"/>
      <c r="AJ431" s="66"/>
      <c r="AK431" s="66"/>
      <c r="AL431" s="66"/>
      <c r="AM431" s="66"/>
      <c r="AN431" s="66"/>
      <c r="AO431" s="66"/>
    </row>
    <row r="432" spans="1:41" s="58" customFormat="1" ht="38.25" customHeight="1" x14ac:dyDescent="0.15">
      <c r="A432" s="66"/>
      <c r="B432" s="5">
        <v>80111600</v>
      </c>
      <c r="C432" s="23" t="s">
        <v>502</v>
      </c>
      <c r="D432" s="4">
        <v>2</v>
      </c>
      <c r="E432" s="4">
        <v>2</v>
      </c>
      <c r="F432" s="4">
        <v>5</v>
      </c>
      <c r="G432" s="4">
        <v>1</v>
      </c>
      <c r="H432" s="20" t="s">
        <v>57</v>
      </c>
      <c r="I432" s="4">
        <v>0</v>
      </c>
      <c r="J432" s="21">
        <f>3033450*F432</f>
        <v>15167250</v>
      </c>
      <c r="K432" s="14">
        <f t="shared" si="6"/>
        <v>15167250</v>
      </c>
      <c r="L432" s="4">
        <v>0</v>
      </c>
      <c r="M432" s="4">
        <v>0</v>
      </c>
      <c r="N432" s="10" t="s">
        <v>19</v>
      </c>
      <c r="O432" s="9" t="s">
        <v>20</v>
      </c>
      <c r="P432" s="10" t="s">
        <v>158</v>
      </c>
      <c r="Q432" s="4">
        <v>3822500</v>
      </c>
      <c r="R432" s="10" t="s">
        <v>159</v>
      </c>
      <c r="S432" s="66"/>
      <c r="T432" s="66"/>
      <c r="U432" s="66"/>
      <c r="V432" s="66"/>
      <c r="W432" s="66"/>
      <c r="X432" s="66"/>
      <c r="Y432" s="66"/>
      <c r="Z432" s="66"/>
      <c r="AA432" s="66"/>
      <c r="AB432" s="66"/>
      <c r="AC432" s="66"/>
      <c r="AD432" s="66"/>
      <c r="AE432" s="66"/>
      <c r="AF432" s="66"/>
      <c r="AG432" s="66"/>
      <c r="AH432" s="66"/>
      <c r="AI432" s="66"/>
      <c r="AJ432" s="66"/>
      <c r="AK432" s="66"/>
      <c r="AL432" s="66"/>
      <c r="AM432" s="66"/>
      <c r="AN432" s="66"/>
      <c r="AO432" s="66"/>
    </row>
    <row r="433" spans="1:15813" s="58" customFormat="1" ht="38.25" customHeight="1" x14ac:dyDescent="0.15">
      <c r="A433" s="66"/>
      <c r="B433" s="5">
        <v>80111600</v>
      </c>
      <c r="C433" s="23" t="s">
        <v>503</v>
      </c>
      <c r="D433" s="4">
        <v>7</v>
      </c>
      <c r="E433" s="4">
        <v>7</v>
      </c>
      <c r="F433" s="4">
        <v>6</v>
      </c>
      <c r="G433" s="4">
        <v>1</v>
      </c>
      <c r="H433" s="5" t="s">
        <v>25</v>
      </c>
      <c r="I433" s="4">
        <v>0</v>
      </c>
      <c r="J433" s="21">
        <f>3033450*F433</f>
        <v>18200700</v>
      </c>
      <c r="K433" s="14">
        <f t="shared" si="6"/>
        <v>18200700</v>
      </c>
      <c r="L433" s="4">
        <v>0</v>
      </c>
      <c r="M433" s="4">
        <v>0</v>
      </c>
      <c r="N433" s="10" t="s">
        <v>19</v>
      </c>
      <c r="O433" s="9" t="s">
        <v>20</v>
      </c>
      <c r="P433" s="10" t="s">
        <v>158</v>
      </c>
      <c r="Q433" s="4">
        <v>3822500</v>
      </c>
      <c r="R433" s="10" t="s">
        <v>159</v>
      </c>
      <c r="S433" s="66"/>
      <c r="T433" s="66"/>
      <c r="U433" s="66"/>
      <c r="V433" s="66"/>
      <c r="W433" s="66"/>
      <c r="X433" s="66"/>
      <c r="Y433" s="66"/>
      <c r="Z433" s="66"/>
      <c r="AA433" s="66"/>
      <c r="AB433" s="66"/>
      <c r="AC433" s="66"/>
      <c r="AD433" s="66"/>
      <c r="AE433" s="66"/>
      <c r="AF433" s="66"/>
      <c r="AG433" s="66"/>
      <c r="AH433" s="66"/>
      <c r="AI433" s="66"/>
      <c r="AJ433" s="66"/>
      <c r="AK433" s="66"/>
      <c r="AL433" s="66"/>
      <c r="AM433" s="66"/>
      <c r="AN433" s="66"/>
      <c r="AO433" s="66"/>
    </row>
    <row r="434" spans="1:15813" s="58" customFormat="1" ht="38.25" customHeight="1" x14ac:dyDescent="0.15">
      <c r="A434" s="66"/>
      <c r="B434" s="5">
        <v>80111600</v>
      </c>
      <c r="C434" s="23" t="s">
        <v>504</v>
      </c>
      <c r="D434" s="4">
        <v>1</v>
      </c>
      <c r="E434" s="4">
        <v>1</v>
      </c>
      <c r="F434" s="4">
        <v>6</v>
      </c>
      <c r="G434" s="4">
        <v>1</v>
      </c>
      <c r="H434" s="20" t="s">
        <v>57</v>
      </c>
      <c r="I434" s="4">
        <v>0</v>
      </c>
      <c r="J434" s="21">
        <v>19800000</v>
      </c>
      <c r="K434" s="14">
        <f t="shared" si="6"/>
        <v>19800000</v>
      </c>
      <c r="L434" s="4">
        <v>0</v>
      </c>
      <c r="M434" s="4">
        <v>0</v>
      </c>
      <c r="N434" s="10" t="s">
        <v>19</v>
      </c>
      <c r="O434" s="9" t="s">
        <v>20</v>
      </c>
      <c r="P434" s="10" t="s">
        <v>158</v>
      </c>
      <c r="Q434" s="4">
        <v>3822500</v>
      </c>
      <c r="R434" s="10" t="s">
        <v>159</v>
      </c>
      <c r="S434" s="66"/>
      <c r="T434" s="66"/>
      <c r="U434" s="66"/>
      <c r="V434" s="66"/>
      <c r="W434" s="66"/>
      <c r="X434" s="66"/>
      <c r="Y434" s="66"/>
      <c r="Z434" s="66"/>
      <c r="AA434" s="66"/>
      <c r="AB434" s="66"/>
      <c r="AC434" s="66"/>
      <c r="AD434" s="66"/>
      <c r="AE434" s="66"/>
      <c r="AF434" s="66"/>
      <c r="AG434" s="66"/>
      <c r="AH434" s="66"/>
      <c r="AI434" s="66"/>
      <c r="AJ434" s="66"/>
      <c r="AK434" s="66"/>
      <c r="AL434" s="66"/>
      <c r="AM434" s="66"/>
      <c r="AN434" s="66"/>
      <c r="AO434" s="66"/>
    </row>
    <row r="435" spans="1:15813" s="58" customFormat="1" ht="38.25" customHeight="1" x14ac:dyDescent="0.15">
      <c r="A435" s="66"/>
      <c r="B435" s="5">
        <v>80111600</v>
      </c>
      <c r="C435" s="23" t="s">
        <v>505</v>
      </c>
      <c r="D435" s="4">
        <v>7</v>
      </c>
      <c r="E435" s="4">
        <v>7</v>
      </c>
      <c r="F435" s="4">
        <v>5</v>
      </c>
      <c r="G435" s="4">
        <v>1</v>
      </c>
      <c r="H435" s="5" t="s">
        <v>25</v>
      </c>
      <c r="I435" s="4">
        <v>0</v>
      </c>
      <c r="J435" s="21">
        <f>3600000*F435</f>
        <v>18000000</v>
      </c>
      <c r="K435" s="14">
        <f t="shared" si="6"/>
        <v>18000000</v>
      </c>
      <c r="L435" s="4">
        <v>0</v>
      </c>
      <c r="M435" s="4">
        <v>0</v>
      </c>
      <c r="N435" s="10" t="s">
        <v>19</v>
      </c>
      <c r="O435" s="9" t="s">
        <v>20</v>
      </c>
      <c r="P435" s="10" t="s">
        <v>158</v>
      </c>
      <c r="Q435" s="4">
        <v>3822500</v>
      </c>
      <c r="R435" s="10" t="s">
        <v>159</v>
      </c>
      <c r="S435" s="66"/>
      <c r="T435" s="66"/>
      <c r="U435" s="66"/>
      <c r="V435" s="66"/>
      <c r="W435" s="66"/>
      <c r="X435" s="66"/>
      <c r="Y435" s="66"/>
      <c r="Z435" s="66"/>
      <c r="AA435" s="66"/>
      <c r="AB435" s="66"/>
      <c r="AC435" s="66"/>
      <c r="AD435" s="66"/>
      <c r="AE435" s="66"/>
      <c r="AF435" s="66"/>
      <c r="AG435" s="66"/>
      <c r="AH435" s="66"/>
      <c r="AI435" s="66"/>
      <c r="AJ435" s="66"/>
      <c r="AK435" s="66"/>
      <c r="AL435" s="66"/>
      <c r="AM435" s="66"/>
      <c r="AN435" s="66"/>
      <c r="AO435" s="66"/>
    </row>
    <row r="436" spans="1:15813" s="58" customFormat="1" ht="38.25" customHeight="1" x14ac:dyDescent="0.15">
      <c r="A436" s="66"/>
      <c r="B436" s="5">
        <v>80111600</v>
      </c>
      <c r="C436" s="23" t="s">
        <v>506</v>
      </c>
      <c r="D436" s="4">
        <v>1</v>
      </c>
      <c r="E436" s="4">
        <v>1</v>
      </c>
      <c r="F436" s="4">
        <v>12</v>
      </c>
      <c r="G436" s="4">
        <v>1</v>
      </c>
      <c r="H436" s="5" t="s">
        <v>25</v>
      </c>
      <c r="I436" s="4">
        <v>0</v>
      </c>
      <c r="J436" s="21">
        <f>5000000*F436</f>
        <v>60000000</v>
      </c>
      <c r="K436" s="14">
        <f t="shared" si="6"/>
        <v>60000000</v>
      </c>
      <c r="L436" s="4">
        <v>0</v>
      </c>
      <c r="M436" s="4">
        <v>0</v>
      </c>
      <c r="N436" s="10" t="s">
        <v>19</v>
      </c>
      <c r="O436" s="9" t="s">
        <v>20</v>
      </c>
      <c r="P436" s="10" t="s">
        <v>158</v>
      </c>
      <c r="Q436" s="4">
        <v>3822500</v>
      </c>
      <c r="R436" s="10" t="s">
        <v>159</v>
      </c>
      <c r="S436" s="66"/>
      <c r="T436" s="66"/>
      <c r="U436" s="66"/>
      <c r="V436" s="66"/>
      <c r="W436" s="66"/>
      <c r="X436" s="66"/>
      <c r="Y436" s="66"/>
      <c r="Z436" s="66"/>
      <c r="AA436" s="66"/>
      <c r="AB436" s="66"/>
      <c r="AC436" s="66"/>
      <c r="AD436" s="66"/>
      <c r="AE436" s="66"/>
      <c r="AF436" s="66"/>
      <c r="AG436" s="66"/>
      <c r="AH436" s="66"/>
      <c r="AI436" s="66"/>
      <c r="AJ436" s="66"/>
      <c r="AK436" s="66"/>
      <c r="AL436" s="66"/>
      <c r="AM436" s="66"/>
      <c r="AN436" s="66"/>
      <c r="AO436" s="66"/>
    </row>
    <row r="437" spans="1:15813" s="58" customFormat="1" ht="38.25" customHeight="1" x14ac:dyDescent="0.15">
      <c r="A437" s="66"/>
      <c r="B437" s="5">
        <v>80111600</v>
      </c>
      <c r="C437" s="23" t="s">
        <v>507</v>
      </c>
      <c r="D437" s="4">
        <v>1</v>
      </c>
      <c r="E437" s="4">
        <v>1</v>
      </c>
      <c r="F437" s="4">
        <v>11</v>
      </c>
      <c r="G437" s="4">
        <v>1</v>
      </c>
      <c r="H437" s="5" t="s">
        <v>25</v>
      </c>
      <c r="I437" s="4">
        <v>0</v>
      </c>
      <c r="J437" s="21">
        <v>24492035</v>
      </c>
      <c r="K437" s="14">
        <f t="shared" si="6"/>
        <v>24492035</v>
      </c>
      <c r="L437" s="4">
        <v>0</v>
      </c>
      <c r="M437" s="4">
        <v>0</v>
      </c>
      <c r="N437" s="10" t="s">
        <v>19</v>
      </c>
      <c r="O437" s="9" t="s">
        <v>20</v>
      </c>
      <c r="P437" s="10" t="s">
        <v>158</v>
      </c>
      <c r="Q437" s="4">
        <v>3822500</v>
      </c>
      <c r="R437" s="10" t="s">
        <v>159</v>
      </c>
      <c r="S437" s="66"/>
      <c r="T437" s="66"/>
      <c r="U437" s="66"/>
      <c r="V437" s="66"/>
      <c r="W437" s="66"/>
      <c r="X437" s="66"/>
      <c r="Y437" s="66"/>
      <c r="Z437" s="66"/>
      <c r="AA437" s="66"/>
      <c r="AB437" s="66"/>
      <c r="AC437" s="66"/>
      <c r="AD437" s="66"/>
      <c r="AE437" s="66"/>
      <c r="AF437" s="66"/>
      <c r="AG437" s="66"/>
      <c r="AH437" s="66"/>
      <c r="AI437" s="66"/>
      <c r="AJ437" s="66"/>
      <c r="AK437" s="66"/>
      <c r="AL437" s="66"/>
      <c r="AM437" s="66"/>
      <c r="AN437" s="66"/>
      <c r="AO437" s="66"/>
    </row>
    <row r="438" spans="1:15813" s="58" customFormat="1" ht="38.25" customHeight="1" x14ac:dyDescent="0.15">
      <c r="A438" s="66"/>
      <c r="B438" s="5">
        <v>80111600</v>
      </c>
      <c r="C438" s="23" t="s">
        <v>508</v>
      </c>
      <c r="D438" s="4">
        <v>1</v>
      </c>
      <c r="E438" s="4">
        <v>1</v>
      </c>
      <c r="F438" s="4">
        <v>11</v>
      </c>
      <c r="G438" s="4">
        <v>1</v>
      </c>
      <c r="H438" s="5" t="s">
        <v>25</v>
      </c>
      <c r="I438" s="4">
        <v>0</v>
      </c>
      <c r="J438" s="21">
        <f>4000000*F438</f>
        <v>44000000</v>
      </c>
      <c r="K438" s="14">
        <f t="shared" si="6"/>
        <v>44000000</v>
      </c>
      <c r="L438" s="4">
        <v>0</v>
      </c>
      <c r="M438" s="4">
        <v>0</v>
      </c>
      <c r="N438" s="10" t="s">
        <v>19</v>
      </c>
      <c r="O438" s="9" t="s">
        <v>20</v>
      </c>
      <c r="P438" s="10" t="s">
        <v>158</v>
      </c>
      <c r="Q438" s="4">
        <v>3822500</v>
      </c>
      <c r="R438" s="10" t="s">
        <v>159</v>
      </c>
      <c r="S438" s="66"/>
      <c r="T438" s="66"/>
      <c r="U438" s="66"/>
      <c r="V438" s="66"/>
      <c r="W438" s="66"/>
      <c r="X438" s="66"/>
      <c r="Y438" s="66"/>
      <c r="Z438" s="66"/>
      <c r="AA438" s="66"/>
      <c r="AB438" s="66"/>
      <c r="AC438" s="66"/>
      <c r="AD438" s="66"/>
      <c r="AE438" s="66"/>
      <c r="AF438" s="66"/>
      <c r="AG438" s="66"/>
      <c r="AH438" s="66"/>
      <c r="AI438" s="66"/>
      <c r="AJ438" s="66"/>
      <c r="AK438" s="66"/>
      <c r="AL438" s="66"/>
      <c r="AM438" s="66"/>
      <c r="AN438" s="66"/>
      <c r="AO438" s="66"/>
    </row>
    <row r="439" spans="1:15813" s="58" customFormat="1" ht="38.25" customHeight="1" x14ac:dyDescent="0.15">
      <c r="A439" s="66"/>
      <c r="B439" s="5">
        <v>80111600</v>
      </c>
      <c r="C439" s="23" t="s">
        <v>509</v>
      </c>
      <c r="D439" s="4">
        <v>1</v>
      </c>
      <c r="E439" s="4">
        <v>1</v>
      </c>
      <c r="F439" s="4">
        <v>11</v>
      </c>
      <c r="G439" s="4">
        <v>1</v>
      </c>
      <c r="H439" s="5" t="s">
        <v>25</v>
      </c>
      <c r="I439" s="4">
        <v>0</v>
      </c>
      <c r="J439" s="21">
        <f>4000000*F439</f>
        <v>44000000</v>
      </c>
      <c r="K439" s="14">
        <f t="shared" si="6"/>
        <v>44000000</v>
      </c>
      <c r="L439" s="4">
        <v>0</v>
      </c>
      <c r="M439" s="4">
        <v>0</v>
      </c>
      <c r="N439" s="10" t="s">
        <v>19</v>
      </c>
      <c r="O439" s="9" t="s">
        <v>20</v>
      </c>
      <c r="P439" s="10" t="s">
        <v>158</v>
      </c>
      <c r="Q439" s="4">
        <v>3822500</v>
      </c>
      <c r="R439" s="10" t="s">
        <v>159</v>
      </c>
      <c r="S439" s="66"/>
      <c r="T439" s="66"/>
      <c r="U439" s="66"/>
      <c r="V439" s="66"/>
      <c r="W439" s="66"/>
      <c r="X439" s="66"/>
      <c r="Y439" s="66"/>
      <c r="Z439" s="66"/>
      <c r="AA439" s="66"/>
      <c r="AB439" s="66"/>
      <c r="AC439" s="66"/>
      <c r="AD439" s="66"/>
      <c r="AE439" s="66"/>
      <c r="AF439" s="66"/>
      <c r="AG439" s="66"/>
      <c r="AH439" s="66"/>
      <c r="AI439" s="66"/>
      <c r="AJ439" s="66"/>
      <c r="AK439" s="66"/>
      <c r="AL439" s="66"/>
      <c r="AM439" s="66"/>
      <c r="AN439" s="66"/>
      <c r="AO439" s="66"/>
    </row>
    <row r="440" spans="1:15813" s="58" customFormat="1" ht="38.25" customHeight="1" x14ac:dyDescent="0.15">
      <c r="A440" s="66"/>
      <c r="B440" s="5">
        <v>80111600</v>
      </c>
      <c r="C440" s="23" t="s">
        <v>510</v>
      </c>
      <c r="D440" s="4">
        <v>1</v>
      </c>
      <c r="E440" s="4">
        <v>1</v>
      </c>
      <c r="F440" s="4">
        <v>11</v>
      </c>
      <c r="G440" s="4">
        <v>1</v>
      </c>
      <c r="H440" s="5" t="s">
        <v>25</v>
      </c>
      <c r="I440" s="4">
        <v>0</v>
      </c>
      <c r="J440" s="21">
        <f>3100000*F440</f>
        <v>34100000</v>
      </c>
      <c r="K440" s="14">
        <f t="shared" si="6"/>
        <v>34100000</v>
      </c>
      <c r="L440" s="4">
        <v>0</v>
      </c>
      <c r="M440" s="4">
        <v>0</v>
      </c>
      <c r="N440" s="10" t="s">
        <v>19</v>
      </c>
      <c r="O440" s="9" t="s">
        <v>20</v>
      </c>
      <c r="P440" s="10" t="s">
        <v>158</v>
      </c>
      <c r="Q440" s="4">
        <v>3822500</v>
      </c>
      <c r="R440" s="10" t="s">
        <v>159</v>
      </c>
      <c r="S440" s="66"/>
      <c r="T440" s="66"/>
      <c r="U440" s="66"/>
      <c r="V440" s="66"/>
      <c r="W440" s="66"/>
      <c r="X440" s="66"/>
      <c r="Y440" s="66"/>
      <c r="Z440" s="66"/>
      <c r="AA440" s="66"/>
      <c r="AB440" s="66"/>
      <c r="AC440" s="66"/>
      <c r="AD440" s="66"/>
      <c r="AE440" s="66"/>
      <c r="AF440" s="66"/>
      <c r="AG440" s="66"/>
      <c r="AH440" s="66"/>
      <c r="AI440" s="66"/>
      <c r="AJ440" s="66"/>
      <c r="AK440" s="66"/>
      <c r="AL440" s="66"/>
      <c r="AM440" s="66"/>
      <c r="AN440" s="66"/>
      <c r="AO440" s="66"/>
    </row>
    <row r="441" spans="1:15813" s="58" customFormat="1" ht="38.25" customHeight="1" x14ac:dyDescent="0.15">
      <c r="A441" s="66"/>
      <c r="B441" s="5">
        <v>80111600</v>
      </c>
      <c r="C441" s="23" t="s">
        <v>510</v>
      </c>
      <c r="D441" s="4">
        <v>1</v>
      </c>
      <c r="E441" s="4">
        <v>1</v>
      </c>
      <c r="F441" s="4">
        <v>11</v>
      </c>
      <c r="G441" s="4">
        <v>1</v>
      </c>
      <c r="H441" s="5" t="s">
        <v>25</v>
      </c>
      <c r="I441" s="4">
        <v>0</v>
      </c>
      <c r="J441" s="21">
        <f>3100000*F441</f>
        <v>34100000</v>
      </c>
      <c r="K441" s="14">
        <f t="shared" si="6"/>
        <v>34100000</v>
      </c>
      <c r="L441" s="4">
        <v>0</v>
      </c>
      <c r="M441" s="4">
        <v>0</v>
      </c>
      <c r="N441" s="10" t="s">
        <v>19</v>
      </c>
      <c r="O441" s="9" t="s">
        <v>20</v>
      </c>
      <c r="P441" s="10" t="s">
        <v>158</v>
      </c>
      <c r="Q441" s="4">
        <v>3822500</v>
      </c>
      <c r="R441" s="10" t="s">
        <v>159</v>
      </c>
      <c r="S441" s="66"/>
      <c r="T441" s="66"/>
      <c r="U441" s="66"/>
      <c r="V441" s="66"/>
      <c r="W441" s="66"/>
      <c r="X441" s="66"/>
      <c r="Y441" s="66"/>
      <c r="Z441" s="66"/>
      <c r="AA441" s="66"/>
      <c r="AB441" s="66"/>
      <c r="AC441" s="66"/>
      <c r="AD441" s="66"/>
      <c r="AE441" s="66"/>
      <c r="AF441" s="66"/>
      <c r="AG441" s="66"/>
      <c r="AH441" s="66"/>
      <c r="AI441" s="66"/>
      <c r="AJ441" s="66"/>
      <c r="AK441" s="66"/>
      <c r="AL441" s="66"/>
      <c r="AM441" s="66"/>
      <c r="AN441" s="66"/>
      <c r="AO441" s="66"/>
    </row>
    <row r="442" spans="1:15813" s="58" customFormat="1" ht="38.25" customHeight="1" x14ac:dyDescent="0.15">
      <c r="A442" s="66"/>
      <c r="B442" s="5">
        <v>80111600</v>
      </c>
      <c r="C442" s="23" t="s">
        <v>511</v>
      </c>
      <c r="D442" s="4">
        <v>1</v>
      </c>
      <c r="E442" s="4">
        <v>1</v>
      </c>
      <c r="F442" s="4">
        <v>11</v>
      </c>
      <c r="G442" s="4">
        <v>1</v>
      </c>
      <c r="H442" s="5" t="s">
        <v>25</v>
      </c>
      <c r="I442" s="4">
        <v>0</v>
      </c>
      <c r="J442" s="14">
        <f>3370500*F442</f>
        <v>37075500</v>
      </c>
      <c r="K442" s="14">
        <f t="shared" si="6"/>
        <v>37075500</v>
      </c>
      <c r="L442" s="4">
        <v>0</v>
      </c>
      <c r="M442" s="4">
        <v>0</v>
      </c>
      <c r="N442" s="10" t="s">
        <v>19</v>
      </c>
      <c r="O442" s="9" t="s">
        <v>20</v>
      </c>
      <c r="P442" s="10" t="s">
        <v>158</v>
      </c>
      <c r="Q442" s="4">
        <v>3822500</v>
      </c>
      <c r="R442" s="10" t="s">
        <v>159</v>
      </c>
      <c r="S442" s="60"/>
      <c r="T442" s="60"/>
      <c r="U442" s="60"/>
      <c r="V442" s="60"/>
      <c r="W442" s="60"/>
      <c r="X442" s="60"/>
      <c r="Y442" s="60"/>
      <c r="Z442" s="60"/>
      <c r="AA442" s="60"/>
      <c r="AB442" s="60"/>
      <c r="AC442" s="60"/>
      <c r="AD442" s="60"/>
      <c r="AE442" s="60"/>
      <c r="AF442" s="60"/>
      <c r="AG442" s="60"/>
      <c r="AH442" s="60"/>
      <c r="AI442" s="60"/>
      <c r="AJ442" s="60"/>
      <c r="AK442" s="60"/>
      <c r="AL442" s="60"/>
      <c r="AM442" s="60"/>
      <c r="AN442" s="60"/>
      <c r="AO442" s="60"/>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c r="IU442" s="1"/>
      <c r="IV442" s="1"/>
      <c r="IW442" s="1"/>
      <c r="IX442" s="1"/>
      <c r="IY442" s="1"/>
      <c r="IZ442" s="1"/>
      <c r="JA442" s="1"/>
      <c r="JB442" s="1"/>
      <c r="JC442" s="1"/>
      <c r="JD442" s="1"/>
      <c r="JE442" s="1"/>
      <c r="JF442" s="1"/>
      <c r="JG442" s="1"/>
      <c r="JH442" s="1"/>
      <c r="JI442" s="1"/>
      <c r="JJ442" s="1"/>
      <c r="JK442" s="1"/>
      <c r="JL442" s="1"/>
      <c r="JM442" s="1"/>
      <c r="JN442" s="1"/>
      <c r="JO442" s="1"/>
      <c r="JP442" s="1"/>
      <c r="JQ442" s="1"/>
      <c r="JR442" s="1"/>
      <c r="JS442" s="1"/>
      <c r="JT442" s="1"/>
      <c r="JU442" s="1"/>
      <c r="JV442" s="1"/>
      <c r="JW442" s="1"/>
      <c r="JX442" s="1"/>
      <c r="JY442" s="1"/>
      <c r="JZ442" s="1"/>
      <c r="KA442" s="1"/>
      <c r="KB442" s="1"/>
      <c r="KC442" s="1"/>
      <c r="KD442" s="1"/>
      <c r="KE442" s="1"/>
      <c r="KF442" s="1"/>
      <c r="KG442" s="1"/>
      <c r="KH442" s="1"/>
      <c r="KI442" s="1"/>
      <c r="KJ442" s="1"/>
      <c r="KK442" s="1"/>
      <c r="KL442" s="1"/>
      <c r="KM442" s="1"/>
      <c r="KN442" s="1"/>
      <c r="KO442" s="1"/>
      <c r="KP442" s="1"/>
      <c r="KQ442" s="1"/>
      <c r="KR442" s="1"/>
      <c r="KS442" s="1"/>
      <c r="KT442" s="1"/>
      <c r="KU442" s="1"/>
      <c r="KV442" s="1"/>
      <c r="KW442" s="1"/>
      <c r="KX442" s="1"/>
      <c r="KY442" s="1"/>
      <c r="KZ442" s="1"/>
      <c r="LA442" s="1"/>
      <c r="LB442" s="1"/>
      <c r="LC442" s="1"/>
      <c r="LD442" s="1"/>
      <c r="LE442" s="1"/>
      <c r="LF442" s="1"/>
      <c r="LG442" s="1"/>
      <c r="LH442" s="1"/>
      <c r="LI442" s="1"/>
      <c r="LJ442" s="1"/>
      <c r="LK442" s="1"/>
      <c r="LL442" s="1"/>
      <c r="LM442" s="1"/>
      <c r="LN442" s="1"/>
      <c r="LO442" s="1"/>
      <c r="LP442" s="1"/>
      <c r="LQ442" s="1"/>
      <c r="LR442" s="1"/>
      <c r="LS442" s="1"/>
      <c r="LT442" s="1"/>
      <c r="LU442" s="1"/>
      <c r="LV442" s="1"/>
      <c r="LW442" s="1"/>
      <c r="LX442" s="1"/>
      <c r="LY442" s="1"/>
      <c r="LZ442" s="1"/>
      <c r="MA442" s="1"/>
      <c r="MB442" s="1"/>
      <c r="MC442" s="1"/>
      <c r="MD442" s="1"/>
      <c r="ME442" s="1"/>
      <c r="MF442" s="1"/>
      <c r="MG442" s="1"/>
      <c r="MH442" s="1"/>
      <c r="MI442" s="1"/>
      <c r="MJ442" s="1"/>
      <c r="MK442" s="1"/>
      <c r="ML442" s="1"/>
      <c r="MM442" s="1"/>
      <c r="MN442" s="1"/>
      <c r="MO442" s="1"/>
      <c r="MP442" s="1"/>
      <c r="MQ442" s="1"/>
      <c r="MR442" s="1"/>
      <c r="MS442" s="1"/>
      <c r="MT442" s="1"/>
      <c r="MU442" s="1"/>
      <c r="MV442" s="1"/>
      <c r="MW442" s="1"/>
      <c r="MX442" s="1"/>
      <c r="MY442" s="1"/>
      <c r="MZ442" s="1"/>
      <c r="NA442" s="1"/>
      <c r="NB442" s="1"/>
      <c r="NC442" s="1"/>
      <c r="ND442" s="1"/>
      <c r="NE442" s="1"/>
      <c r="NF442" s="1"/>
      <c r="NG442" s="1"/>
      <c r="NH442" s="1"/>
      <c r="NI442" s="1"/>
      <c r="NJ442" s="1"/>
      <c r="NK442" s="1"/>
      <c r="NL442" s="1"/>
      <c r="NM442" s="1"/>
      <c r="NN442" s="1"/>
      <c r="NO442" s="1"/>
      <c r="NP442" s="1"/>
      <c r="NQ442" s="1"/>
      <c r="NR442" s="1"/>
      <c r="NS442" s="1"/>
      <c r="NT442" s="1"/>
      <c r="NU442" s="1"/>
      <c r="NV442" s="1"/>
      <c r="NW442" s="1"/>
      <c r="NX442" s="1"/>
      <c r="NY442" s="1"/>
      <c r="NZ442" s="1"/>
      <c r="OA442" s="1"/>
      <c r="OB442" s="1"/>
      <c r="OC442" s="1"/>
      <c r="OD442" s="1"/>
      <c r="OE442" s="1"/>
      <c r="OF442" s="1"/>
      <c r="OG442" s="1"/>
      <c r="OH442" s="1"/>
      <c r="OI442" s="1"/>
      <c r="OJ442" s="1"/>
      <c r="OK442" s="1"/>
      <c r="OL442" s="1"/>
      <c r="OM442" s="1"/>
      <c r="ON442" s="1"/>
      <c r="OO442" s="1"/>
      <c r="OP442" s="1"/>
      <c r="OQ442" s="1"/>
      <c r="OR442" s="1"/>
      <c r="OS442" s="1"/>
      <c r="OT442" s="1"/>
      <c r="OU442" s="1"/>
      <c r="OV442" s="1"/>
      <c r="OW442" s="1"/>
      <c r="OX442" s="1"/>
      <c r="OY442" s="1"/>
      <c r="OZ442" s="1"/>
      <c r="PA442" s="1"/>
      <c r="PB442" s="1"/>
      <c r="PC442" s="1"/>
      <c r="PD442" s="1"/>
      <c r="PE442" s="1"/>
      <c r="PF442" s="1"/>
      <c r="PG442" s="1"/>
      <c r="PH442" s="1"/>
      <c r="PI442" s="1"/>
      <c r="PJ442" s="1"/>
      <c r="PK442" s="1"/>
      <c r="PL442" s="1"/>
      <c r="PM442" s="1"/>
      <c r="PN442" s="1"/>
      <c r="PO442" s="1"/>
      <c r="PP442" s="1"/>
      <c r="PQ442" s="1"/>
      <c r="PR442" s="1"/>
      <c r="PS442" s="1"/>
      <c r="PT442" s="1"/>
      <c r="PU442" s="1"/>
      <c r="PV442" s="1"/>
      <c r="PW442" s="1"/>
      <c r="PX442" s="1"/>
      <c r="PY442" s="1"/>
      <c r="PZ442" s="1"/>
      <c r="QA442" s="1"/>
      <c r="QB442" s="1"/>
      <c r="QC442" s="1"/>
      <c r="QD442" s="1"/>
      <c r="QE442" s="1"/>
      <c r="QF442" s="1"/>
      <c r="QG442" s="1"/>
      <c r="QH442" s="1"/>
      <c r="QI442" s="1"/>
      <c r="QJ442" s="1"/>
      <c r="QK442" s="1"/>
      <c r="QL442" s="1"/>
      <c r="QM442" s="1"/>
      <c r="QN442" s="1"/>
      <c r="QO442" s="1"/>
      <c r="QP442" s="1"/>
      <c r="QQ442" s="1"/>
      <c r="QR442" s="1"/>
      <c r="QS442" s="1"/>
      <c r="QT442" s="1"/>
      <c r="QU442" s="1"/>
      <c r="QV442" s="1"/>
      <c r="QW442" s="1"/>
      <c r="QX442" s="1"/>
      <c r="QY442" s="1"/>
      <c r="QZ442" s="1"/>
      <c r="RA442" s="1"/>
      <c r="RB442" s="1"/>
      <c r="RC442" s="1"/>
      <c r="RD442" s="1"/>
      <c r="RE442" s="1"/>
      <c r="RF442" s="1"/>
      <c r="RG442" s="1"/>
      <c r="RH442" s="1"/>
      <c r="RI442" s="1"/>
      <c r="RJ442" s="1"/>
      <c r="RK442" s="1"/>
      <c r="RL442" s="1"/>
      <c r="RM442" s="1"/>
      <c r="RN442" s="1"/>
      <c r="RO442" s="1"/>
      <c r="RP442" s="1"/>
      <c r="RQ442" s="1"/>
      <c r="RR442" s="1"/>
      <c r="RS442" s="1"/>
      <c r="RT442" s="1"/>
      <c r="RU442" s="1"/>
      <c r="RV442" s="1"/>
      <c r="RW442" s="1"/>
      <c r="RX442" s="1"/>
      <c r="RY442" s="1"/>
      <c r="RZ442" s="1"/>
      <c r="SA442" s="1"/>
      <c r="SB442" s="1"/>
      <c r="SC442" s="1"/>
      <c r="SD442" s="1"/>
      <c r="SE442" s="1"/>
      <c r="SF442" s="1"/>
      <c r="SG442" s="1"/>
      <c r="SH442" s="1"/>
      <c r="SI442" s="1"/>
      <c r="SJ442" s="1"/>
      <c r="SK442" s="1"/>
      <c r="SL442" s="1"/>
      <c r="SM442" s="1"/>
      <c r="SN442" s="1"/>
      <c r="SO442" s="1"/>
      <c r="SP442" s="1"/>
      <c r="SQ442" s="1"/>
      <c r="SR442" s="1"/>
      <c r="SS442" s="1"/>
      <c r="ST442" s="1"/>
      <c r="SU442" s="1"/>
      <c r="SV442" s="1"/>
      <c r="SW442" s="1"/>
      <c r="SX442" s="1"/>
      <c r="SY442" s="1"/>
      <c r="SZ442" s="1"/>
      <c r="TA442" s="1"/>
      <c r="TB442" s="1"/>
      <c r="TC442" s="1"/>
      <c r="TD442" s="1"/>
      <c r="TE442" s="1"/>
      <c r="TF442" s="1"/>
      <c r="TG442" s="1"/>
      <c r="TH442" s="1"/>
      <c r="TI442" s="1"/>
      <c r="TJ442" s="1"/>
      <c r="TK442" s="1"/>
      <c r="TL442" s="1"/>
      <c r="TM442" s="1"/>
      <c r="TN442" s="1"/>
      <c r="TO442" s="1"/>
      <c r="TP442" s="1"/>
      <c r="TQ442" s="1"/>
      <c r="TR442" s="1"/>
      <c r="TS442" s="1"/>
      <c r="TT442" s="1"/>
      <c r="TU442" s="1"/>
      <c r="TV442" s="1"/>
      <c r="TW442" s="1"/>
      <c r="TX442" s="1"/>
      <c r="TY442" s="1"/>
      <c r="TZ442" s="1"/>
      <c r="UA442" s="1"/>
      <c r="UB442" s="1"/>
      <c r="UC442" s="1"/>
      <c r="UD442" s="1"/>
      <c r="UE442" s="1"/>
      <c r="UF442" s="1"/>
      <c r="UG442" s="1"/>
      <c r="UH442" s="1"/>
      <c r="UI442" s="1"/>
      <c r="UJ442" s="1"/>
      <c r="UK442" s="1"/>
      <c r="UL442" s="1"/>
      <c r="UM442" s="1"/>
      <c r="UN442" s="1"/>
      <c r="UO442" s="1"/>
      <c r="UP442" s="1"/>
      <c r="UQ442" s="1"/>
      <c r="UR442" s="1"/>
      <c r="US442" s="1"/>
      <c r="UT442" s="1"/>
      <c r="UU442" s="1"/>
      <c r="UV442" s="1"/>
      <c r="UW442" s="1"/>
      <c r="UX442" s="1"/>
      <c r="UY442" s="1"/>
      <c r="UZ442" s="1"/>
      <c r="VA442" s="1"/>
      <c r="VB442" s="1"/>
      <c r="VC442" s="1"/>
      <c r="VD442" s="1"/>
      <c r="VE442" s="1"/>
      <c r="VF442" s="1"/>
      <c r="VG442" s="1"/>
      <c r="VH442" s="1"/>
      <c r="VI442" s="1"/>
      <c r="VJ442" s="1"/>
      <c r="VK442" s="1"/>
      <c r="VL442" s="1"/>
      <c r="VM442" s="1"/>
      <c r="VN442" s="1"/>
      <c r="VO442" s="1"/>
      <c r="VP442" s="1"/>
      <c r="VQ442" s="1"/>
      <c r="VR442" s="1"/>
      <c r="VS442" s="1"/>
      <c r="VT442" s="1"/>
      <c r="VU442" s="1"/>
      <c r="VV442" s="1"/>
      <c r="VW442" s="1"/>
      <c r="VX442" s="1"/>
      <c r="VY442" s="1"/>
      <c r="VZ442" s="1"/>
      <c r="WA442" s="1"/>
      <c r="WB442" s="1"/>
      <c r="WC442" s="1"/>
      <c r="WD442" s="1"/>
      <c r="WE442" s="1"/>
      <c r="WF442" s="1"/>
      <c r="WG442" s="1"/>
      <c r="WH442" s="1"/>
      <c r="WI442" s="1"/>
      <c r="WJ442" s="1"/>
      <c r="WK442" s="1"/>
      <c r="WL442" s="1"/>
      <c r="WM442" s="1"/>
      <c r="WN442" s="1"/>
      <c r="WO442" s="1"/>
      <c r="WP442" s="1"/>
      <c r="WQ442" s="1"/>
      <c r="WR442" s="1"/>
      <c r="WS442" s="1"/>
      <c r="WT442" s="1"/>
      <c r="WU442" s="1"/>
      <c r="WV442" s="1"/>
      <c r="WW442" s="1"/>
      <c r="WX442" s="1"/>
      <c r="WY442" s="1"/>
      <c r="WZ442" s="1"/>
      <c r="XA442" s="1"/>
      <c r="XB442" s="1"/>
      <c r="XC442" s="1"/>
      <c r="XD442" s="1"/>
      <c r="XE442" s="1"/>
      <c r="XF442" s="1"/>
      <c r="XG442" s="1"/>
      <c r="XH442" s="1"/>
      <c r="XI442" s="1"/>
      <c r="XJ442" s="1"/>
      <c r="XK442" s="1"/>
      <c r="XL442" s="1"/>
      <c r="XM442" s="1"/>
      <c r="XN442" s="1"/>
      <c r="XO442" s="1"/>
      <c r="XP442" s="1"/>
      <c r="XQ442" s="1"/>
      <c r="XR442" s="1"/>
      <c r="XS442" s="1"/>
      <c r="XT442" s="1"/>
      <c r="XU442" s="1"/>
      <c r="XV442" s="1"/>
      <c r="XW442" s="1"/>
      <c r="XX442" s="1"/>
      <c r="XY442" s="1"/>
      <c r="XZ442" s="1"/>
      <c r="YA442" s="1"/>
      <c r="YB442" s="1"/>
      <c r="YC442" s="1"/>
      <c r="YD442" s="1"/>
      <c r="YE442" s="1"/>
      <c r="YF442" s="1"/>
      <c r="YG442" s="1"/>
      <c r="YH442" s="1"/>
      <c r="YI442" s="1"/>
      <c r="YJ442" s="1"/>
      <c r="YK442" s="1"/>
      <c r="YL442" s="1"/>
      <c r="YM442" s="1"/>
      <c r="YN442" s="1"/>
      <c r="YO442" s="1"/>
      <c r="YP442" s="1"/>
      <c r="YQ442" s="1"/>
      <c r="YR442" s="1"/>
      <c r="YS442" s="1"/>
      <c r="YT442" s="1"/>
      <c r="YU442" s="1"/>
      <c r="YV442" s="1"/>
      <c r="YW442" s="1"/>
      <c r="YX442" s="1"/>
      <c r="YY442" s="1"/>
      <c r="YZ442" s="1"/>
      <c r="ZA442" s="1"/>
      <c r="ZB442" s="1"/>
      <c r="ZC442" s="1"/>
      <c r="ZD442" s="1"/>
      <c r="ZE442" s="1"/>
      <c r="ZF442" s="1"/>
      <c r="ZG442" s="1"/>
      <c r="ZH442" s="1"/>
      <c r="ZI442" s="1"/>
      <c r="ZJ442" s="1"/>
      <c r="ZK442" s="1"/>
      <c r="ZL442" s="1"/>
      <c r="ZM442" s="1"/>
      <c r="ZN442" s="1"/>
      <c r="ZO442" s="1"/>
      <c r="ZP442" s="1"/>
      <c r="ZQ442" s="1"/>
      <c r="ZR442" s="1"/>
      <c r="ZS442" s="1"/>
      <c r="ZT442" s="1"/>
      <c r="ZU442" s="1"/>
      <c r="ZV442" s="1"/>
      <c r="ZW442" s="1"/>
      <c r="ZX442" s="1"/>
      <c r="ZY442" s="1"/>
      <c r="ZZ442" s="1"/>
      <c r="AAA442" s="1"/>
      <c r="AAB442" s="1"/>
      <c r="AAC442" s="1"/>
      <c r="AAD442" s="1"/>
      <c r="AAE442" s="1"/>
      <c r="AAF442" s="1"/>
      <c r="AAG442" s="1"/>
      <c r="AAH442" s="1"/>
      <c r="AAI442" s="1"/>
      <c r="AAJ442" s="1"/>
      <c r="AAK442" s="1"/>
      <c r="AAL442" s="1"/>
      <c r="AAM442" s="1"/>
      <c r="AAN442" s="1"/>
      <c r="AAO442" s="1"/>
      <c r="AAP442" s="1"/>
      <c r="AAQ442" s="1"/>
      <c r="AAR442" s="1"/>
      <c r="AAS442" s="1"/>
      <c r="AAT442" s="1"/>
      <c r="AAU442" s="1"/>
      <c r="AAV442" s="1"/>
      <c r="AAW442" s="1"/>
      <c r="AAX442" s="1"/>
      <c r="AAY442" s="1"/>
      <c r="AAZ442" s="1"/>
      <c r="ABA442" s="1"/>
      <c r="ABB442" s="1"/>
      <c r="ABC442" s="1"/>
      <c r="ABD442" s="1"/>
      <c r="ABE442" s="1"/>
      <c r="ABF442" s="1"/>
      <c r="ABG442" s="1"/>
      <c r="ABH442" s="1"/>
      <c r="ABI442" s="1"/>
      <c r="ABJ442" s="1"/>
      <c r="ABK442" s="1"/>
      <c r="ABL442" s="1"/>
      <c r="ABM442" s="1"/>
      <c r="ABN442" s="1"/>
      <c r="ABO442" s="1"/>
      <c r="ABP442" s="1"/>
      <c r="ABQ442" s="1"/>
      <c r="ABR442" s="1"/>
      <c r="ABS442" s="1"/>
      <c r="ABT442" s="1"/>
      <c r="ABU442" s="1"/>
      <c r="ABV442" s="1"/>
      <c r="ABW442" s="1"/>
      <c r="ABX442" s="1"/>
      <c r="ABY442" s="1"/>
      <c r="ABZ442" s="1"/>
      <c r="ACA442" s="1"/>
      <c r="ACB442" s="1"/>
      <c r="ACC442" s="1"/>
      <c r="ACD442" s="1"/>
      <c r="ACE442" s="1"/>
      <c r="ACF442" s="1"/>
      <c r="ACG442" s="1"/>
      <c r="ACH442" s="1"/>
      <c r="ACI442" s="1"/>
      <c r="ACJ442" s="1"/>
      <c r="ACK442" s="1"/>
      <c r="ACL442" s="1"/>
      <c r="ACM442" s="1"/>
      <c r="ACN442" s="1"/>
      <c r="ACO442" s="1"/>
      <c r="ACP442" s="1"/>
      <c r="ACQ442" s="1"/>
      <c r="ACR442" s="1"/>
      <c r="ACS442" s="1"/>
      <c r="ACT442" s="1"/>
      <c r="ACU442" s="1"/>
      <c r="ACV442" s="1"/>
      <c r="ACW442" s="1"/>
      <c r="ACX442" s="1"/>
      <c r="ACY442" s="1"/>
      <c r="ACZ442" s="1"/>
      <c r="ADA442" s="1"/>
      <c r="ADB442" s="1"/>
      <c r="ADC442" s="1"/>
      <c r="ADD442" s="1"/>
      <c r="ADE442" s="1"/>
      <c r="ADF442" s="1"/>
      <c r="ADG442" s="1"/>
      <c r="ADH442" s="1"/>
      <c r="ADI442" s="1"/>
      <c r="ADJ442" s="1"/>
      <c r="ADK442" s="1"/>
      <c r="ADL442" s="1"/>
      <c r="ADM442" s="1"/>
      <c r="ADN442" s="1"/>
      <c r="ADO442" s="1"/>
      <c r="ADP442" s="1"/>
      <c r="ADQ442" s="1"/>
      <c r="ADR442" s="1"/>
      <c r="ADS442" s="1"/>
      <c r="ADT442" s="1"/>
      <c r="ADU442" s="1"/>
      <c r="ADV442" s="1"/>
      <c r="ADW442" s="1"/>
      <c r="ADX442" s="1"/>
      <c r="ADY442" s="1"/>
      <c r="ADZ442" s="1"/>
      <c r="AEA442" s="1"/>
      <c r="AEB442" s="1"/>
      <c r="AEC442" s="1"/>
      <c r="AED442" s="1"/>
      <c r="AEE442" s="1"/>
      <c r="AEF442" s="1"/>
      <c r="AEG442" s="1"/>
      <c r="AEH442" s="1"/>
      <c r="AEI442" s="1"/>
      <c r="AEJ442" s="1"/>
      <c r="AEK442" s="1"/>
      <c r="AEL442" s="1"/>
      <c r="AEM442" s="1"/>
      <c r="AEN442" s="1"/>
      <c r="AEO442" s="1"/>
      <c r="AEP442" s="1"/>
      <c r="AEQ442" s="1"/>
      <c r="AER442" s="1"/>
      <c r="AES442" s="1"/>
      <c r="AET442" s="1"/>
      <c r="AEU442" s="1"/>
      <c r="AEV442" s="1"/>
      <c r="AEW442" s="1"/>
      <c r="AEX442" s="1"/>
      <c r="AEY442" s="1"/>
      <c r="AEZ442" s="1"/>
      <c r="AFA442" s="1"/>
      <c r="AFB442" s="1"/>
      <c r="AFC442" s="1"/>
      <c r="AFD442" s="1"/>
      <c r="AFE442" s="1"/>
      <c r="AFF442" s="1"/>
      <c r="AFG442" s="1"/>
      <c r="AFH442" s="1"/>
      <c r="AFI442" s="1"/>
      <c r="AFJ442" s="1"/>
      <c r="AFK442" s="1"/>
      <c r="AFL442" s="1"/>
      <c r="AFM442" s="1"/>
      <c r="AFN442" s="1"/>
      <c r="AFO442" s="1"/>
      <c r="AFP442" s="1"/>
      <c r="AFQ442" s="1"/>
      <c r="AFR442" s="1"/>
      <c r="AFS442" s="1"/>
      <c r="AFT442" s="1"/>
      <c r="AFU442" s="1"/>
      <c r="AFV442" s="1"/>
      <c r="AFW442" s="1"/>
      <c r="AFX442" s="1"/>
      <c r="AFY442" s="1"/>
      <c r="AFZ442" s="1"/>
      <c r="AGA442" s="1"/>
      <c r="AGB442" s="1"/>
      <c r="AGC442" s="1"/>
      <c r="AGD442" s="1"/>
      <c r="AGE442" s="1"/>
      <c r="AGF442" s="1"/>
      <c r="AGG442" s="1"/>
      <c r="AGH442" s="1"/>
      <c r="AGI442" s="1"/>
      <c r="AGJ442" s="1"/>
      <c r="AGK442" s="1"/>
      <c r="AGL442" s="1"/>
      <c r="AGM442" s="1"/>
      <c r="AGN442" s="1"/>
      <c r="AGO442" s="1"/>
      <c r="AGP442" s="1"/>
      <c r="AGQ442" s="1"/>
      <c r="AGR442" s="1"/>
      <c r="AGS442" s="1"/>
      <c r="AGT442" s="1"/>
      <c r="AGU442" s="1"/>
      <c r="AGV442" s="1"/>
      <c r="AGW442" s="1"/>
      <c r="AGX442" s="1"/>
      <c r="AGY442" s="1"/>
      <c r="AGZ442" s="1"/>
      <c r="AHA442" s="1"/>
      <c r="AHB442" s="1"/>
      <c r="AHC442" s="1"/>
      <c r="AHD442" s="1"/>
      <c r="AHE442" s="1"/>
      <c r="AHF442" s="1"/>
      <c r="AHG442" s="1"/>
      <c r="AHH442" s="1"/>
      <c r="AHI442" s="1"/>
      <c r="AHJ442" s="1"/>
      <c r="AHK442" s="1"/>
      <c r="AHL442" s="1"/>
      <c r="AHM442" s="1"/>
      <c r="AHN442" s="1"/>
      <c r="AHO442" s="1"/>
      <c r="AHP442" s="1"/>
      <c r="AHQ442" s="1"/>
      <c r="AHR442" s="1"/>
      <c r="AHS442" s="1"/>
      <c r="AHT442" s="1"/>
      <c r="AHU442" s="1"/>
      <c r="AHV442" s="1"/>
      <c r="AHW442" s="1"/>
      <c r="AHX442" s="1"/>
      <c r="AHY442" s="1"/>
      <c r="AHZ442" s="1"/>
      <c r="AIA442" s="1"/>
      <c r="AIB442" s="1"/>
      <c r="AIC442" s="1"/>
      <c r="AID442" s="1"/>
      <c r="AIE442" s="1"/>
      <c r="AIF442" s="1"/>
      <c r="AIG442" s="1"/>
      <c r="AIH442" s="1"/>
      <c r="AII442" s="1"/>
      <c r="AIJ442" s="1"/>
      <c r="AIK442" s="1"/>
      <c r="AIL442" s="1"/>
      <c r="AIM442" s="1"/>
      <c r="AIN442" s="1"/>
      <c r="AIO442" s="1"/>
      <c r="AIP442" s="1"/>
      <c r="AIQ442" s="1"/>
      <c r="AIR442" s="1"/>
      <c r="AIS442" s="1"/>
      <c r="AIT442" s="1"/>
      <c r="AIU442" s="1"/>
      <c r="AIV442" s="1"/>
      <c r="AIW442" s="1"/>
      <c r="AIX442" s="1"/>
      <c r="AIY442" s="1"/>
      <c r="AIZ442" s="1"/>
      <c r="AJA442" s="1"/>
      <c r="AJB442" s="1"/>
      <c r="AJC442" s="1"/>
      <c r="AJD442" s="1"/>
      <c r="AJE442" s="1"/>
      <c r="AJF442" s="1"/>
      <c r="AJG442" s="1"/>
      <c r="AJH442" s="1"/>
      <c r="AJI442" s="1"/>
      <c r="AJJ442" s="1"/>
      <c r="AJK442" s="1"/>
      <c r="AJL442" s="1"/>
      <c r="AJM442" s="1"/>
      <c r="AJN442" s="1"/>
      <c r="AJO442" s="1"/>
      <c r="AJP442" s="1"/>
      <c r="AJQ442" s="1"/>
      <c r="AJR442" s="1"/>
      <c r="AJS442" s="1"/>
      <c r="AJT442" s="1"/>
      <c r="AJU442" s="1"/>
      <c r="AJV442" s="1"/>
      <c r="AJW442" s="1"/>
      <c r="AJX442" s="1"/>
      <c r="AJY442" s="1"/>
      <c r="AJZ442" s="1"/>
      <c r="AKA442" s="1"/>
      <c r="AKB442" s="1"/>
      <c r="AKC442" s="1"/>
      <c r="AKD442" s="1"/>
      <c r="AKE442" s="1"/>
      <c r="AKF442" s="1"/>
      <c r="AKG442" s="1"/>
      <c r="AKH442" s="1"/>
      <c r="AKI442" s="1"/>
      <c r="AKJ442" s="1"/>
      <c r="AKK442" s="1"/>
      <c r="AKL442" s="1"/>
      <c r="AKM442" s="1"/>
      <c r="AKN442" s="1"/>
      <c r="AKO442" s="1"/>
      <c r="AKP442" s="1"/>
      <c r="AKQ442" s="1"/>
      <c r="AKR442" s="1"/>
      <c r="AKS442" s="1"/>
      <c r="AKT442" s="1"/>
      <c r="AKU442" s="1"/>
      <c r="AKV442" s="1"/>
      <c r="AKW442" s="1"/>
      <c r="AKX442" s="1"/>
      <c r="AKY442" s="1"/>
      <c r="AKZ442" s="1"/>
      <c r="ALA442" s="1"/>
      <c r="ALB442" s="1"/>
      <c r="ALC442" s="1"/>
      <c r="ALD442" s="1"/>
      <c r="ALE442" s="1"/>
      <c r="ALF442" s="1"/>
      <c r="ALG442" s="1"/>
      <c r="ALH442" s="1"/>
      <c r="ALI442" s="1"/>
      <c r="ALJ442" s="1"/>
      <c r="ALK442" s="1"/>
      <c r="ALL442" s="1"/>
      <c r="ALM442" s="1"/>
      <c r="ALN442" s="1"/>
      <c r="ALO442" s="1"/>
      <c r="ALP442" s="1"/>
      <c r="ALQ442" s="1"/>
      <c r="ALR442" s="1"/>
      <c r="ALS442" s="1"/>
      <c r="ALT442" s="1"/>
      <c r="ALU442" s="1"/>
      <c r="ALV442" s="1"/>
      <c r="ALW442" s="1"/>
      <c r="ALX442" s="1"/>
      <c r="ALY442" s="1"/>
      <c r="ALZ442" s="1"/>
      <c r="AMA442" s="1"/>
      <c r="AMB442" s="1"/>
      <c r="AMC442" s="1"/>
      <c r="AMD442" s="1"/>
      <c r="AME442" s="1"/>
      <c r="AMF442" s="1"/>
      <c r="AMG442" s="1"/>
      <c r="AMH442" s="1"/>
      <c r="AMI442" s="1"/>
      <c r="AMJ442" s="1"/>
      <c r="AMK442" s="1"/>
      <c r="AML442" s="1"/>
      <c r="AMM442" s="1"/>
      <c r="AMN442" s="1"/>
      <c r="AMO442" s="1"/>
      <c r="AMP442" s="1"/>
      <c r="AMQ442" s="1"/>
      <c r="AMR442" s="1"/>
      <c r="AMS442" s="1"/>
      <c r="AMT442" s="1"/>
      <c r="AMU442" s="1"/>
      <c r="AMV442" s="1"/>
      <c r="AMW442" s="1"/>
      <c r="AMX442" s="1"/>
      <c r="AMY442" s="1"/>
      <c r="AMZ442" s="1"/>
      <c r="ANA442" s="1"/>
      <c r="ANB442" s="1"/>
      <c r="ANC442" s="1"/>
      <c r="AND442" s="1"/>
      <c r="ANE442" s="1"/>
      <c r="ANF442" s="1"/>
      <c r="ANG442" s="1"/>
      <c r="ANH442" s="1"/>
      <c r="ANI442" s="1"/>
      <c r="ANJ442" s="1"/>
      <c r="ANK442" s="1"/>
      <c r="ANL442" s="1"/>
      <c r="ANM442" s="1"/>
      <c r="ANN442" s="1"/>
      <c r="ANO442" s="1"/>
      <c r="ANP442" s="1"/>
      <c r="ANQ442" s="1"/>
      <c r="ANR442" s="1"/>
      <c r="ANS442" s="1"/>
      <c r="ANT442" s="1"/>
      <c r="ANU442" s="1"/>
      <c r="ANV442" s="1"/>
      <c r="ANW442" s="1"/>
      <c r="ANX442" s="1"/>
      <c r="ANY442" s="1"/>
      <c r="ANZ442" s="1"/>
      <c r="AOA442" s="1"/>
      <c r="AOB442" s="1"/>
      <c r="AOC442" s="1"/>
      <c r="AOD442" s="1"/>
      <c r="AOE442" s="1"/>
      <c r="AOF442" s="1"/>
      <c r="AOG442" s="1"/>
      <c r="AOH442" s="1"/>
      <c r="AOI442" s="1"/>
      <c r="AOJ442" s="1"/>
      <c r="AOK442" s="1"/>
      <c r="AOL442" s="1"/>
      <c r="AOM442" s="1"/>
      <c r="AON442" s="1"/>
      <c r="AOO442" s="1"/>
      <c r="AOP442" s="1"/>
      <c r="AOQ442" s="1"/>
      <c r="AOR442" s="1"/>
      <c r="AOS442" s="1"/>
      <c r="AOT442" s="1"/>
      <c r="AOU442" s="1"/>
      <c r="AOV442" s="1"/>
      <c r="AOW442" s="1"/>
      <c r="AOX442" s="1"/>
      <c r="AOY442" s="1"/>
      <c r="AOZ442" s="1"/>
      <c r="APA442" s="1"/>
      <c r="APB442" s="1"/>
      <c r="APC442" s="1"/>
      <c r="APD442" s="1"/>
      <c r="APE442" s="1"/>
      <c r="APF442" s="1"/>
      <c r="APG442" s="1"/>
      <c r="APH442" s="1"/>
      <c r="API442" s="1"/>
      <c r="APJ442" s="1"/>
      <c r="APK442" s="1"/>
      <c r="APL442" s="1"/>
      <c r="APM442" s="1"/>
      <c r="APN442" s="1"/>
      <c r="APO442" s="1"/>
      <c r="APP442" s="1"/>
      <c r="APQ442" s="1"/>
      <c r="APR442" s="1"/>
      <c r="APS442" s="1"/>
      <c r="APT442" s="1"/>
      <c r="APU442" s="1"/>
      <c r="APV442" s="1"/>
      <c r="APW442" s="1"/>
      <c r="APX442" s="1"/>
      <c r="APY442" s="1"/>
      <c r="APZ442" s="1"/>
      <c r="AQA442" s="1"/>
      <c r="AQB442" s="1"/>
      <c r="AQC442" s="1"/>
      <c r="AQD442" s="1"/>
      <c r="AQE442" s="1"/>
      <c r="AQF442" s="1"/>
      <c r="AQG442" s="1"/>
      <c r="AQH442" s="1"/>
      <c r="AQI442" s="1"/>
      <c r="AQJ442" s="1"/>
      <c r="AQK442" s="1"/>
      <c r="AQL442" s="1"/>
      <c r="AQM442" s="1"/>
      <c r="AQN442" s="1"/>
      <c r="AQO442" s="1"/>
      <c r="AQP442" s="1"/>
      <c r="AQQ442" s="1"/>
      <c r="AQR442" s="1"/>
      <c r="AQS442" s="1"/>
      <c r="AQT442" s="1"/>
      <c r="AQU442" s="1"/>
      <c r="AQV442" s="1"/>
      <c r="AQW442" s="1"/>
      <c r="AQX442" s="1"/>
      <c r="AQY442" s="1"/>
      <c r="AQZ442" s="1"/>
      <c r="ARA442" s="1"/>
      <c r="ARB442" s="1"/>
      <c r="ARC442" s="1"/>
      <c r="ARD442" s="1"/>
      <c r="ARE442" s="1"/>
      <c r="ARF442" s="1"/>
      <c r="ARG442" s="1"/>
      <c r="ARH442" s="1"/>
      <c r="ARI442" s="1"/>
      <c r="ARJ442" s="1"/>
      <c r="ARK442" s="1"/>
      <c r="ARL442" s="1"/>
      <c r="ARM442" s="1"/>
      <c r="ARN442" s="1"/>
      <c r="ARO442" s="1"/>
      <c r="ARP442" s="1"/>
      <c r="ARQ442" s="1"/>
      <c r="ARR442" s="1"/>
      <c r="ARS442" s="1"/>
      <c r="ART442" s="1"/>
      <c r="ARU442" s="1"/>
      <c r="ARV442" s="1"/>
      <c r="ARW442" s="1"/>
      <c r="ARX442" s="1"/>
      <c r="ARY442" s="1"/>
      <c r="ARZ442" s="1"/>
      <c r="ASA442" s="1"/>
      <c r="ASB442" s="1"/>
      <c r="ASC442" s="1"/>
      <c r="ASD442" s="1"/>
      <c r="ASE442" s="1"/>
      <c r="ASF442" s="1"/>
      <c r="ASG442" s="1"/>
      <c r="ASH442" s="1"/>
      <c r="ASI442" s="1"/>
      <c r="ASJ442" s="1"/>
      <c r="ASK442" s="1"/>
      <c r="ASL442" s="1"/>
      <c r="ASM442" s="1"/>
      <c r="ASN442" s="1"/>
      <c r="ASO442" s="1"/>
      <c r="ASP442" s="1"/>
      <c r="ASQ442" s="1"/>
      <c r="ASR442" s="1"/>
      <c r="ASS442" s="1"/>
      <c r="AST442" s="1"/>
      <c r="ASU442" s="1"/>
      <c r="ASV442" s="1"/>
      <c r="ASW442" s="1"/>
      <c r="ASX442" s="1"/>
      <c r="ASY442" s="1"/>
      <c r="ASZ442" s="1"/>
      <c r="ATA442" s="1"/>
      <c r="ATB442" s="1"/>
      <c r="ATC442" s="1"/>
      <c r="ATD442" s="1"/>
      <c r="ATE442" s="1"/>
      <c r="ATF442" s="1"/>
      <c r="ATG442" s="1"/>
      <c r="ATH442" s="1"/>
      <c r="ATI442" s="1"/>
      <c r="ATJ442" s="1"/>
      <c r="ATK442" s="1"/>
      <c r="ATL442" s="1"/>
      <c r="ATM442" s="1"/>
      <c r="ATN442" s="1"/>
      <c r="ATO442" s="1"/>
      <c r="ATP442" s="1"/>
      <c r="ATQ442" s="1"/>
      <c r="ATR442" s="1"/>
      <c r="ATS442" s="1"/>
      <c r="ATT442" s="1"/>
      <c r="ATU442" s="1"/>
      <c r="ATV442" s="1"/>
      <c r="ATW442" s="1"/>
      <c r="ATX442" s="1"/>
      <c r="ATY442" s="1"/>
      <c r="ATZ442" s="1"/>
      <c r="AUA442" s="1"/>
      <c r="AUB442" s="1"/>
      <c r="AUC442" s="1"/>
      <c r="AUD442" s="1"/>
      <c r="AUE442" s="1"/>
      <c r="AUF442" s="1"/>
      <c r="AUG442" s="1"/>
      <c r="AUH442" s="1"/>
      <c r="AUI442" s="1"/>
      <c r="AUJ442" s="1"/>
      <c r="AUK442" s="1"/>
      <c r="AUL442" s="1"/>
      <c r="AUM442" s="1"/>
      <c r="AUN442" s="1"/>
      <c r="AUO442" s="1"/>
      <c r="AUP442" s="1"/>
      <c r="AUQ442" s="1"/>
      <c r="AUR442" s="1"/>
      <c r="AUS442" s="1"/>
      <c r="AUT442" s="1"/>
      <c r="AUU442" s="1"/>
      <c r="AUV442" s="1"/>
      <c r="AUW442" s="1"/>
      <c r="AUX442" s="1"/>
      <c r="AUY442" s="1"/>
      <c r="AUZ442" s="1"/>
      <c r="AVA442" s="1"/>
      <c r="AVB442" s="1"/>
      <c r="AVC442" s="1"/>
      <c r="AVD442" s="1"/>
      <c r="AVE442" s="1"/>
      <c r="AVF442" s="1"/>
      <c r="AVG442" s="1"/>
      <c r="AVH442" s="1"/>
      <c r="AVI442" s="1"/>
      <c r="AVJ442" s="1"/>
      <c r="AVK442" s="1"/>
      <c r="AVL442" s="1"/>
      <c r="AVM442" s="1"/>
      <c r="AVN442" s="1"/>
      <c r="AVO442" s="1"/>
      <c r="AVP442" s="1"/>
      <c r="AVQ442" s="1"/>
      <c r="AVR442" s="1"/>
      <c r="AVS442" s="1"/>
      <c r="AVT442" s="1"/>
      <c r="AVU442" s="1"/>
      <c r="AVV442" s="1"/>
      <c r="AVW442" s="1"/>
      <c r="AVX442" s="1"/>
      <c r="AVY442" s="1"/>
      <c r="AVZ442" s="1"/>
      <c r="AWA442" s="1"/>
      <c r="AWB442" s="1"/>
      <c r="AWC442" s="1"/>
      <c r="AWD442" s="1"/>
      <c r="AWE442" s="1"/>
      <c r="AWF442" s="1"/>
      <c r="AWG442" s="1"/>
      <c r="AWH442" s="1"/>
      <c r="AWI442" s="1"/>
      <c r="AWJ442" s="1"/>
      <c r="AWK442" s="1"/>
      <c r="AWL442" s="1"/>
      <c r="AWM442" s="1"/>
      <c r="AWN442" s="1"/>
      <c r="AWO442" s="1"/>
      <c r="AWP442" s="1"/>
      <c r="AWQ442" s="1"/>
      <c r="AWR442" s="1"/>
      <c r="AWS442" s="1"/>
      <c r="AWT442" s="1"/>
      <c r="AWU442" s="1"/>
      <c r="AWV442" s="1"/>
      <c r="AWW442" s="1"/>
      <c r="AWX442" s="1"/>
      <c r="AWY442" s="1"/>
      <c r="AWZ442" s="1"/>
      <c r="AXA442" s="1"/>
      <c r="AXB442" s="1"/>
      <c r="AXC442" s="1"/>
      <c r="AXD442" s="1"/>
      <c r="AXE442" s="1"/>
      <c r="AXF442" s="1"/>
      <c r="AXG442" s="1"/>
      <c r="AXH442" s="1"/>
      <c r="AXI442" s="1"/>
      <c r="AXJ442" s="1"/>
      <c r="AXK442" s="1"/>
      <c r="AXL442" s="1"/>
      <c r="AXM442" s="1"/>
      <c r="AXN442" s="1"/>
      <c r="AXO442" s="1"/>
      <c r="AXP442" s="1"/>
      <c r="AXQ442" s="1"/>
      <c r="AXR442" s="1"/>
      <c r="AXS442" s="1"/>
      <c r="AXT442" s="1"/>
      <c r="AXU442" s="1"/>
      <c r="AXV442" s="1"/>
      <c r="AXW442" s="1"/>
      <c r="AXX442" s="1"/>
      <c r="AXY442" s="1"/>
      <c r="AXZ442" s="1"/>
      <c r="AYA442" s="1"/>
      <c r="AYB442" s="1"/>
      <c r="AYC442" s="1"/>
      <c r="AYD442" s="1"/>
      <c r="AYE442" s="1"/>
      <c r="AYF442" s="1"/>
      <c r="AYG442" s="1"/>
      <c r="AYH442" s="1"/>
      <c r="AYI442" s="1"/>
      <c r="AYJ442" s="1"/>
      <c r="AYK442" s="1"/>
      <c r="AYL442" s="1"/>
      <c r="AYM442" s="1"/>
      <c r="AYN442" s="1"/>
      <c r="AYO442" s="1"/>
      <c r="AYP442" s="1"/>
      <c r="AYQ442" s="1"/>
      <c r="AYR442" s="1"/>
      <c r="AYS442" s="1"/>
      <c r="AYT442" s="1"/>
      <c r="AYU442" s="1"/>
      <c r="AYV442" s="1"/>
      <c r="AYW442" s="1"/>
      <c r="AYX442" s="1"/>
      <c r="AYY442" s="1"/>
      <c r="AYZ442" s="1"/>
      <c r="AZA442" s="1"/>
      <c r="AZB442" s="1"/>
      <c r="AZC442" s="1"/>
      <c r="AZD442" s="1"/>
      <c r="AZE442" s="1"/>
      <c r="AZF442" s="1"/>
      <c r="AZG442" s="1"/>
      <c r="AZH442" s="1"/>
      <c r="AZI442" s="1"/>
      <c r="AZJ442" s="1"/>
      <c r="AZK442" s="1"/>
      <c r="AZL442" s="1"/>
      <c r="AZM442" s="1"/>
      <c r="AZN442" s="1"/>
      <c r="AZO442" s="1"/>
      <c r="AZP442" s="1"/>
      <c r="AZQ442" s="1"/>
      <c r="AZR442" s="1"/>
      <c r="AZS442" s="1"/>
      <c r="AZT442" s="1"/>
      <c r="AZU442" s="1"/>
      <c r="AZV442" s="1"/>
      <c r="AZW442" s="1"/>
      <c r="AZX442" s="1"/>
      <c r="AZY442" s="1"/>
      <c r="AZZ442" s="1"/>
      <c r="BAA442" s="1"/>
      <c r="BAB442" s="1"/>
      <c r="BAC442" s="1"/>
      <c r="BAD442" s="1"/>
      <c r="BAE442" s="1"/>
      <c r="BAF442" s="1"/>
      <c r="BAG442" s="1"/>
      <c r="BAH442" s="1"/>
      <c r="BAI442" s="1"/>
      <c r="BAJ442" s="1"/>
      <c r="BAK442" s="1"/>
      <c r="BAL442" s="1"/>
      <c r="BAM442" s="1"/>
      <c r="BAN442" s="1"/>
      <c r="BAO442" s="1"/>
      <c r="BAP442" s="1"/>
      <c r="BAQ442" s="1"/>
      <c r="BAR442" s="1"/>
      <c r="BAS442" s="1"/>
      <c r="BAT442" s="1"/>
      <c r="BAU442" s="1"/>
      <c r="BAV442" s="1"/>
      <c r="BAW442" s="1"/>
      <c r="BAX442" s="1"/>
      <c r="BAY442" s="1"/>
      <c r="BAZ442" s="1"/>
      <c r="BBA442" s="1"/>
      <c r="BBB442" s="1"/>
      <c r="BBC442" s="1"/>
      <c r="BBD442" s="1"/>
      <c r="BBE442" s="1"/>
      <c r="BBF442" s="1"/>
      <c r="BBG442" s="1"/>
      <c r="BBH442" s="1"/>
      <c r="BBI442" s="1"/>
      <c r="BBJ442" s="1"/>
      <c r="BBK442" s="1"/>
      <c r="BBL442" s="1"/>
      <c r="BBM442" s="1"/>
      <c r="BBN442" s="1"/>
      <c r="BBO442" s="1"/>
      <c r="BBP442" s="1"/>
      <c r="BBQ442" s="1"/>
      <c r="BBR442" s="1"/>
      <c r="BBS442" s="1"/>
      <c r="BBT442" s="1"/>
      <c r="BBU442" s="1"/>
      <c r="BBV442" s="1"/>
      <c r="BBW442" s="1"/>
      <c r="BBX442" s="1"/>
      <c r="BBY442" s="1"/>
      <c r="BBZ442" s="1"/>
      <c r="BCA442" s="1"/>
      <c r="BCB442" s="1"/>
      <c r="BCC442" s="1"/>
      <c r="BCD442" s="1"/>
      <c r="BCE442" s="1"/>
      <c r="BCF442" s="1"/>
      <c r="BCG442" s="1"/>
      <c r="BCH442" s="1"/>
      <c r="BCI442" s="1"/>
      <c r="BCJ442" s="1"/>
      <c r="BCK442" s="1"/>
      <c r="BCL442" s="1"/>
      <c r="BCM442" s="1"/>
      <c r="BCN442" s="1"/>
      <c r="BCO442" s="1"/>
      <c r="BCP442" s="1"/>
      <c r="BCQ442" s="1"/>
      <c r="BCR442" s="1"/>
      <c r="BCS442" s="1"/>
      <c r="BCT442" s="1"/>
      <c r="BCU442" s="1"/>
      <c r="BCV442" s="1"/>
      <c r="BCW442" s="1"/>
      <c r="BCX442" s="1"/>
      <c r="BCY442" s="1"/>
      <c r="BCZ442" s="1"/>
      <c r="BDA442" s="1"/>
      <c r="BDB442" s="1"/>
      <c r="BDC442" s="1"/>
      <c r="BDD442" s="1"/>
      <c r="BDE442" s="1"/>
      <c r="BDF442" s="1"/>
      <c r="BDG442" s="1"/>
      <c r="BDH442" s="1"/>
      <c r="BDI442" s="1"/>
      <c r="BDJ442" s="1"/>
      <c r="BDK442" s="1"/>
      <c r="BDL442" s="1"/>
      <c r="BDM442" s="1"/>
      <c r="BDN442" s="1"/>
      <c r="BDO442" s="1"/>
      <c r="BDP442" s="1"/>
      <c r="BDQ442" s="1"/>
      <c r="BDR442" s="1"/>
      <c r="BDS442" s="1"/>
      <c r="BDT442" s="1"/>
      <c r="BDU442" s="1"/>
      <c r="BDV442" s="1"/>
      <c r="BDW442" s="1"/>
      <c r="BDX442" s="1"/>
      <c r="BDY442" s="1"/>
      <c r="BDZ442" s="1"/>
      <c r="BEA442" s="1"/>
      <c r="BEB442" s="1"/>
      <c r="BEC442" s="1"/>
      <c r="BED442" s="1"/>
      <c r="BEE442" s="1"/>
      <c r="BEF442" s="1"/>
      <c r="BEG442" s="1"/>
      <c r="BEH442" s="1"/>
      <c r="BEI442" s="1"/>
      <c r="BEJ442" s="1"/>
      <c r="BEK442" s="1"/>
      <c r="BEL442" s="1"/>
      <c r="BEM442" s="1"/>
      <c r="BEN442" s="1"/>
      <c r="BEO442" s="1"/>
      <c r="BEP442" s="1"/>
      <c r="BEQ442" s="1"/>
      <c r="BER442" s="1"/>
      <c r="BES442" s="1"/>
      <c r="BET442" s="1"/>
      <c r="BEU442" s="1"/>
      <c r="BEV442" s="1"/>
      <c r="BEW442" s="1"/>
      <c r="BEX442" s="1"/>
      <c r="BEY442" s="1"/>
      <c r="BEZ442" s="1"/>
      <c r="BFA442" s="1"/>
      <c r="BFB442" s="1"/>
      <c r="BFC442" s="1"/>
      <c r="BFD442" s="1"/>
      <c r="BFE442" s="1"/>
      <c r="BFF442" s="1"/>
      <c r="BFG442" s="1"/>
      <c r="BFH442" s="1"/>
      <c r="BFI442" s="1"/>
      <c r="BFJ442" s="1"/>
      <c r="BFK442" s="1"/>
      <c r="BFL442" s="1"/>
      <c r="BFM442" s="1"/>
      <c r="BFN442" s="1"/>
      <c r="BFO442" s="1"/>
      <c r="BFP442" s="1"/>
      <c r="BFQ442" s="1"/>
      <c r="BFR442" s="1"/>
      <c r="BFS442" s="1"/>
      <c r="BFT442" s="1"/>
      <c r="BFU442" s="1"/>
      <c r="BFV442" s="1"/>
      <c r="BFW442" s="1"/>
      <c r="BFX442" s="1"/>
      <c r="BFY442" s="1"/>
      <c r="BFZ442" s="1"/>
      <c r="BGA442" s="1"/>
      <c r="BGB442" s="1"/>
      <c r="BGC442" s="1"/>
      <c r="BGD442" s="1"/>
      <c r="BGE442" s="1"/>
      <c r="BGF442" s="1"/>
      <c r="BGG442" s="1"/>
      <c r="BGH442" s="1"/>
      <c r="BGI442" s="1"/>
      <c r="BGJ442" s="1"/>
      <c r="BGK442" s="1"/>
      <c r="BGL442" s="1"/>
      <c r="BGM442" s="1"/>
      <c r="BGN442" s="1"/>
      <c r="BGO442" s="1"/>
      <c r="BGP442" s="1"/>
      <c r="BGQ442" s="1"/>
      <c r="BGR442" s="1"/>
      <c r="BGS442" s="1"/>
      <c r="BGT442" s="1"/>
      <c r="BGU442" s="1"/>
      <c r="BGV442" s="1"/>
      <c r="BGW442" s="1"/>
      <c r="BGX442" s="1"/>
      <c r="BGY442" s="1"/>
      <c r="BGZ442" s="1"/>
      <c r="BHA442" s="1"/>
      <c r="BHB442" s="1"/>
      <c r="BHC442" s="1"/>
      <c r="BHD442" s="1"/>
      <c r="BHE442" s="1"/>
      <c r="BHF442" s="1"/>
      <c r="BHG442" s="1"/>
      <c r="BHH442" s="1"/>
      <c r="BHI442" s="1"/>
      <c r="BHJ442" s="1"/>
      <c r="BHK442" s="1"/>
      <c r="BHL442" s="1"/>
      <c r="BHM442" s="1"/>
      <c r="BHN442" s="1"/>
      <c r="BHO442" s="1"/>
      <c r="BHP442" s="1"/>
      <c r="BHQ442" s="1"/>
      <c r="BHR442" s="1"/>
      <c r="BHS442" s="1"/>
      <c r="BHT442" s="1"/>
      <c r="BHU442" s="1"/>
      <c r="BHV442" s="1"/>
      <c r="BHW442" s="1"/>
      <c r="BHX442" s="1"/>
      <c r="BHY442" s="1"/>
      <c r="BHZ442" s="1"/>
      <c r="BIA442" s="1"/>
      <c r="BIB442" s="1"/>
      <c r="BIC442" s="1"/>
      <c r="BID442" s="1"/>
      <c r="BIE442" s="1"/>
      <c r="BIF442" s="1"/>
      <c r="BIG442" s="1"/>
      <c r="BIH442" s="1"/>
      <c r="BII442" s="1"/>
      <c r="BIJ442" s="1"/>
      <c r="BIK442" s="1"/>
      <c r="BIL442" s="1"/>
      <c r="BIM442" s="1"/>
      <c r="BIN442" s="1"/>
      <c r="BIO442" s="1"/>
      <c r="BIP442" s="1"/>
      <c r="BIQ442" s="1"/>
      <c r="BIR442" s="1"/>
      <c r="BIS442" s="1"/>
      <c r="BIT442" s="1"/>
      <c r="BIU442" s="1"/>
      <c r="BIV442" s="1"/>
      <c r="BIW442" s="1"/>
      <c r="BIX442" s="1"/>
      <c r="BIY442" s="1"/>
      <c r="BIZ442" s="1"/>
      <c r="BJA442" s="1"/>
      <c r="BJB442" s="1"/>
      <c r="BJC442" s="1"/>
      <c r="BJD442" s="1"/>
      <c r="BJE442" s="1"/>
      <c r="BJF442" s="1"/>
      <c r="BJG442" s="1"/>
      <c r="BJH442" s="1"/>
      <c r="BJI442" s="1"/>
      <c r="BJJ442" s="1"/>
      <c r="BJK442" s="1"/>
      <c r="BJL442" s="1"/>
      <c r="BJM442" s="1"/>
      <c r="BJN442" s="1"/>
      <c r="BJO442" s="1"/>
      <c r="BJP442" s="1"/>
      <c r="BJQ442" s="1"/>
      <c r="BJR442" s="1"/>
      <c r="BJS442" s="1"/>
      <c r="BJT442" s="1"/>
      <c r="BJU442" s="1"/>
      <c r="BJV442" s="1"/>
      <c r="BJW442" s="1"/>
      <c r="BJX442" s="1"/>
      <c r="BJY442" s="1"/>
      <c r="BJZ442" s="1"/>
      <c r="BKA442" s="1"/>
      <c r="BKB442" s="1"/>
      <c r="BKC442" s="1"/>
      <c r="BKD442" s="1"/>
      <c r="BKE442" s="1"/>
      <c r="BKF442" s="1"/>
      <c r="BKG442" s="1"/>
      <c r="BKH442" s="1"/>
      <c r="BKI442" s="1"/>
      <c r="BKJ442" s="1"/>
      <c r="BKK442" s="1"/>
      <c r="BKL442" s="1"/>
      <c r="BKM442" s="1"/>
      <c r="BKN442" s="1"/>
      <c r="BKO442" s="1"/>
      <c r="BKP442" s="1"/>
      <c r="BKQ442" s="1"/>
      <c r="BKR442" s="1"/>
      <c r="BKS442" s="1"/>
      <c r="BKT442" s="1"/>
      <c r="BKU442" s="1"/>
      <c r="BKV442" s="1"/>
      <c r="BKW442" s="1"/>
      <c r="BKX442" s="1"/>
      <c r="BKY442" s="1"/>
      <c r="BKZ442" s="1"/>
      <c r="BLA442" s="1"/>
      <c r="BLB442" s="1"/>
      <c r="BLC442" s="1"/>
      <c r="BLD442" s="1"/>
      <c r="BLE442" s="1"/>
      <c r="BLF442" s="1"/>
      <c r="BLG442" s="1"/>
      <c r="BLH442" s="1"/>
      <c r="BLI442" s="1"/>
      <c r="BLJ442" s="1"/>
      <c r="BLK442" s="1"/>
      <c r="BLL442" s="1"/>
      <c r="BLM442" s="1"/>
      <c r="BLN442" s="1"/>
      <c r="BLO442" s="1"/>
      <c r="BLP442" s="1"/>
      <c r="BLQ442" s="1"/>
      <c r="BLR442" s="1"/>
      <c r="BLS442" s="1"/>
      <c r="BLT442" s="1"/>
      <c r="BLU442" s="1"/>
      <c r="BLV442" s="1"/>
      <c r="BLW442" s="1"/>
      <c r="BLX442" s="1"/>
      <c r="BLY442" s="1"/>
      <c r="BLZ442" s="1"/>
      <c r="BMA442" s="1"/>
      <c r="BMB442" s="1"/>
      <c r="BMC442" s="1"/>
      <c r="BMD442" s="1"/>
      <c r="BME442" s="1"/>
      <c r="BMF442" s="1"/>
      <c r="BMG442" s="1"/>
      <c r="BMH442" s="1"/>
      <c r="BMI442" s="1"/>
      <c r="BMJ442" s="1"/>
      <c r="BMK442" s="1"/>
      <c r="BML442" s="1"/>
      <c r="BMM442" s="1"/>
      <c r="BMN442" s="1"/>
      <c r="BMO442" s="1"/>
      <c r="BMP442" s="1"/>
      <c r="BMQ442" s="1"/>
      <c r="BMR442" s="1"/>
      <c r="BMS442" s="1"/>
      <c r="BMT442" s="1"/>
      <c r="BMU442" s="1"/>
      <c r="BMV442" s="1"/>
      <c r="BMW442" s="1"/>
      <c r="BMX442" s="1"/>
      <c r="BMY442" s="1"/>
      <c r="BMZ442" s="1"/>
      <c r="BNA442" s="1"/>
      <c r="BNB442" s="1"/>
      <c r="BNC442" s="1"/>
      <c r="BND442" s="1"/>
      <c r="BNE442" s="1"/>
      <c r="BNF442" s="1"/>
      <c r="BNG442" s="1"/>
      <c r="BNH442" s="1"/>
      <c r="BNI442" s="1"/>
      <c r="BNJ442" s="1"/>
      <c r="BNK442" s="1"/>
      <c r="BNL442" s="1"/>
      <c r="BNM442" s="1"/>
      <c r="BNN442" s="1"/>
      <c r="BNO442" s="1"/>
      <c r="BNP442" s="1"/>
      <c r="BNQ442" s="1"/>
      <c r="BNR442" s="1"/>
      <c r="BNS442" s="1"/>
      <c r="BNT442" s="1"/>
      <c r="BNU442" s="1"/>
      <c r="BNV442" s="1"/>
      <c r="BNW442" s="1"/>
      <c r="BNX442" s="1"/>
      <c r="BNY442" s="1"/>
      <c r="BNZ442" s="1"/>
      <c r="BOA442" s="1"/>
      <c r="BOB442" s="1"/>
      <c r="BOC442" s="1"/>
      <c r="BOD442" s="1"/>
      <c r="BOE442" s="1"/>
      <c r="BOF442" s="1"/>
      <c r="BOG442" s="1"/>
      <c r="BOH442" s="1"/>
      <c r="BOI442" s="1"/>
      <c r="BOJ442" s="1"/>
      <c r="BOK442" s="1"/>
      <c r="BOL442" s="1"/>
      <c r="BOM442" s="1"/>
      <c r="BON442" s="1"/>
      <c r="BOO442" s="1"/>
      <c r="BOP442" s="1"/>
      <c r="BOQ442" s="1"/>
      <c r="BOR442" s="1"/>
      <c r="BOS442" s="1"/>
      <c r="BOT442" s="1"/>
      <c r="BOU442" s="1"/>
      <c r="BOV442" s="1"/>
      <c r="BOW442" s="1"/>
      <c r="BOX442" s="1"/>
      <c r="BOY442" s="1"/>
      <c r="BOZ442" s="1"/>
      <c r="BPA442" s="1"/>
      <c r="BPB442" s="1"/>
      <c r="BPC442" s="1"/>
      <c r="BPD442" s="1"/>
      <c r="BPE442" s="1"/>
      <c r="BPF442" s="1"/>
      <c r="BPG442" s="1"/>
      <c r="BPH442" s="1"/>
      <c r="BPI442" s="1"/>
      <c r="BPJ442" s="1"/>
      <c r="BPK442" s="1"/>
      <c r="BPL442" s="1"/>
      <c r="BPM442" s="1"/>
      <c r="BPN442" s="1"/>
      <c r="BPO442" s="1"/>
      <c r="BPP442" s="1"/>
      <c r="BPQ442" s="1"/>
      <c r="BPR442" s="1"/>
      <c r="BPS442" s="1"/>
      <c r="BPT442" s="1"/>
      <c r="BPU442" s="1"/>
      <c r="BPV442" s="1"/>
      <c r="BPW442" s="1"/>
      <c r="BPX442" s="1"/>
      <c r="BPY442" s="1"/>
      <c r="BPZ442" s="1"/>
      <c r="BQA442" s="1"/>
      <c r="BQB442" s="1"/>
      <c r="BQC442" s="1"/>
      <c r="BQD442" s="1"/>
      <c r="BQE442" s="1"/>
      <c r="BQF442" s="1"/>
      <c r="BQG442" s="1"/>
      <c r="BQH442" s="1"/>
      <c r="BQI442" s="1"/>
      <c r="BQJ442" s="1"/>
      <c r="BQK442" s="1"/>
      <c r="BQL442" s="1"/>
      <c r="BQM442" s="1"/>
      <c r="BQN442" s="1"/>
      <c r="BQO442" s="1"/>
      <c r="BQP442" s="1"/>
      <c r="BQQ442" s="1"/>
      <c r="BQR442" s="1"/>
      <c r="BQS442" s="1"/>
      <c r="BQT442" s="1"/>
      <c r="BQU442" s="1"/>
      <c r="BQV442" s="1"/>
      <c r="BQW442" s="1"/>
      <c r="BQX442" s="1"/>
      <c r="BQY442" s="1"/>
      <c r="BQZ442" s="1"/>
      <c r="BRA442" s="1"/>
      <c r="BRB442" s="1"/>
      <c r="BRC442" s="1"/>
      <c r="BRD442" s="1"/>
      <c r="BRE442" s="1"/>
      <c r="BRF442" s="1"/>
      <c r="BRG442" s="1"/>
      <c r="BRH442" s="1"/>
      <c r="BRI442" s="1"/>
      <c r="BRJ442" s="1"/>
      <c r="BRK442" s="1"/>
      <c r="BRL442" s="1"/>
      <c r="BRM442" s="1"/>
      <c r="BRN442" s="1"/>
      <c r="BRO442" s="1"/>
      <c r="BRP442" s="1"/>
      <c r="BRQ442" s="1"/>
      <c r="BRR442" s="1"/>
      <c r="BRS442" s="1"/>
      <c r="BRT442" s="1"/>
      <c r="BRU442" s="1"/>
      <c r="BRV442" s="1"/>
      <c r="BRW442" s="1"/>
      <c r="BRX442" s="1"/>
      <c r="BRY442" s="1"/>
      <c r="BRZ442" s="1"/>
      <c r="BSA442" s="1"/>
      <c r="BSB442" s="1"/>
      <c r="BSC442" s="1"/>
      <c r="BSD442" s="1"/>
      <c r="BSE442" s="1"/>
      <c r="BSF442" s="1"/>
      <c r="BSG442" s="1"/>
      <c r="BSH442" s="1"/>
      <c r="BSI442" s="1"/>
      <c r="BSJ442" s="1"/>
      <c r="BSK442" s="1"/>
      <c r="BSL442" s="1"/>
      <c r="BSM442" s="1"/>
      <c r="BSN442" s="1"/>
      <c r="BSO442" s="1"/>
      <c r="BSP442" s="1"/>
      <c r="BSQ442" s="1"/>
      <c r="BSR442" s="1"/>
      <c r="BSS442" s="1"/>
      <c r="BST442" s="1"/>
      <c r="BSU442" s="1"/>
      <c r="BSV442" s="1"/>
      <c r="BSW442" s="1"/>
      <c r="BSX442" s="1"/>
      <c r="BSY442" s="1"/>
      <c r="BSZ442" s="1"/>
      <c r="BTA442" s="1"/>
      <c r="BTB442" s="1"/>
      <c r="BTC442" s="1"/>
      <c r="BTD442" s="1"/>
      <c r="BTE442" s="1"/>
      <c r="BTF442" s="1"/>
      <c r="BTG442" s="1"/>
      <c r="BTH442" s="1"/>
      <c r="BTI442" s="1"/>
      <c r="BTJ442" s="1"/>
      <c r="BTK442" s="1"/>
      <c r="BTL442" s="1"/>
      <c r="BTM442" s="1"/>
      <c r="BTN442" s="1"/>
      <c r="BTO442" s="1"/>
      <c r="BTP442" s="1"/>
      <c r="BTQ442" s="1"/>
      <c r="BTR442" s="1"/>
      <c r="BTS442" s="1"/>
      <c r="BTT442" s="1"/>
      <c r="BTU442" s="1"/>
      <c r="BTV442" s="1"/>
      <c r="BTW442" s="1"/>
      <c r="BTX442" s="1"/>
      <c r="BTY442" s="1"/>
      <c r="BTZ442" s="1"/>
      <c r="BUA442" s="1"/>
      <c r="BUB442" s="1"/>
      <c r="BUC442" s="1"/>
      <c r="BUD442" s="1"/>
      <c r="BUE442" s="1"/>
      <c r="BUF442" s="1"/>
      <c r="BUG442" s="1"/>
      <c r="BUH442" s="1"/>
      <c r="BUI442" s="1"/>
      <c r="BUJ442" s="1"/>
      <c r="BUK442" s="1"/>
      <c r="BUL442" s="1"/>
      <c r="BUM442" s="1"/>
      <c r="BUN442" s="1"/>
      <c r="BUO442" s="1"/>
      <c r="BUP442" s="1"/>
      <c r="BUQ442" s="1"/>
      <c r="BUR442" s="1"/>
      <c r="BUS442" s="1"/>
      <c r="BUT442" s="1"/>
      <c r="BUU442" s="1"/>
      <c r="BUV442" s="1"/>
      <c r="BUW442" s="1"/>
      <c r="BUX442" s="1"/>
      <c r="BUY442" s="1"/>
      <c r="BUZ442" s="1"/>
      <c r="BVA442" s="1"/>
      <c r="BVB442" s="1"/>
      <c r="BVC442" s="1"/>
      <c r="BVD442" s="1"/>
      <c r="BVE442" s="1"/>
      <c r="BVF442" s="1"/>
      <c r="BVG442" s="1"/>
      <c r="BVH442" s="1"/>
      <c r="BVI442" s="1"/>
      <c r="BVJ442" s="1"/>
      <c r="BVK442" s="1"/>
      <c r="BVL442" s="1"/>
      <c r="BVM442" s="1"/>
      <c r="BVN442" s="1"/>
      <c r="BVO442" s="1"/>
      <c r="BVP442" s="1"/>
      <c r="BVQ442" s="1"/>
      <c r="BVR442" s="1"/>
      <c r="BVS442" s="1"/>
      <c r="BVT442" s="1"/>
      <c r="BVU442" s="1"/>
      <c r="BVV442" s="1"/>
      <c r="BVW442" s="1"/>
      <c r="BVX442" s="1"/>
      <c r="BVY442" s="1"/>
      <c r="BVZ442" s="1"/>
      <c r="BWA442" s="1"/>
      <c r="BWB442" s="1"/>
      <c r="BWC442" s="1"/>
      <c r="BWD442" s="1"/>
      <c r="BWE442" s="1"/>
      <c r="BWF442" s="1"/>
      <c r="BWG442" s="1"/>
      <c r="BWH442" s="1"/>
      <c r="BWI442" s="1"/>
      <c r="BWJ442" s="1"/>
      <c r="BWK442" s="1"/>
      <c r="BWL442" s="1"/>
      <c r="BWM442" s="1"/>
      <c r="BWN442" s="1"/>
      <c r="BWO442" s="1"/>
      <c r="BWP442" s="1"/>
      <c r="BWQ442" s="1"/>
      <c r="BWR442" s="1"/>
      <c r="BWS442" s="1"/>
      <c r="BWT442" s="1"/>
      <c r="BWU442" s="1"/>
      <c r="BWV442" s="1"/>
      <c r="BWW442" s="1"/>
      <c r="BWX442" s="1"/>
      <c r="BWY442" s="1"/>
      <c r="BWZ442" s="1"/>
      <c r="BXA442" s="1"/>
      <c r="BXB442" s="1"/>
      <c r="BXC442" s="1"/>
      <c r="BXD442" s="1"/>
      <c r="BXE442" s="1"/>
      <c r="BXF442" s="1"/>
      <c r="BXG442" s="1"/>
      <c r="BXH442" s="1"/>
      <c r="BXI442" s="1"/>
      <c r="BXJ442" s="1"/>
      <c r="BXK442" s="1"/>
      <c r="BXL442" s="1"/>
      <c r="BXM442" s="1"/>
      <c r="BXN442" s="1"/>
      <c r="BXO442" s="1"/>
      <c r="BXP442" s="1"/>
      <c r="BXQ442" s="1"/>
      <c r="BXR442" s="1"/>
      <c r="BXS442" s="1"/>
      <c r="BXT442" s="1"/>
      <c r="BXU442" s="1"/>
      <c r="BXV442" s="1"/>
      <c r="BXW442" s="1"/>
      <c r="BXX442" s="1"/>
      <c r="BXY442" s="1"/>
      <c r="BXZ442" s="1"/>
      <c r="BYA442" s="1"/>
      <c r="BYB442" s="1"/>
      <c r="BYC442" s="1"/>
      <c r="BYD442" s="1"/>
      <c r="BYE442" s="1"/>
      <c r="BYF442" s="1"/>
      <c r="BYG442" s="1"/>
      <c r="BYH442" s="1"/>
      <c r="BYI442" s="1"/>
      <c r="BYJ442" s="1"/>
      <c r="BYK442" s="1"/>
      <c r="BYL442" s="1"/>
      <c r="BYM442" s="1"/>
      <c r="BYN442" s="1"/>
      <c r="BYO442" s="1"/>
      <c r="BYP442" s="1"/>
      <c r="BYQ442" s="1"/>
      <c r="BYR442" s="1"/>
      <c r="BYS442" s="1"/>
      <c r="BYT442" s="1"/>
      <c r="BYU442" s="1"/>
      <c r="BYV442" s="1"/>
      <c r="BYW442" s="1"/>
      <c r="BYX442" s="1"/>
      <c r="BYY442" s="1"/>
      <c r="BYZ442" s="1"/>
      <c r="BZA442" s="1"/>
      <c r="BZB442" s="1"/>
      <c r="BZC442" s="1"/>
      <c r="BZD442" s="1"/>
      <c r="BZE442" s="1"/>
      <c r="BZF442" s="1"/>
      <c r="BZG442" s="1"/>
      <c r="BZH442" s="1"/>
      <c r="BZI442" s="1"/>
      <c r="BZJ442" s="1"/>
      <c r="BZK442" s="1"/>
      <c r="BZL442" s="1"/>
      <c r="BZM442" s="1"/>
      <c r="BZN442" s="1"/>
      <c r="BZO442" s="1"/>
      <c r="BZP442" s="1"/>
      <c r="BZQ442" s="1"/>
      <c r="BZR442" s="1"/>
      <c r="BZS442" s="1"/>
      <c r="BZT442" s="1"/>
      <c r="BZU442" s="1"/>
      <c r="BZV442" s="1"/>
      <c r="BZW442" s="1"/>
      <c r="BZX442" s="1"/>
      <c r="BZY442" s="1"/>
      <c r="BZZ442" s="1"/>
      <c r="CAA442" s="1"/>
      <c r="CAB442" s="1"/>
      <c r="CAC442" s="1"/>
      <c r="CAD442" s="1"/>
      <c r="CAE442" s="1"/>
      <c r="CAF442" s="1"/>
      <c r="CAG442" s="1"/>
      <c r="CAH442" s="1"/>
      <c r="CAI442" s="1"/>
      <c r="CAJ442" s="1"/>
      <c r="CAK442" s="1"/>
      <c r="CAL442" s="1"/>
      <c r="CAM442" s="1"/>
      <c r="CAN442" s="1"/>
      <c r="CAO442" s="1"/>
      <c r="CAP442" s="1"/>
      <c r="CAQ442" s="1"/>
      <c r="CAR442" s="1"/>
      <c r="CAS442" s="1"/>
      <c r="CAT442" s="1"/>
      <c r="CAU442" s="1"/>
      <c r="CAV442" s="1"/>
      <c r="CAW442" s="1"/>
      <c r="CAX442" s="1"/>
      <c r="CAY442" s="1"/>
      <c r="CAZ442" s="1"/>
      <c r="CBA442" s="1"/>
      <c r="CBB442" s="1"/>
      <c r="CBC442" s="1"/>
      <c r="CBD442" s="1"/>
      <c r="CBE442" s="1"/>
      <c r="CBF442" s="1"/>
      <c r="CBG442" s="1"/>
      <c r="CBH442" s="1"/>
      <c r="CBI442" s="1"/>
      <c r="CBJ442" s="1"/>
      <c r="CBK442" s="1"/>
      <c r="CBL442" s="1"/>
      <c r="CBM442" s="1"/>
      <c r="CBN442" s="1"/>
      <c r="CBO442" s="1"/>
      <c r="CBP442" s="1"/>
      <c r="CBQ442" s="1"/>
      <c r="CBR442" s="1"/>
      <c r="CBS442" s="1"/>
      <c r="CBT442" s="1"/>
      <c r="CBU442" s="1"/>
      <c r="CBV442" s="1"/>
      <c r="CBW442" s="1"/>
      <c r="CBX442" s="1"/>
      <c r="CBY442" s="1"/>
      <c r="CBZ442" s="1"/>
      <c r="CCA442" s="1"/>
      <c r="CCB442" s="1"/>
      <c r="CCC442" s="1"/>
      <c r="CCD442" s="1"/>
      <c r="CCE442" s="1"/>
      <c r="CCF442" s="1"/>
      <c r="CCG442" s="1"/>
      <c r="CCH442" s="1"/>
      <c r="CCI442" s="1"/>
      <c r="CCJ442" s="1"/>
      <c r="CCK442" s="1"/>
      <c r="CCL442" s="1"/>
      <c r="CCM442" s="1"/>
      <c r="CCN442" s="1"/>
      <c r="CCO442" s="1"/>
      <c r="CCP442" s="1"/>
      <c r="CCQ442" s="1"/>
      <c r="CCR442" s="1"/>
      <c r="CCS442" s="1"/>
      <c r="CCT442" s="1"/>
      <c r="CCU442" s="1"/>
      <c r="CCV442" s="1"/>
      <c r="CCW442" s="1"/>
      <c r="CCX442" s="1"/>
      <c r="CCY442" s="1"/>
      <c r="CCZ442" s="1"/>
      <c r="CDA442" s="1"/>
      <c r="CDB442" s="1"/>
      <c r="CDC442" s="1"/>
      <c r="CDD442" s="1"/>
      <c r="CDE442" s="1"/>
      <c r="CDF442" s="1"/>
      <c r="CDG442" s="1"/>
      <c r="CDH442" s="1"/>
      <c r="CDI442" s="1"/>
      <c r="CDJ442" s="1"/>
      <c r="CDK442" s="1"/>
      <c r="CDL442" s="1"/>
      <c r="CDM442" s="1"/>
      <c r="CDN442" s="1"/>
      <c r="CDO442" s="1"/>
      <c r="CDP442" s="1"/>
      <c r="CDQ442" s="1"/>
      <c r="CDR442" s="1"/>
      <c r="CDS442" s="1"/>
      <c r="CDT442" s="1"/>
      <c r="CDU442" s="1"/>
      <c r="CDV442" s="1"/>
      <c r="CDW442" s="1"/>
      <c r="CDX442" s="1"/>
      <c r="CDY442" s="1"/>
      <c r="CDZ442" s="1"/>
      <c r="CEA442" s="1"/>
      <c r="CEB442" s="1"/>
      <c r="CEC442" s="1"/>
      <c r="CED442" s="1"/>
      <c r="CEE442" s="1"/>
      <c r="CEF442" s="1"/>
      <c r="CEG442" s="1"/>
      <c r="CEH442" s="1"/>
      <c r="CEI442" s="1"/>
      <c r="CEJ442" s="1"/>
      <c r="CEK442" s="1"/>
      <c r="CEL442" s="1"/>
      <c r="CEM442" s="1"/>
      <c r="CEN442" s="1"/>
      <c r="CEO442" s="1"/>
      <c r="CEP442" s="1"/>
      <c r="CEQ442" s="1"/>
      <c r="CER442" s="1"/>
      <c r="CES442" s="1"/>
      <c r="CET442" s="1"/>
      <c r="CEU442" s="1"/>
      <c r="CEV442" s="1"/>
      <c r="CEW442" s="1"/>
      <c r="CEX442" s="1"/>
      <c r="CEY442" s="1"/>
      <c r="CEZ442" s="1"/>
      <c r="CFA442" s="1"/>
      <c r="CFB442" s="1"/>
      <c r="CFC442" s="1"/>
      <c r="CFD442" s="1"/>
      <c r="CFE442" s="1"/>
      <c r="CFF442" s="1"/>
      <c r="CFG442" s="1"/>
      <c r="CFH442" s="1"/>
      <c r="CFI442" s="1"/>
      <c r="CFJ442" s="1"/>
      <c r="CFK442" s="1"/>
      <c r="CFL442" s="1"/>
      <c r="CFM442" s="1"/>
      <c r="CFN442" s="1"/>
      <c r="CFO442" s="1"/>
      <c r="CFP442" s="1"/>
      <c r="CFQ442" s="1"/>
      <c r="CFR442" s="1"/>
      <c r="CFS442" s="1"/>
      <c r="CFT442" s="1"/>
      <c r="CFU442" s="1"/>
      <c r="CFV442" s="1"/>
      <c r="CFW442" s="1"/>
      <c r="CFX442" s="1"/>
      <c r="CFY442" s="1"/>
      <c r="CFZ442" s="1"/>
      <c r="CGA442" s="1"/>
      <c r="CGB442" s="1"/>
      <c r="CGC442" s="1"/>
      <c r="CGD442" s="1"/>
      <c r="CGE442" s="1"/>
      <c r="CGF442" s="1"/>
      <c r="CGG442" s="1"/>
      <c r="CGH442" s="1"/>
      <c r="CGI442" s="1"/>
      <c r="CGJ442" s="1"/>
      <c r="CGK442" s="1"/>
      <c r="CGL442" s="1"/>
      <c r="CGM442" s="1"/>
      <c r="CGN442" s="1"/>
      <c r="CGO442" s="1"/>
      <c r="CGP442" s="1"/>
      <c r="CGQ442" s="1"/>
      <c r="CGR442" s="1"/>
      <c r="CGS442" s="1"/>
      <c r="CGT442" s="1"/>
      <c r="CGU442" s="1"/>
      <c r="CGV442" s="1"/>
      <c r="CGW442" s="1"/>
      <c r="CGX442" s="1"/>
      <c r="CGY442" s="1"/>
      <c r="CGZ442" s="1"/>
      <c r="CHA442" s="1"/>
      <c r="CHB442" s="1"/>
      <c r="CHC442" s="1"/>
      <c r="CHD442" s="1"/>
      <c r="CHE442" s="1"/>
      <c r="CHF442" s="1"/>
      <c r="CHG442" s="1"/>
      <c r="CHH442" s="1"/>
      <c r="CHI442" s="1"/>
      <c r="CHJ442" s="1"/>
      <c r="CHK442" s="1"/>
      <c r="CHL442" s="1"/>
      <c r="CHM442" s="1"/>
      <c r="CHN442" s="1"/>
      <c r="CHO442" s="1"/>
      <c r="CHP442" s="1"/>
      <c r="CHQ442" s="1"/>
      <c r="CHR442" s="1"/>
      <c r="CHS442" s="1"/>
      <c r="CHT442" s="1"/>
      <c r="CHU442" s="1"/>
      <c r="CHV442" s="1"/>
      <c r="CHW442" s="1"/>
      <c r="CHX442" s="1"/>
      <c r="CHY442" s="1"/>
      <c r="CHZ442" s="1"/>
      <c r="CIA442" s="1"/>
      <c r="CIB442" s="1"/>
      <c r="CIC442" s="1"/>
      <c r="CID442" s="1"/>
      <c r="CIE442" s="1"/>
      <c r="CIF442" s="1"/>
      <c r="CIG442" s="1"/>
      <c r="CIH442" s="1"/>
      <c r="CII442" s="1"/>
      <c r="CIJ442" s="1"/>
      <c r="CIK442" s="1"/>
      <c r="CIL442" s="1"/>
      <c r="CIM442" s="1"/>
      <c r="CIN442" s="1"/>
      <c r="CIO442" s="1"/>
      <c r="CIP442" s="1"/>
      <c r="CIQ442" s="1"/>
      <c r="CIR442" s="1"/>
      <c r="CIS442" s="1"/>
      <c r="CIT442" s="1"/>
      <c r="CIU442" s="1"/>
      <c r="CIV442" s="1"/>
      <c r="CIW442" s="1"/>
      <c r="CIX442" s="1"/>
      <c r="CIY442" s="1"/>
      <c r="CIZ442" s="1"/>
      <c r="CJA442" s="1"/>
      <c r="CJB442" s="1"/>
      <c r="CJC442" s="1"/>
      <c r="CJD442" s="1"/>
      <c r="CJE442" s="1"/>
      <c r="CJF442" s="1"/>
      <c r="CJG442" s="1"/>
      <c r="CJH442" s="1"/>
      <c r="CJI442" s="1"/>
      <c r="CJJ442" s="1"/>
      <c r="CJK442" s="1"/>
      <c r="CJL442" s="1"/>
      <c r="CJM442" s="1"/>
      <c r="CJN442" s="1"/>
      <c r="CJO442" s="1"/>
      <c r="CJP442" s="1"/>
      <c r="CJQ442" s="1"/>
      <c r="CJR442" s="1"/>
      <c r="CJS442" s="1"/>
      <c r="CJT442" s="1"/>
      <c r="CJU442" s="1"/>
      <c r="CJV442" s="1"/>
      <c r="CJW442" s="1"/>
      <c r="CJX442" s="1"/>
      <c r="CJY442" s="1"/>
      <c r="CJZ442" s="1"/>
      <c r="CKA442" s="1"/>
      <c r="CKB442" s="1"/>
      <c r="CKC442" s="1"/>
      <c r="CKD442" s="1"/>
      <c r="CKE442" s="1"/>
      <c r="CKF442" s="1"/>
      <c r="CKG442" s="1"/>
      <c r="CKH442" s="1"/>
      <c r="CKI442" s="1"/>
      <c r="CKJ442" s="1"/>
      <c r="CKK442" s="1"/>
      <c r="CKL442" s="1"/>
      <c r="CKM442" s="1"/>
      <c r="CKN442" s="1"/>
      <c r="CKO442" s="1"/>
      <c r="CKP442" s="1"/>
      <c r="CKQ442" s="1"/>
      <c r="CKR442" s="1"/>
      <c r="CKS442" s="1"/>
      <c r="CKT442" s="1"/>
      <c r="CKU442" s="1"/>
      <c r="CKV442" s="1"/>
      <c r="CKW442" s="1"/>
      <c r="CKX442" s="1"/>
      <c r="CKY442" s="1"/>
      <c r="CKZ442" s="1"/>
      <c r="CLA442" s="1"/>
      <c r="CLB442" s="1"/>
      <c r="CLC442" s="1"/>
      <c r="CLD442" s="1"/>
      <c r="CLE442" s="1"/>
      <c r="CLF442" s="1"/>
      <c r="CLG442" s="1"/>
      <c r="CLH442" s="1"/>
      <c r="CLI442" s="1"/>
      <c r="CLJ442" s="1"/>
      <c r="CLK442" s="1"/>
      <c r="CLL442" s="1"/>
      <c r="CLM442" s="1"/>
      <c r="CLN442" s="1"/>
      <c r="CLO442" s="1"/>
      <c r="CLP442" s="1"/>
      <c r="CLQ442" s="1"/>
      <c r="CLR442" s="1"/>
      <c r="CLS442" s="1"/>
      <c r="CLT442" s="1"/>
      <c r="CLU442" s="1"/>
      <c r="CLV442" s="1"/>
      <c r="CLW442" s="1"/>
      <c r="CLX442" s="1"/>
      <c r="CLY442" s="1"/>
      <c r="CLZ442" s="1"/>
      <c r="CMA442" s="1"/>
      <c r="CMB442" s="1"/>
      <c r="CMC442" s="1"/>
      <c r="CMD442" s="1"/>
      <c r="CME442" s="1"/>
      <c r="CMF442" s="1"/>
      <c r="CMG442" s="1"/>
      <c r="CMH442" s="1"/>
      <c r="CMI442" s="1"/>
      <c r="CMJ442" s="1"/>
      <c r="CMK442" s="1"/>
      <c r="CML442" s="1"/>
      <c r="CMM442" s="1"/>
      <c r="CMN442" s="1"/>
      <c r="CMO442" s="1"/>
      <c r="CMP442" s="1"/>
      <c r="CMQ442" s="1"/>
      <c r="CMR442" s="1"/>
      <c r="CMS442" s="1"/>
      <c r="CMT442" s="1"/>
      <c r="CMU442" s="1"/>
      <c r="CMV442" s="1"/>
      <c r="CMW442" s="1"/>
      <c r="CMX442" s="1"/>
      <c r="CMY442" s="1"/>
      <c r="CMZ442" s="1"/>
      <c r="CNA442" s="1"/>
      <c r="CNB442" s="1"/>
      <c r="CNC442" s="1"/>
      <c r="CND442" s="1"/>
      <c r="CNE442" s="1"/>
      <c r="CNF442" s="1"/>
      <c r="CNG442" s="1"/>
      <c r="CNH442" s="1"/>
      <c r="CNI442" s="1"/>
      <c r="CNJ442" s="1"/>
      <c r="CNK442" s="1"/>
      <c r="CNL442" s="1"/>
      <c r="CNM442" s="1"/>
      <c r="CNN442" s="1"/>
      <c r="CNO442" s="1"/>
      <c r="CNP442" s="1"/>
      <c r="CNQ442" s="1"/>
      <c r="CNR442" s="1"/>
      <c r="CNS442" s="1"/>
      <c r="CNT442" s="1"/>
      <c r="CNU442" s="1"/>
      <c r="CNV442" s="1"/>
      <c r="CNW442" s="1"/>
      <c r="CNX442" s="1"/>
      <c r="CNY442" s="1"/>
      <c r="CNZ442" s="1"/>
      <c r="COA442" s="1"/>
      <c r="COB442" s="1"/>
      <c r="COC442" s="1"/>
      <c r="COD442" s="1"/>
      <c r="COE442" s="1"/>
      <c r="COF442" s="1"/>
      <c r="COG442" s="1"/>
      <c r="COH442" s="1"/>
      <c r="COI442" s="1"/>
      <c r="COJ442" s="1"/>
      <c r="COK442" s="1"/>
      <c r="COL442" s="1"/>
      <c r="COM442" s="1"/>
      <c r="CON442" s="1"/>
      <c r="COO442" s="1"/>
      <c r="COP442" s="1"/>
      <c r="COQ442" s="1"/>
      <c r="COR442" s="1"/>
      <c r="COS442" s="1"/>
      <c r="COT442" s="1"/>
      <c r="COU442" s="1"/>
      <c r="COV442" s="1"/>
      <c r="COW442" s="1"/>
      <c r="COX442" s="1"/>
      <c r="COY442" s="1"/>
      <c r="COZ442" s="1"/>
      <c r="CPA442" s="1"/>
      <c r="CPB442" s="1"/>
      <c r="CPC442" s="1"/>
      <c r="CPD442" s="1"/>
      <c r="CPE442" s="1"/>
      <c r="CPF442" s="1"/>
      <c r="CPG442" s="1"/>
      <c r="CPH442" s="1"/>
      <c r="CPI442" s="1"/>
      <c r="CPJ442" s="1"/>
      <c r="CPK442" s="1"/>
      <c r="CPL442" s="1"/>
      <c r="CPM442" s="1"/>
      <c r="CPN442" s="1"/>
      <c r="CPO442" s="1"/>
      <c r="CPP442" s="1"/>
      <c r="CPQ442" s="1"/>
      <c r="CPR442" s="1"/>
      <c r="CPS442" s="1"/>
      <c r="CPT442" s="1"/>
      <c r="CPU442" s="1"/>
      <c r="CPV442" s="1"/>
      <c r="CPW442" s="1"/>
      <c r="CPX442" s="1"/>
      <c r="CPY442" s="1"/>
      <c r="CPZ442" s="1"/>
      <c r="CQA442" s="1"/>
      <c r="CQB442" s="1"/>
      <c r="CQC442" s="1"/>
      <c r="CQD442" s="1"/>
      <c r="CQE442" s="1"/>
      <c r="CQF442" s="1"/>
      <c r="CQG442" s="1"/>
      <c r="CQH442" s="1"/>
      <c r="CQI442" s="1"/>
      <c r="CQJ442" s="1"/>
      <c r="CQK442" s="1"/>
      <c r="CQL442" s="1"/>
      <c r="CQM442" s="1"/>
      <c r="CQN442" s="1"/>
      <c r="CQO442" s="1"/>
      <c r="CQP442" s="1"/>
      <c r="CQQ442" s="1"/>
      <c r="CQR442" s="1"/>
      <c r="CQS442" s="1"/>
      <c r="CQT442" s="1"/>
      <c r="CQU442" s="1"/>
      <c r="CQV442" s="1"/>
      <c r="CQW442" s="1"/>
      <c r="CQX442" s="1"/>
      <c r="CQY442" s="1"/>
      <c r="CQZ442" s="1"/>
      <c r="CRA442" s="1"/>
      <c r="CRB442" s="1"/>
      <c r="CRC442" s="1"/>
      <c r="CRD442" s="1"/>
      <c r="CRE442" s="1"/>
      <c r="CRF442" s="1"/>
      <c r="CRG442" s="1"/>
      <c r="CRH442" s="1"/>
      <c r="CRI442" s="1"/>
      <c r="CRJ442" s="1"/>
      <c r="CRK442" s="1"/>
      <c r="CRL442" s="1"/>
      <c r="CRM442" s="1"/>
      <c r="CRN442" s="1"/>
      <c r="CRO442" s="1"/>
      <c r="CRP442" s="1"/>
      <c r="CRQ442" s="1"/>
      <c r="CRR442" s="1"/>
      <c r="CRS442" s="1"/>
      <c r="CRT442" s="1"/>
      <c r="CRU442" s="1"/>
      <c r="CRV442" s="1"/>
      <c r="CRW442" s="1"/>
      <c r="CRX442" s="1"/>
      <c r="CRY442" s="1"/>
      <c r="CRZ442" s="1"/>
      <c r="CSA442" s="1"/>
      <c r="CSB442" s="1"/>
      <c r="CSC442" s="1"/>
      <c r="CSD442" s="1"/>
      <c r="CSE442" s="1"/>
      <c r="CSF442" s="1"/>
      <c r="CSG442" s="1"/>
      <c r="CSH442" s="1"/>
      <c r="CSI442" s="1"/>
      <c r="CSJ442" s="1"/>
      <c r="CSK442" s="1"/>
      <c r="CSL442" s="1"/>
      <c r="CSM442" s="1"/>
      <c r="CSN442" s="1"/>
      <c r="CSO442" s="1"/>
      <c r="CSP442" s="1"/>
      <c r="CSQ442" s="1"/>
      <c r="CSR442" s="1"/>
      <c r="CSS442" s="1"/>
      <c r="CST442" s="1"/>
      <c r="CSU442" s="1"/>
      <c r="CSV442" s="1"/>
      <c r="CSW442" s="1"/>
      <c r="CSX442" s="1"/>
      <c r="CSY442" s="1"/>
      <c r="CSZ442" s="1"/>
      <c r="CTA442" s="1"/>
      <c r="CTB442" s="1"/>
      <c r="CTC442" s="1"/>
      <c r="CTD442" s="1"/>
      <c r="CTE442" s="1"/>
      <c r="CTF442" s="1"/>
      <c r="CTG442" s="1"/>
      <c r="CTH442" s="1"/>
      <c r="CTI442" s="1"/>
      <c r="CTJ442" s="1"/>
      <c r="CTK442" s="1"/>
      <c r="CTL442" s="1"/>
      <c r="CTM442" s="1"/>
      <c r="CTN442" s="1"/>
      <c r="CTO442" s="1"/>
      <c r="CTP442" s="1"/>
      <c r="CTQ442" s="1"/>
      <c r="CTR442" s="1"/>
      <c r="CTS442" s="1"/>
      <c r="CTT442" s="1"/>
      <c r="CTU442" s="1"/>
      <c r="CTV442" s="1"/>
      <c r="CTW442" s="1"/>
      <c r="CTX442" s="1"/>
      <c r="CTY442" s="1"/>
      <c r="CTZ442" s="1"/>
      <c r="CUA442" s="1"/>
      <c r="CUB442" s="1"/>
      <c r="CUC442" s="1"/>
      <c r="CUD442" s="1"/>
      <c r="CUE442" s="1"/>
      <c r="CUF442" s="1"/>
      <c r="CUG442" s="1"/>
      <c r="CUH442" s="1"/>
      <c r="CUI442" s="1"/>
      <c r="CUJ442" s="1"/>
      <c r="CUK442" s="1"/>
      <c r="CUL442" s="1"/>
      <c r="CUM442" s="1"/>
      <c r="CUN442" s="1"/>
      <c r="CUO442" s="1"/>
      <c r="CUP442" s="1"/>
      <c r="CUQ442" s="1"/>
      <c r="CUR442" s="1"/>
      <c r="CUS442" s="1"/>
      <c r="CUT442" s="1"/>
      <c r="CUU442" s="1"/>
      <c r="CUV442" s="1"/>
      <c r="CUW442" s="1"/>
      <c r="CUX442" s="1"/>
      <c r="CUY442" s="1"/>
      <c r="CUZ442" s="1"/>
      <c r="CVA442" s="1"/>
      <c r="CVB442" s="1"/>
      <c r="CVC442" s="1"/>
      <c r="CVD442" s="1"/>
      <c r="CVE442" s="1"/>
      <c r="CVF442" s="1"/>
      <c r="CVG442" s="1"/>
      <c r="CVH442" s="1"/>
      <c r="CVI442" s="1"/>
      <c r="CVJ442" s="1"/>
      <c r="CVK442" s="1"/>
      <c r="CVL442" s="1"/>
      <c r="CVM442" s="1"/>
      <c r="CVN442" s="1"/>
      <c r="CVO442" s="1"/>
      <c r="CVP442" s="1"/>
      <c r="CVQ442" s="1"/>
      <c r="CVR442" s="1"/>
      <c r="CVS442" s="1"/>
      <c r="CVT442" s="1"/>
      <c r="CVU442" s="1"/>
      <c r="CVV442" s="1"/>
      <c r="CVW442" s="1"/>
      <c r="CVX442" s="1"/>
      <c r="CVY442" s="1"/>
      <c r="CVZ442" s="1"/>
      <c r="CWA442" s="1"/>
      <c r="CWB442" s="1"/>
      <c r="CWC442" s="1"/>
      <c r="CWD442" s="1"/>
      <c r="CWE442" s="1"/>
      <c r="CWF442" s="1"/>
      <c r="CWG442" s="1"/>
      <c r="CWH442" s="1"/>
      <c r="CWI442" s="1"/>
      <c r="CWJ442" s="1"/>
      <c r="CWK442" s="1"/>
      <c r="CWL442" s="1"/>
      <c r="CWM442" s="1"/>
      <c r="CWN442" s="1"/>
      <c r="CWO442" s="1"/>
      <c r="CWP442" s="1"/>
      <c r="CWQ442" s="1"/>
      <c r="CWR442" s="1"/>
      <c r="CWS442" s="1"/>
      <c r="CWT442" s="1"/>
      <c r="CWU442" s="1"/>
      <c r="CWV442" s="1"/>
      <c r="CWW442" s="1"/>
      <c r="CWX442" s="1"/>
      <c r="CWY442" s="1"/>
      <c r="CWZ442" s="1"/>
      <c r="CXA442" s="1"/>
      <c r="CXB442" s="1"/>
      <c r="CXC442" s="1"/>
      <c r="CXD442" s="1"/>
      <c r="CXE442" s="1"/>
      <c r="CXF442" s="1"/>
      <c r="CXG442" s="1"/>
      <c r="CXH442" s="1"/>
      <c r="CXI442" s="1"/>
      <c r="CXJ442" s="1"/>
      <c r="CXK442" s="1"/>
      <c r="CXL442" s="1"/>
      <c r="CXM442" s="1"/>
      <c r="CXN442" s="1"/>
      <c r="CXO442" s="1"/>
      <c r="CXP442" s="1"/>
      <c r="CXQ442" s="1"/>
      <c r="CXR442" s="1"/>
      <c r="CXS442" s="1"/>
      <c r="CXT442" s="1"/>
      <c r="CXU442" s="1"/>
      <c r="CXV442" s="1"/>
      <c r="CXW442" s="1"/>
      <c r="CXX442" s="1"/>
      <c r="CXY442" s="1"/>
      <c r="CXZ442" s="1"/>
      <c r="CYA442" s="1"/>
      <c r="CYB442" s="1"/>
      <c r="CYC442" s="1"/>
      <c r="CYD442" s="1"/>
      <c r="CYE442" s="1"/>
      <c r="CYF442" s="1"/>
      <c r="CYG442" s="1"/>
      <c r="CYH442" s="1"/>
      <c r="CYI442" s="1"/>
      <c r="CYJ442" s="1"/>
      <c r="CYK442" s="1"/>
      <c r="CYL442" s="1"/>
      <c r="CYM442" s="1"/>
      <c r="CYN442" s="1"/>
      <c r="CYO442" s="1"/>
      <c r="CYP442" s="1"/>
      <c r="CYQ442" s="1"/>
      <c r="CYR442" s="1"/>
      <c r="CYS442" s="1"/>
      <c r="CYT442" s="1"/>
      <c r="CYU442" s="1"/>
      <c r="CYV442" s="1"/>
      <c r="CYW442" s="1"/>
      <c r="CYX442" s="1"/>
      <c r="CYY442" s="1"/>
      <c r="CYZ442" s="1"/>
      <c r="CZA442" s="1"/>
      <c r="CZB442" s="1"/>
      <c r="CZC442" s="1"/>
      <c r="CZD442" s="1"/>
      <c r="CZE442" s="1"/>
      <c r="CZF442" s="1"/>
      <c r="CZG442" s="1"/>
      <c r="CZH442" s="1"/>
      <c r="CZI442" s="1"/>
      <c r="CZJ442" s="1"/>
      <c r="CZK442" s="1"/>
      <c r="CZL442" s="1"/>
      <c r="CZM442" s="1"/>
      <c r="CZN442" s="1"/>
      <c r="CZO442" s="1"/>
      <c r="CZP442" s="1"/>
      <c r="CZQ442" s="1"/>
      <c r="CZR442" s="1"/>
      <c r="CZS442" s="1"/>
      <c r="CZT442" s="1"/>
      <c r="CZU442" s="1"/>
      <c r="CZV442" s="1"/>
      <c r="CZW442" s="1"/>
      <c r="CZX442" s="1"/>
      <c r="CZY442" s="1"/>
      <c r="CZZ442" s="1"/>
      <c r="DAA442" s="1"/>
      <c r="DAB442" s="1"/>
      <c r="DAC442" s="1"/>
      <c r="DAD442" s="1"/>
      <c r="DAE442" s="1"/>
      <c r="DAF442" s="1"/>
      <c r="DAG442" s="1"/>
      <c r="DAH442" s="1"/>
      <c r="DAI442" s="1"/>
      <c r="DAJ442" s="1"/>
      <c r="DAK442" s="1"/>
      <c r="DAL442" s="1"/>
      <c r="DAM442" s="1"/>
      <c r="DAN442" s="1"/>
      <c r="DAO442" s="1"/>
      <c r="DAP442" s="1"/>
      <c r="DAQ442" s="1"/>
      <c r="DAR442" s="1"/>
      <c r="DAS442" s="1"/>
      <c r="DAT442" s="1"/>
      <c r="DAU442" s="1"/>
      <c r="DAV442" s="1"/>
      <c r="DAW442" s="1"/>
      <c r="DAX442" s="1"/>
      <c r="DAY442" s="1"/>
      <c r="DAZ442" s="1"/>
      <c r="DBA442" s="1"/>
      <c r="DBB442" s="1"/>
      <c r="DBC442" s="1"/>
      <c r="DBD442" s="1"/>
      <c r="DBE442" s="1"/>
      <c r="DBF442" s="1"/>
      <c r="DBG442" s="1"/>
      <c r="DBH442" s="1"/>
      <c r="DBI442" s="1"/>
      <c r="DBJ442" s="1"/>
      <c r="DBK442" s="1"/>
      <c r="DBL442" s="1"/>
      <c r="DBM442" s="1"/>
      <c r="DBN442" s="1"/>
      <c r="DBO442" s="1"/>
      <c r="DBP442" s="1"/>
      <c r="DBQ442" s="1"/>
      <c r="DBR442" s="1"/>
      <c r="DBS442" s="1"/>
      <c r="DBT442" s="1"/>
      <c r="DBU442" s="1"/>
      <c r="DBV442" s="1"/>
      <c r="DBW442" s="1"/>
      <c r="DBX442" s="1"/>
      <c r="DBY442" s="1"/>
      <c r="DBZ442" s="1"/>
      <c r="DCA442" s="1"/>
      <c r="DCB442" s="1"/>
      <c r="DCC442" s="1"/>
      <c r="DCD442" s="1"/>
      <c r="DCE442" s="1"/>
      <c r="DCF442" s="1"/>
      <c r="DCG442" s="1"/>
      <c r="DCH442" s="1"/>
      <c r="DCI442" s="1"/>
      <c r="DCJ442" s="1"/>
      <c r="DCK442" s="1"/>
      <c r="DCL442" s="1"/>
      <c r="DCM442" s="1"/>
      <c r="DCN442" s="1"/>
      <c r="DCO442" s="1"/>
      <c r="DCP442" s="1"/>
      <c r="DCQ442" s="1"/>
      <c r="DCR442" s="1"/>
      <c r="DCS442" s="1"/>
      <c r="DCT442" s="1"/>
      <c r="DCU442" s="1"/>
      <c r="DCV442" s="1"/>
      <c r="DCW442" s="1"/>
      <c r="DCX442" s="1"/>
      <c r="DCY442" s="1"/>
      <c r="DCZ442" s="1"/>
      <c r="DDA442" s="1"/>
      <c r="DDB442" s="1"/>
      <c r="DDC442" s="1"/>
      <c r="DDD442" s="1"/>
      <c r="DDE442" s="1"/>
      <c r="DDF442" s="1"/>
      <c r="DDG442" s="1"/>
      <c r="DDH442" s="1"/>
      <c r="DDI442" s="1"/>
      <c r="DDJ442" s="1"/>
      <c r="DDK442" s="1"/>
      <c r="DDL442" s="1"/>
      <c r="DDM442" s="1"/>
      <c r="DDN442" s="1"/>
      <c r="DDO442" s="1"/>
      <c r="DDP442" s="1"/>
      <c r="DDQ442" s="1"/>
      <c r="DDR442" s="1"/>
      <c r="DDS442" s="1"/>
      <c r="DDT442" s="1"/>
      <c r="DDU442" s="1"/>
      <c r="DDV442" s="1"/>
      <c r="DDW442" s="1"/>
      <c r="DDX442" s="1"/>
      <c r="DDY442" s="1"/>
      <c r="DDZ442" s="1"/>
      <c r="DEA442" s="1"/>
      <c r="DEB442" s="1"/>
      <c r="DEC442" s="1"/>
      <c r="DED442" s="1"/>
      <c r="DEE442" s="1"/>
      <c r="DEF442" s="1"/>
      <c r="DEG442" s="1"/>
      <c r="DEH442" s="1"/>
      <c r="DEI442" s="1"/>
      <c r="DEJ442" s="1"/>
      <c r="DEK442" s="1"/>
      <c r="DEL442" s="1"/>
      <c r="DEM442" s="1"/>
      <c r="DEN442" s="1"/>
      <c r="DEO442" s="1"/>
      <c r="DEP442" s="1"/>
      <c r="DEQ442" s="1"/>
      <c r="DER442" s="1"/>
      <c r="DES442" s="1"/>
      <c r="DET442" s="1"/>
      <c r="DEU442" s="1"/>
      <c r="DEV442" s="1"/>
      <c r="DEW442" s="1"/>
      <c r="DEX442" s="1"/>
      <c r="DEY442" s="1"/>
      <c r="DEZ442" s="1"/>
      <c r="DFA442" s="1"/>
      <c r="DFB442" s="1"/>
      <c r="DFC442" s="1"/>
      <c r="DFD442" s="1"/>
      <c r="DFE442" s="1"/>
      <c r="DFF442" s="1"/>
      <c r="DFG442" s="1"/>
      <c r="DFH442" s="1"/>
      <c r="DFI442" s="1"/>
      <c r="DFJ442" s="1"/>
      <c r="DFK442" s="1"/>
      <c r="DFL442" s="1"/>
      <c r="DFM442" s="1"/>
      <c r="DFN442" s="1"/>
      <c r="DFO442" s="1"/>
      <c r="DFP442" s="1"/>
      <c r="DFQ442" s="1"/>
      <c r="DFR442" s="1"/>
      <c r="DFS442" s="1"/>
      <c r="DFT442" s="1"/>
      <c r="DFU442" s="1"/>
      <c r="DFV442" s="1"/>
      <c r="DFW442" s="1"/>
      <c r="DFX442" s="1"/>
      <c r="DFY442" s="1"/>
      <c r="DFZ442" s="1"/>
      <c r="DGA442" s="1"/>
      <c r="DGB442" s="1"/>
      <c r="DGC442" s="1"/>
      <c r="DGD442" s="1"/>
      <c r="DGE442" s="1"/>
      <c r="DGF442" s="1"/>
      <c r="DGG442" s="1"/>
      <c r="DGH442" s="1"/>
      <c r="DGI442" s="1"/>
      <c r="DGJ442" s="1"/>
      <c r="DGK442" s="1"/>
      <c r="DGL442" s="1"/>
      <c r="DGM442" s="1"/>
      <c r="DGN442" s="1"/>
      <c r="DGO442" s="1"/>
      <c r="DGP442" s="1"/>
      <c r="DGQ442" s="1"/>
      <c r="DGR442" s="1"/>
      <c r="DGS442" s="1"/>
      <c r="DGT442" s="1"/>
      <c r="DGU442" s="1"/>
      <c r="DGV442" s="1"/>
      <c r="DGW442" s="1"/>
      <c r="DGX442" s="1"/>
      <c r="DGY442" s="1"/>
      <c r="DGZ442" s="1"/>
      <c r="DHA442" s="1"/>
      <c r="DHB442" s="1"/>
      <c r="DHC442" s="1"/>
      <c r="DHD442" s="1"/>
      <c r="DHE442" s="1"/>
      <c r="DHF442" s="1"/>
      <c r="DHG442" s="1"/>
      <c r="DHH442" s="1"/>
      <c r="DHI442" s="1"/>
      <c r="DHJ442" s="1"/>
      <c r="DHK442" s="1"/>
      <c r="DHL442" s="1"/>
      <c r="DHM442" s="1"/>
      <c r="DHN442" s="1"/>
      <c r="DHO442" s="1"/>
      <c r="DHP442" s="1"/>
      <c r="DHQ442" s="1"/>
      <c r="DHR442" s="1"/>
      <c r="DHS442" s="1"/>
      <c r="DHT442" s="1"/>
      <c r="DHU442" s="1"/>
      <c r="DHV442" s="1"/>
      <c r="DHW442" s="1"/>
      <c r="DHX442" s="1"/>
      <c r="DHY442" s="1"/>
      <c r="DHZ442" s="1"/>
      <c r="DIA442" s="1"/>
      <c r="DIB442" s="1"/>
      <c r="DIC442" s="1"/>
      <c r="DID442" s="1"/>
      <c r="DIE442" s="1"/>
      <c r="DIF442" s="1"/>
      <c r="DIG442" s="1"/>
      <c r="DIH442" s="1"/>
      <c r="DII442" s="1"/>
      <c r="DIJ442" s="1"/>
      <c r="DIK442" s="1"/>
      <c r="DIL442" s="1"/>
      <c r="DIM442" s="1"/>
      <c r="DIN442" s="1"/>
      <c r="DIO442" s="1"/>
      <c r="DIP442" s="1"/>
      <c r="DIQ442" s="1"/>
      <c r="DIR442" s="1"/>
      <c r="DIS442" s="1"/>
      <c r="DIT442" s="1"/>
      <c r="DIU442" s="1"/>
      <c r="DIV442" s="1"/>
      <c r="DIW442" s="1"/>
      <c r="DIX442" s="1"/>
      <c r="DIY442" s="1"/>
      <c r="DIZ442" s="1"/>
      <c r="DJA442" s="1"/>
      <c r="DJB442" s="1"/>
      <c r="DJC442" s="1"/>
      <c r="DJD442" s="1"/>
      <c r="DJE442" s="1"/>
      <c r="DJF442" s="1"/>
      <c r="DJG442" s="1"/>
      <c r="DJH442" s="1"/>
      <c r="DJI442" s="1"/>
      <c r="DJJ442" s="1"/>
      <c r="DJK442" s="1"/>
      <c r="DJL442" s="1"/>
      <c r="DJM442" s="1"/>
      <c r="DJN442" s="1"/>
      <c r="DJO442" s="1"/>
      <c r="DJP442" s="1"/>
      <c r="DJQ442" s="1"/>
      <c r="DJR442" s="1"/>
      <c r="DJS442" s="1"/>
      <c r="DJT442" s="1"/>
      <c r="DJU442" s="1"/>
      <c r="DJV442" s="1"/>
      <c r="DJW442" s="1"/>
      <c r="DJX442" s="1"/>
      <c r="DJY442" s="1"/>
      <c r="DJZ442" s="1"/>
      <c r="DKA442" s="1"/>
      <c r="DKB442" s="1"/>
      <c r="DKC442" s="1"/>
      <c r="DKD442" s="1"/>
      <c r="DKE442" s="1"/>
      <c r="DKF442" s="1"/>
      <c r="DKG442" s="1"/>
      <c r="DKH442" s="1"/>
      <c r="DKI442" s="1"/>
      <c r="DKJ442" s="1"/>
      <c r="DKK442" s="1"/>
      <c r="DKL442" s="1"/>
      <c r="DKM442" s="1"/>
      <c r="DKN442" s="1"/>
      <c r="DKO442" s="1"/>
      <c r="DKP442" s="1"/>
      <c r="DKQ442" s="1"/>
      <c r="DKR442" s="1"/>
      <c r="DKS442" s="1"/>
      <c r="DKT442" s="1"/>
      <c r="DKU442" s="1"/>
      <c r="DKV442" s="1"/>
      <c r="DKW442" s="1"/>
      <c r="DKX442" s="1"/>
      <c r="DKY442" s="1"/>
      <c r="DKZ442" s="1"/>
      <c r="DLA442" s="1"/>
      <c r="DLB442" s="1"/>
      <c r="DLC442" s="1"/>
      <c r="DLD442" s="1"/>
      <c r="DLE442" s="1"/>
      <c r="DLF442" s="1"/>
      <c r="DLG442" s="1"/>
      <c r="DLH442" s="1"/>
      <c r="DLI442" s="1"/>
      <c r="DLJ442" s="1"/>
      <c r="DLK442" s="1"/>
      <c r="DLL442" s="1"/>
      <c r="DLM442" s="1"/>
      <c r="DLN442" s="1"/>
      <c r="DLO442" s="1"/>
      <c r="DLP442" s="1"/>
      <c r="DLQ442" s="1"/>
      <c r="DLR442" s="1"/>
      <c r="DLS442" s="1"/>
      <c r="DLT442" s="1"/>
      <c r="DLU442" s="1"/>
      <c r="DLV442" s="1"/>
      <c r="DLW442" s="1"/>
      <c r="DLX442" s="1"/>
      <c r="DLY442" s="1"/>
      <c r="DLZ442" s="1"/>
      <c r="DMA442" s="1"/>
      <c r="DMB442" s="1"/>
      <c r="DMC442" s="1"/>
      <c r="DMD442" s="1"/>
      <c r="DME442" s="1"/>
      <c r="DMF442" s="1"/>
      <c r="DMG442" s="1"/>
      <c r="DMH442" s="1"/>
      <c r="DMI442" s="1"/>
      <c r="DMJ442" s="1"/>
      <c r="DMK442" s="1"/>
      <c r="DML442" s="1"/>
      <c r="DMM442" s="1"/>
      <c r="DMN442" s="1"/>
      <c r="DMO442" s="1"/>
      <c r="DMP442" s="1"/>
      <c r="DMQ442" s="1"/>
      <c r="DMR442" s="1"/>
      <c r="DMS442" s="1"/>
      <c r="DMT442" s="1"/>
      <c r="DMU442" s="1"/>
      <c r="DMV442" s="1"/>
      <c r="DMW442" s="1"/>
      <c r="DMX442" s="1"/>
      <c r="DMY442" s="1"/>
      <c r="DMZ442" s="1"/>
      <c r="DNA442" s="1"/>
      <c r="DNB442" s="1"/>
      <c r="DNC442" s="1"/>
      <c r="DND442" s="1"/>
      <c r="DNE442" s="1"/>
      <c r="DNF442" s="1"/>
      <c r="DNG442" s="1"/>
      <c r="DNH442" s="1"/>
      <c r="DNI442" s="1"/>
      <c r="DNJ442" s="1"/>
      <c r="DNK442" s="1"/>
      <c r="DNL442" s="1"/>
      <c r="DNM442" s="1"/>
      <c r="DNN442" s="1"/>
      <c r="DNO442" s="1"/>
      <c r="DNP442" s="1"/>
      <c r="DNQ442" s="1"/>
      <c r="DNR442" s="1"/>
      <c r="DNS442" s="1"/>
      <c r="DNT442" s="1"/>
      <c r="DNU442" s="1"/>
      <c r="DNV442" s="1"/>
      <c r="DNW442" s="1"/>
      <c r="DNX442" s="1"/>
      <c r="DNY442" s="1"/>
      <c r="DNZ442" s="1"/>
      <c r="DOA442" s="1"/>
      <c r="DOB442" s="1"/>
      <c r="DOC442" s="1"/>
      <c r="DOD442" s="1"/>
      <c r="DOE442" s="1"/>
      <c r="DOF442" s="1"/>
      <c r="DOG442" s="1"/>
      <c r="DOH442" s="1"/>
      <c r="DOI442" s="1"/>
      <c r="DOJ442" s="1"/>
      <c r="DOK442" s="1"/>
      <c r="DOL442" s="1"/>
      <c r="DOM442" s="1"/>
      <c r="DON442" s="1"/>
      <c r="DOO442" s="1"/>
      <c r="DOP442" s="1"/>
      <c r="DOQ442" s="1"/>
      <c r="DOR442" s="1"/>
      <c r="DOS442" s="1"/>
      <c r="DOT442" s="1"/>
      <c r="DOU442" s="1"/>
      <c r="DOV442" s="1"/>
      <c r="DOW442" s="1"/>
      <c r="DOX442" s="1"/>
      <c r="DOY442" s="1"/>
      <c r="DOZ442" s="1"/>
      <c r="DPA442" s="1"/>
      <c r="DPB442" s="1"/>
      <c r="DPC442" s="1"/>
      <c r="DPD442" s="1"/>
      <c r="DPE442" s="1"/>
      <c r="DPF442" s="1"/>
      <c r="DPG442" s="1"/>
      <c r="DPH442" s="1"/>
      <c r="DPI442" s="1"/>
      <c r="DPJ442" s="1"/>
      <c r="DPK442" s="1"/>
      <c r="DPL442" s="1"/>
      <c r="DPM442" s="1"/>
      <c r="DPN442" s="1"/>
      <c r="DPO442" s="1"/>
      <c r="DPP442" s="1"/>
      <c r="DPQ442" s="1"/>
      <c r="DPR442" s="1"/>
      <c r="DPS442" s="1"/>
      <c r="DPT442" s="1"/>
      <c r="DPU442" s="1"/>
      <c r="DPV442" s="1"/>
      <c r="DPW442" s="1"/>
      <c r="DPX442" s="1"/>
      <c r="DPY442" s="1"/>
      <c r="DPZ442" s="1"/>
      <c r="DQA442" s="1"/>
      <c r="DQB442" s="1"/>
      <c r="DQC442" s="1"/>
      <c r="DQD442" s="1"/>
      <c r="DQE442" s="1"/>
      <c r="DQF442" s="1"/>
      <c r="DQG442" s="1"/>
      <c r="DQH442" s="1"/>
      <c r="DQI442" s="1"/>
      <c r="DQJ442" s="1"/>
      <c r="DQK442" s="1"/>
      <c r="DQL442" s="1"/>
      <c r="DQM442" s="1"/>
      <c r="DQN442" s="1"/>
      <c r="DQO442" s="1"/>
      <c r="DQP442" s="1"/>
      <c r="DQQ442" s="1"/>
      <c r="DQR442" s="1"/>
      <c r="DQS442" s="1"/>
      <c r="DQT442" s="1"/>
      <c r="DQU442" s="1"/>
      <c r="DQV442" s="1"/>
      <c r="DQW442" s="1"/>
      <c r="DQX442" s="1"/>
      <c r="DQY442" s="1"/>
      <c r="DQZ442" s="1"/>
      <c r="DRA442" s="1"/>
      <c r="DRB442" s="1"/>
      <c r="DRC442" s="1"/>
      <c r="DRD442" s="1"/>
      <c r="DRE442" s="1"/>
      <c r="DRF442" s="1"/>
      <c r="DRG442" s="1"/>
      <c r="DRH442" s="1"/>
      <c r="DRI442" s="1"/>
      <c r="DRJ442" s="1"/>
      <c r="DRK442" s="1"/>
      <c r="DRL442" s="1"/>
      <c r="DRM442" s="1"/>
      <c r="DRN442" s="1"/>
      <c r="DRO442" s="1"/>
      <c r="DRP442" s="1"/>
      <c r="DRQ442" s="1"/>
      <c r="DRR442" s="1"/>
      <c r="DRS442" s="1"/>
      <c r="DRT442" s="1"/>
      <c r="DRU442" s="1"/>
      <c r="DRV442" s="1"/>
      <c r="DRW442" s="1"/>
      <c r="DRX442" s="1"/>
      <c r="DRY442" s="1"/>
      <c r="DRZ442" s="1"/>
      <c r="DSA442" s="1"/>
      <c r="DSB442" s="1"/>
      <c r="DSC442" s="1"/>
      <c r="DSD442" s="1"/>
      <c r="DSE442" s="1"/>
      <c r="DSF442" s="1"/>
      <c r="DSG442" s="1"/>
      <c r="DSH442" s="1"/>
      <c r="DSI442" s="1"/>
      <c r="DSJ442" s="1"/>
      <c r="DSK442" s="1"/>
      <c r="DSL442" s="1"/>
      <c r="DSM442" s="1"/>
      <c r="DSN442" s="1"/>
      <c r="DSO442" s="1"/>
      <c r="DSP442" s="1"/>
      <c r="DSQ442" s="1"/>
      <c r="DSR442" s="1"/>
      <c r="DSS442" s="1"/>
      <c r="DST442" s="1"/>
      <c r="DSU442" s="1"/>
      <c r="DSV442" s="1"/>
      <c r="DSW442" s="1"/>
      <c r="DSX442" s="1"/>
      <c r="DSY442" s="1"/>
      <c r="DSZ442" s="1"/>
      <c r="DTA442" s="1"/>
      <c r="DTB442" s="1"/>
      <c r="DTC442" s="1"/>
      <c r="DTD442" s="1"/>
      <c r="DTE442" s="1"/>
      <c r="DTF442" s="1"/>
      <c r="DTG442" s="1"/>
      <c r="DTH442" s="1"/>
      <c r="DTI442" s="1"/>
      <c r="DTJ442" s="1"/>
      <c r="DTK442" s="1"/>
      <c r="DTL442" s="1"/>
      <c r="DTM442" s="1"/>
      <c r="DTN442" s="1"/>
      <c r="DTO442" s="1"/>
      <c r="DTP442" s="1"/>
      <c r="DTQ442" s="1"/>
      <c r="DTR442" s="1"/>
      <c r="DTS442" s="1"/>
      <c r="DTT442" s="1"/>
      <c r="DTU442" s="1"/>
      <c r="DTV442" s="1"/>
      <c r="DTW442" s="1"/>
      <c r="DTX442" s="1"/>
      <c r="DTY442" s="1"/>
      <c r="DTZ442" s="1"/>
      <c r="DUA442" s="1"/>
      <c r="DUB442" s="1"/>
      <c r="DUC442" s="1"/>
      <c r="DUD442" s="1"/>
      <c r="DUE442" s="1"/>
      <c r="DUF442" s="1"/>
      <c r="DUG442" s="1"/>
      <c r="DUH442" s="1"/>
      <c r="DUI442" s="1"/>
      <c r="DUJ442" s="1"/>
      <c r="DUK442" s="1"/>
      <c r="DUL442" s="1"/>
      <c r="DUM442" s="1"/>
      <c r="DUN442" s="1"/>
      <c r="DUO442" s="1"/>
      <c r="DUP442" s="1"/>
      <c r="DUQ442" s="1"/>
      <c r="DUR442" s="1"/>
      <c r="DUS442" s="1"/>
      <c r="DUT442" s="1"/>
      <c r="DUU442" s="1"/>
      <c r="DUV442" s="1"/>
      <c r="DUW442" s="1"/>
      <c r="DUX442" s="1"/>
      <c r="DUY442" s="1"/>
      <c r="DUZ442" s="1"/>
      <c r="DVA442" s="1"/>
      <c r="DVB442" s="1"/>
      <c r="DVC442" s="1"/>
      <c r="DVD442" s="1"/>
      <c r="DVE442" s="1"/>
      <c r="DVF442" s="1"/>
      <c r="DVG442" s="1"/>
      <c r="DVH442" s="1"/>
      <c r="DVI442" s="1"/>
      <c r="DVJ442" s="1"/>
      <c r="DVK442" s="1"/>
      <c r="DVL442" s="1"/>
      <c r="DVM442" s="1"/>
      <c r="DVN442" s="1"/>
      <c r="DVO442" s="1"/>
      <c r="DVP442" s="1"/>
      <c r="DVQ442" s="1"/>
      <c r="DVR442" s="1"/>
      <c r="DVS442" s="1"/>
      <c r="DVT442" s="1"/>
      <c r="DVU442" s="1"/>
      <c r="DVV442" s="1"/>
      <c r="DVW442" s="1"/>
      <c r="DVX442" s="1"/>
      <c r="DVY442" s="1"/>
      <c r="DVZ442" s="1"/>
      <c r="DWA442" s="1"/>
      <c r="DWB442" s="1"/>
      <c r="DWC442" s="1"/>
      <c r="DWD442" s="1"/>
      <c r="DWE442" s="1"/>
      <c r="DWF442" s="1"/>
      <c r="DWG442" s="1"/>
      <c r="DWH442" s="1"/>
      <c r="DWI442" s="1"/>
      <c r="DWJ442" s="1"/>
      <c r="DWK442" s="1"/>
      <c r="DWL442" s="1"/>
      <c r="DWM442" s="1"/>
      <c r="DWN442" s="1"/>
      <c r="DWO442" s="1"/>
      <c r="DWP442" s="1"/>
      <c r="DWQ442" s="1"/>
      <c r="DWR442" s="1"/>
      <c r="DWS442" s="1"/>
      <c r="DWT442" s="1"/>
      <c r="DWU442" s="1"/>
      <c r="DWV442" s="1"/>
      <c r="DWW442" s="1"/>
      <c r="DWX442" s="1"/>
      <c r="DWY442" s="1"/>
      <c r="DWZ442" s="1"/>
      <c r="DXA442" s="1"/>
      <c r="DXB442" s="1"/>
      <c r="DXC442" s="1"/>
      <c r="DXD442" s="1"/>
      <c r="DXE442" s="1"/>
      <c r="DXF442" s="1"/>
      <c r="DXG442" s="1"/>
      <c r="DXH442" s="1"/>
      <c r="DXI442" s="1"/>
      <c r="DXJ442" s="1"/>
      <c r="DXK442" s="1"/>
      <c r="DXL442" s="1"/>
      <c r="DXM442" s="1"/>
      <c r="DXN442" s="1"/>
      <c r="DXO442" s="1"/>
      <c r="DXP442" s="1"/>
      <c r="DXQ442" s="1"/>
      <c r="DXR442" s="1"/>
      <c r="DXS442" s="1"/>
      <c r="DXT442" s="1"/>
      <c r="DXU442" s="1"/>
      <c r="DXV442" s="1"/>
      <c r="DXW442" s="1"/>
      <c r="DXX442" s="1"/>
      <c r="DXY442" s="1"/>
      <c r="DXZ442" s="1"/>
      <c r="DYA442" s="1"/>
      <c r="DYB442" s="1"/>
      <c r="DYC442" s="1"/>
      <c r="DYD442" s="1"/>
      <c r="DYE442" s="1"/>
      <c r="DYF442" s="1"/>
      <c r="DYG442" s="1"/>
      <c r="DYH442" s="1"/>
      <c r="DYI442" s="1"/>
      <c r="DYJ442" s="1"/>
      <c r="DYK442" s="1"/>
      <c r="DYL442" s="1"/>
      <c r="DYM442" s="1"/>
      <c r="DYN442" s="1"/>
      <c r="DYO442" s="1"/>
      <c r="DYP442" s="1"/>
      <c r="DYQ442" s="1"/>
      <c r="DYR442" s="1"/>
      <c r="DYS442" s="1"/>
      <c r="DYT442" s="1"/>
      <c r="DYU442" s="1"/>
      <c r="DYV442" s="1"/>
      <c r="DYW442" s="1"/>
      <c r="DYX442" s="1"/>
      <c r="DYY442" s="1"/>
      <c r="DYZ442" s="1"/>
      <c r="DZA442" s="1"/>
      <c r="DZB442" s="1"/>
      <c r="DZC442" s="1"/>
      <c r="DZD442" s="1"/>
      <c r="DZE442" s="1"/>
      <c r="DZF442" s="1"/>
      <c r="DZG442" s="1"/>
      <c r="DZH442" s="1"/>
      <c r="DZI442" s="1"/>
      <c r="DZJ442" s="1"/>
      <c r="DZK442" s="1"/>
      <c r="DZL442" s="1"/>
      <c r="DZM442" s="1"/>
      <c r="DZN442" s="1"/>
      <c r="DZO442" s="1"/>
      <c r="DZP442" s="1"/>
      <c r="DZQ442" s="1"/>
      <c r="DZR442" s="1"/>
      <c r="DZS442" s="1"/>
      <c r="DZT442" s="1"/>
      <c r="DZU442" s="1"/>
      <c r="DZV442" s="1"/>
      <c r="DZW442" s="1"/>
      <c r="DZX442" s="1"/>
      <c r="DZY442" s="1"/>
      <c r="DZZ442" s="1"/>
      <c r="EAA442" s="1"/>
      <c r="EAB442" s="1"/>
      <c r="EAC442" s="1"/>
      <c r="EAD442" s="1"/>
      <c r="EAE442" s="1"/>
      <c r="EAF442" s="1"/>
      <c r="EAG442" s="1"/>
      <c r="EAH442" s="1"/>
      <c r="EAI442" s="1"/>
      <c r="EAJ442" s="1"/>
      <c r="EAK442" s="1"/>
      <c r="EAL442" s="1"/>
      <c r="EAM442" s="1"/>
      <c r="EAN442" s="1"/>
      <c r="EAO442" s="1"/>
      <c r="EAP442" s="1"/>
      <c r="EAQ442" s="1"/>
      <c r="EAR442" s="1"/>
      <c r="EAS442" s="1"/>
      <c r="EAT442" s="1"/>
      <c r="EAU442" s="1"/>
      <c r="EAV442" s="1"/>
      <c r="EAW442" s="1"/>
      <c r="EAX442" s="1"/>
      <c r="EAY442" s="1"/>
      <c r="EAZ442" s="1"/>
      <c r="EBA442" s="1"/>
      <c r="EBB442" s="1"/>
      <c r="EBC442" s="1"/>
      <c r="EBD442" s="1"/>
      <c r="EBE442" s="1"/>
      <c r="EBF442" s="1"/>
      <c r="EBG442" s="1"/>
      <c r="EBH442" s="1"/>
      <c r="EBI442" s="1"/>
      <c r="EBJ442" s="1"/>
      <c r="EBK442" s="1"/>
      <c r="EBL442" s="1"/>
      <c r="EBM442" s="1"/>
      <c r="EBN442" s="1"/>
      <c r="EBO442" s="1"/>
      <c r="EBP442" s="1"/>
      <c r="EBQ442" s="1"/>
      <c r="EBR442" s="1"/>
      <c r="EBS442" s="1"/>
      <c r="EBT442" s="1"/>
      <c r="EBU442" s="1"/>
      <c r="EBV442" s="1"/>
      <c r="EBW442" s="1"/>
      <c r="EBX442" s="1"/>
      <c r="EBY442" s="1"/>
      <c r="EBZ442" s="1"/>
      <c r="ECA442" s="1"/>
      <c r="ECB442" s="1"/>
      <c r="ECC442" s="1"/>
      <c r="ECD442" s="1"/>
      <c r="ECE442" s="1"/>
      <c r="ECF442" s="1"/>
      <c r="ECG442" s="1"/>
      <c r="ECH442" s="1"/>
      <c r="ECI442" s="1"/>
      <c r="ECJ442" s="1"/>
      <c r="ECK442" s="1"/>
      <c r="ECL442" s="1"/>
      <c r="ECM442" s="1"/>
      <c r="ECN442" s="1"/>
      <c r="ECO442" s="1"/>
      <c r="ECP442" s="1"/>
      <c r="ECQ442" s="1"/>
      <c r="ECR442" s="1"/>
      <c r="ECS442" s="1"/>
      <c r="ECT442" s="1"/>
      <c r="ECU442" s="1"/>
      <c r="ECV442" s="1"/>
      <c r="ECW442" s="1"/>
      <c r="ECX442" s="1"/>
      <c r="ECY442" s="1"/>
      <c r="ECZ442" s="1"/>
      <c r="EDA442" s="1"/>
      <c r="EDB442" s="1"/>
      <c r="EDC442" s="1"/>
      <c r="EDD442" s="1"/>
      <c r="EDE442" s="1"/>
      <c r="EDF442" s="1"/>
      <c r="EDG442" s="1"/>
      <c r="EDH442" s="1"/>
      <c r="EDI442" s="1"/>
      <c r="EDJ442" s="1"/>
      <c r="EDK442" s="1"/>
      <c r="EDL442" s="1"/>
      <c r="EDM442" s="1"/>
      <c r="EDN442" s="1"/>
      <c r="EDO442" s="1"/>
      <c r="EDP442" s="1"/>
      <c r="EDQ442" s="1"/>
      <c r="EDR442" s="1"/>
      <c r="EDS442" s="1"/>
      <c r="EDT442" s="1"/>
      <c r="EDU442" s="1"/>
      <c r="EDV442" s="1"/>
      <c r="EDW442" s="1"/>
      <c r="EDX442" s="1"/>
      <c r="EDY442" s="1"/>
      <c r="EDZ442" s="1"/>
      <c r="EEA442" s="1"/>
      <c r="EEB442" s="1"/>
      <c r="EEC442" s="1"/>
      <c r="EED442" s="1"/>
      <c r="EEE442" s="1"/>
      <c r="EEF442" s="1"/>
      <c r="EEG442" s="1"/>
      <c r="EEH442" s="1"/>
      <c r="EEI442" s="1"/>
      <c r="EEJ442" s="1"/>
      <c r="EEK442" s="1"/>
      <c r="EEL442" s="1"/>
      <c r="EEM442" s="1"/>
      <c r="EEN442" s="1"/>
      <c r="EEO442" s="1"/>
      <c r="EEP442" s="1"/>
      <c r="EEQ442" s="1"/>
      <c r="EER442" s="1"/>
      <c r="EES442" s="1"/>
      <c r="EET442" s="1"/>
      <c r="EEU442" s="1"/>
      <c r="EEV442" s="1"/>
      <c r="EEW442" s="1"/>
      <c r="EEX442" s="1"/>
      <c r="EEY442" s="1"/>
      <c r="EEZ442" s="1"/>
      <c r="EFA442" s="1"/>
      <c r="EFB442" s="1"/>
      <c r="EFC442" s="1"/>
      <c r="EFD442" s="1"/>
      <c r="EFE442" s="1"/>
      <c r="EFF442" s="1"/>
      <c r="EFG442" s="1"/>
      <c r="EFH442" s="1"/>
      <c r="EFI442" s="1"/>
      <c r="EFJ442" s="1"/>
      <c r="EFK442" s="1"/>
      <c r="EFL442" s="1"/>
      <c r="EFM442" s="1"/>
      <c r="EFN442" s="1"/>
      <c r="EFO442" s="1"/>
      <c r="EFP442" s="1"/>
      <c r="EFQ442" s="1"/>
      <c r="EFR442" s="1"/>
      <c r="EFS442" s="1"/>
      <c r="EFT442" s="1"/>
      <c r="EFU442" s="1"/>
      <c r="EFV442" s="1"/>
      <c r="EFW442" s="1"/>
      <c r="EFX442" s="1"/>
      <c r="EFY442" s="1"/>
      <c r="EFZ442" s="1"/>
      <c r="EGA442" s="1"/>
      <c r="EGB442" s="1"/>
      <c r="EGC442" s="1"/>
      <c r="EGD442" s="1"/>
      <c r="EGE442" s="1"/>
      <c r="EGF442" s="1"/>
      <c r="EGG442" s="1"/>
      <c r="EGH442" s="1"/>
      <c r="EGI442" s="1"/>
      <c r="EGJ442" s="1"/>
      <c r="EGK442" s="1"/>
      <c r="EGL442" s="1"/>
      <c r="EGM442" s="1"/>
      <c r="EGN442" s="1"/>
      <c r="EGO442" s="1"/>
      <c r="EGP442" s="1"/>
      <c r="EGQ442" s="1"/>
      <c r="EGR442" s="1"/>
      <c r="EGS442" s="1"/>
      <c r="EGT442" s="1"/>
      <c r="EGU442" s="1"/>
      <c r="EGV442" s="1"/>
      <c r="EGW442" s="1"/>
      <c r="EGX442" s="1"/>
      <c r="EGY442" s="1"/>
      <c r="EGZ442" s="1"/>
      <c r="EHA442" s="1"/>
      <c r="EHB442" s="1"/>
      <c r="EHC442" s="1"/>
      <c r="EHD442" s="1"/>
      <c r="EHE442" s="1"/>
      <c r="EHF442" s="1"/>
      <c r="EHG442" s="1"/>
      <c r="EHH442" s="1"/>
      <c r="EHI442" s="1"/>
      <c r="EHJ442" s="1"/>
      <c r="EHK442" s="1"/>
      <c r="EHL442" s="1"/>
      <c r="EHM442" s="1"/>
      <c r="EHN442" s="1"/>
      <c r="EHO442" s="1"/>
      <c r="EHP442" s="1"/>
      <c r="EHQ442" s="1"/>
      <c r="EHR442" s="1"/>
      <c r="EHS442" s="1"/>
      <c r="EHT442" s="1"/>
      <c r="EHU442" s="1"/>
      <c r="EHV442" s="1"/>
      <c r="EHW442" s="1"/>
      <c r="EHX442" s="1"/>
      <c r="EHY442" s="1"/>
      <c r="EHZ442" s="1"/>
      <c r="EIA442" s="1"/>
      <c r="EIB442" s="1"/>
      <c r="EIC442" s="1"/>
      <c r="EID442" s="1"/>
      <c r="EIE442" s="1"/>
      <c r="EIF442" s="1"/>
      <c r="EIG442" s="1"/>
      <c r="EIH442" s="1"/>
      <c r="EII442" s="1"/>
      <c r="EIJ442" s="1"/>
      <c r="EIK442" s="1"/>
      <c r="EIL442" s="1"/>
      <c r="EIM442" s="1"/>
      <c r="EIN442" s="1"/>
      <c r="EIO442" s="1"/>
      <c r="EIP442" s="1"/>
      <c r="EIQ442" s="1"/>
      <c r="EIR442" s="1"/>
      <c r="EIS442" s="1"/>
      <c r="EIT442" s="1"/>
      <c r="EIU442" s="1"/>
      <c r="EIV442" s="1"/>
      <c r="EIW442" s="1"/>
      <c r="EIX442" s="1"/>
      <c r="EIY442" s="1"/>
      <c r="EIZ442" s="1"/>
      <c r="EJA442" s="1"/>
      <c r="EJB442" s="1"/>
      <c r="EJC442" s="1"/>
      <c r="EJD442" s="1"/>
      <c r="EJE442" s="1"/>
      <c r="EJF442" s="1"/>
      <c r="EJG442" s="1"/>
      <c r="EJH442" s="1"/>
      <c r="EJI442" s="1"/>
      <c r="EJJ442" s="1"/>
      <c r="EJK442" s="1"/>
      <c r="EJL442" s="1"/>
      <c r="EJM442" s="1"/>
      <c r="EJN442" s="1"/>
      <c r="EJO442" s="1"/>
      <c r="EJP442" s="1"/>
      <c r="EJQ442" s="1"/>
      <c r="EJR442" s="1"/>
      <c r="EJS442" s="1"/>
      <c r="EJT442" s="1"/>
      <c r="EJU442" s="1"/>
      <c r="EJV442" s="1"/>
      <c r="EJW442" s="1"/>
      <c r="EJX442" s="1"/>
      <c r="EJY442" s="1"/>
      <c r="EJZ442" s="1"/>
      <c r="EKA442" s="1"/>
      <c r="EKB442" s="1"/>
      <c r="EKC442" s="1"/>
      <c r="EKD442" s="1"/>
      <c r="EKE442" s="1"/>
      <c r="EKF442" s="1"/>
      <c r="EKG442" s="1"/>
      <c r="EKH442" s="1"/>
      <c r="EKI442" s="1"/>
      <c r="EKJ442" s="1"/>
      <c r="EKK442" s="1"/>
      <c r="EKL442" s="1"/>
      <c r="EKM442" s="1"/>
      <c r="EKN442" s="1"/>
      <c r="EKO442" s="1"/>
      <c r="EKP442" s="1"/>
      <c r="EKQ442" s="1"/>
      <c r="EKR442" s="1"/>
      <c r="EKS442" s="1"/>
      <c r="EKT442" s="1"/>
      <c r="EKU442" s="1"/>
      <c r="EKV442" s="1"/>
      <c r="EKW442" s="1"/>
      <c r="EKX442" s="1"/>
      <c r="EKY442" s="1"/>
      <c r="EKZ442" s="1"/>
      <c r="ELA442" s="1"/>
      <c r="ELB442" s="1"/>
      <c r="ELC442" s="1"/>
      <c r="ELD442" s="1"/>
      <c r="ELE442" s="1"/>
      <c r="ELF442" s="1"/>
      <c r="ELG442" s="1"/>
      <c r="ELH442" s="1"/>
      <c r="ELI442" s="1"/>
      <c r="ELJ442" s="1"/>
      <c r="ELK442" s="1"/>
      <c r="ELL442" s="1"/>
      <c r="ELM442" s="1"/>
      <c r="ELN442" s="1"/>
      <c r="ELO442" s="1"/>
      <c r="ELP442" s="1"/>
      <c r="ELQ442" s="1"/>
      <c r="ELR442" s="1"/>
      <c r="ELS442" s="1"/>
      <c r="ELT442" s="1"/>
      <c r="ELU442" s="1"/>
      <c r="ELV442" s="1"/>
      <c r="ELW442" s="1"/>
      <c r="ELX442" s="1"/>
      <c r="ELY442" s="1"/>
      <c r="ELZ442" s="1"/>
      <c r="EMA442" s="1"/>
      <c r="EMB442" s="1"/>
      <c r="EMC442" s="1"/>
      <c r="EMD442" s="1"/>
      <c r="EME442" s="1"/>
      <c r="EMF442" s="1"/>
      <c r="EMG442" s="1"/>
      <c r="EMH442" s="1"/>
      <c r="EMI442" s="1"/>
      <c r="EMJ442" s="1"/>
      <c r="EMK442" s="1"/>
      <c r="EML442" s="1"/>
      <c r="EMM442" s="1"/>
      <c r="EMN442" s="1"/>
      <c r="EMO442" s="1"/>
      <c r="EMP442" s="1"/>
      <c r="EMQ442" s="1"/>
      <c r="EMR442" s="1"/>
      <c r="EMS442" s="1"/>
      <c r="EMT442" s="1"/>
      <c r="EMU442" s="1"/>
      <c r="EMV442" s="1"/>
      <c r="EMW442" s="1"/>
      <c r="EMX442" s="1"/>
      <c r="EMY442" s="1"/>
      <c r="EMZ442" s="1"/>
      <c r="ENA442" s="1"/>
      <c r="ENB442" s="1"/>
      <c r="ENC442" s="1"/>
      <c r="END442" s="1"/>
      <c r="ENE442" s="1"/>
      <c r="ENF442" s="1"/>
      <c r="ENG442" s="1"/>
      <c r="ENH442" s="1"/>
      <c r="ENI442" s="1"/>
      <c r="ENJ442" s="1"/>
      <c r="ENK442" s="1"/>
      <c r="ENL442" s="1"/>
      <c r="ENM442" s="1"/>
      <c r="ENN442" s="1"/>
      <c r="ENO442" s="1"/>
      <c r="ENP442" s="1"/>
      <c r="ENQ442" s="1"/>
      <c r="ENR442" s="1"/>
      <c r="ENS442" s="1"/>
      <c r="ENT442" s="1"/>
      <c r="ENU442" s="1"/>
      <c r="ENV442" s="1"/>
      <c r="ENW442" s="1"/>
      <c r="ENX442" s="1"/>
      <c r="ENY442" s="1"/>
      <c r="ENZ442" s="1"/>
      <c r="EOA442" s="1"/>
      <c r="EOB442" s="1"/>
      <c r="EOC442" s="1"/>
      <c r="EOD442" s="1"/>
      <c r="EOE442" s="1"/>
      <c r="EOF442" s="1"/>
      <c r="EOG442" s="1"/>
      <c r="EOH442" s="1"/>
      <c r="EOI442" s="1"/>
      <c r="EOJ442" s="1"/>
      <c r="EOK442" s="1"/>
      <c r="EOL442" s="1"/>
      <c r="EOM442" s="1"/>
      <c r="EON442" s="1"/>
      <c r="EOO442" s="1"/>
      <c r="EOP442" s="1"/>
      <c r="EOQ442" s="1"/>
      <c r="EOR442" s="1"/>
      <c r="EOS442" s="1"/>
      <c r="EOT442" s="1"/>
      <c r="EOU442" s="1"/>
      <c r="EOV442" s="1"/>
      <c r="EOW442" s="1"/>
      <c r="EOX442" s="1"/>
      <c r="EOY442" s="1"/>
      <c r="EOZ442" s="1"/>
      <c r="EPA442" s="1"/>
      <c r="EPB442" s="1"/>
      <c r="EPC442" s="1"/>
      <c r="EPD442" s="1"/>
      <c r="EPE442" s="1"/>
      <c r="EPF442" s="1"/>
      <c r="EPG442" s="1"/>
      <c r="EPH442" s="1"/>
      <c r="EPI442" s="1"/>
      <c r="EPJ442" s="1"/>
      <c r="EPK442" s="1"/>
      <c r="EPL442" s="1"/>
      <c r="EPM442" s="1"/>
      <c r="EPN442" s="1"/>
      <c r="EPO442" s="1"/>
      <c r="EPP442" s="1"/>
      <c r="EPQ442" s="1"/>
      <c r="EPR442" s="1"/>
      <c r="EPS442" s="1"/>
      <c r="EPT442" s="1"/>
      <c r="EPU442" s="1"/>
      <c r="EPV442" s="1"/>
      <c r="EPW442" s="1"/>
      <c r="EPX442" s="1"/>
      <c r="EPY442" s="1"/>
      <c r="EPZ442" s="1"/>
      <c r="EQA442" s="1"/>
      <c r="EQB442" s="1"/>
      <c r="EQC442" s="1"/>
      <c r="EQD442" s="1"/>
      <c r="EQE442" s="1"/>
      <c r="EQF442" s="1"/>
      <c r="EQG442" s="1"/>
      <c r="EQH442" s="1"/>
      <c r="EQI442" s="1"/>
      <c r="EQJ442" s="1"/>
      <c r="EQK442" s="1"/>
      <c r="EQL442" s="1"/>
      <c r="EQM442" s="1"/>
      <c r="EQN442" s="1"/>
      <c r="EQO442" s="1"/>
      <c r="EQP442" s="1"/>
      <c r="EQQ442" s="1"/>
      <c r="EQR442" s="1"/>
      <c r="EQS442" s="1"/>
      <c r="EQT442" s="1"/>
      <c r="EQU442" s="1"/>
      <c r="EQV442" s="1"/>
      <c r="EQW442" s="1"/>
      <c r="EQX442" s="1"/>
      <c r="EQY442" s="1"/>
      <c r="EQZ442" s="1"/>
      <c r="ERA442" s="1"/>
      <c r="ERB442" s="1"/>
      <c r="ERC442" s="1"/>
      <c r="ERD442" s="1"/>
      <c r="ERE442" s="1"/>
      <c r="ERF442" s="1"/>
      <c r="ERG442" s="1"/>
      <c r="ERH442" s="1"/>
      <c r="ERI442" s="1"/>
      <c r="ERJ442" s="1"/>
      <c r="ERK442" s="1"/>
      <c r="ERL442" s="1"/>
      <c r="ERM442" s="1"/>
      <c r="ERN442" s="1"/>
      <c r="ERO442" s="1"/>
      <c r="ERP442" s="1"/>
      <c r="ERQ442" s="1"/>
      <c r="ERR442" s="1"/>
      <c r="ERS442" s="1"/>
      <c r="ERT442" s="1"/>
      <c r="ERU442" s="1"/>
      <c r="ERV442" s="1"/>
      <c r="ERW442" s="1"/>
      <c r="ERX442" s="1"/>
      <c r="ERY442" s="1"/>
      <c r="ERZ442" s="1"/>
      <c r="ESA442" s="1"/>
      <c r="ESB442" s="1"/>
      <c r="ESC442" s="1"/>
      <c r="ESD442" s="1"/>
      <c r="ESE442" s="1"/>
      <c r="ESF442" s="1"/>
      <c r="ESG442" s="1"/>
      <c r="ESH442" s="1"/>
      <c r="ESI442" s="1"/>
      <c r="ESJ442" s="1"/>
      <c r="ESK442" s="1"/>
      <c r="ESL442" s="1"/>
      <c r="ESM442" s="1"/>
      <c r="ESN442" s="1"/>
      <c r="ESO442" s="1"/>
      <c r="ESP442" s="1"/>
      <c r="ESQ442" s="1"/>
      <c r="ESR442" s="1"/>
      <c r="ESS442" s="1"/>
      <c r="EST442" s="1"/>
      <c r="ESU442" s="1"/>
      <c r="ESV442" s="1"/>
      <c r="ESW442" s="1"/>
      <c r="ESX442" s="1"/>
      <c r="ESY442" s="1"/>
      <c r="ESZ442" s="1"/>
      <c r="ETA442" s="1"/>
      <c r="ETB442" s="1"/>
      <c r="ETC442" s="1"/>
      <c r="ETD442" s="1"/>
      <c r="ETE442" s="1"/>
      <c r="ETF442" s="1"/>
      <c r="ETG442" s="1"/>
      <c r="ETH442" s="1"/>
      <c r="ETI442" s="1"/>
      <c r="ETJ442" s="1"/>
      <c r="ETK442" s="1"/>
      <c r="ETL442" s="1"/>
      <c r="ETM442" s="1"/>
      <c r="ETN442" s="1"/>
      <c r="ETO442" s="1"/>
      <c r="ETP442" s="1"/>
      <c r="ETQ442" s="1"/>
      <c r="ETR442" s="1"/>
      <c r="ETS442" s="1"/>
      <c r="ETT442" s="1"/>
      <c r="ETU442" s="1"/>
      <c r="ETV442" s="1"/>
      <c r="ETW442" s="1"/>
      <c r="ETX442" s="1"/>
      <c r="ETY442" s="1"/>
      <c r="ETZ442" s="1"/>
      <c r="EUA442" s="1"/>
      <c r="EUB442" s="1"/>
      <c r="EUC442" s="1"/>
      <c r="EUD442" s="1"/>
      <c r="EUE442" s="1"/>
      <c r="EUF442" s="1"/>
      <c r="EUG442" s="1"/>
      <c r="EUH442" s="1"/>
      <c r="EUI442" s="1"/>
      <c r="EUJ442" s="1"/>
      <c r="EUK442" s="1"/>
      <c r="EUL442" s="1"/>
      <c r="EUM442" s="1"/>
      <c r="EUN442" s="1"/>
      <c r="EUO442" s="1"/>
      <c r="EUP442" s="1"/>
      <c r="EUQ442" s="1"/>
      <c r="EUR442" s="1"/>
      <c r="EUS442" s="1"/>
      <c r="EUT442" s="1"/>
      <c r="EUU442" s="1"/>
      <c r="EUV442" s="1"/>
      <c r="EUW442" s="1"/>
      <c r="EUX442" s="1"/>
      <c r="EUY442" s="1"/>
      <c r="EUZ442" s="1"/>
      <c r="EVA442" s="1"/>
      <c r="EVB442" s="1"/>
      <c r="EVC442" s="1"/>
      <c r="EVD442" s="1"/>
      <c r="EVE442" s="1"/>
      <c r="EVF442" s="1"/>
      <c r="EVG442" s="1"/>
      <c r="EVH442" s="1"/>
      <c r="EVI442" s="1"/>
      <c r="EVJ442" s="1"/>
      <c r="EVK442" s="1"/>
      <c r="EVL442" s="1"/>
      <c r="EVM442" s="1"/>
      <c r="EVN442" s="1"/>
      <c r="EVO442" s="1"/>
      <c r="EVP442" s="1"/>
      <c r="EVQ442" s="1"/>
      <c r="EVR442" s="1"/>
      <c r="EVS442" s="1"/>
      <c r="EVT442" s="1"/>
      <c r="EVU442" s="1"/>
      <c r="EVV442" s="1"/>
      <c r="EVW442" s="1"/>
      <c r="EVX442" s="1"/>
      <c r="EVY442" s="1"/>
      <c r="EVZ442" s="1"/>
      <c r="EWA442" s="1"/>
      <c r="EWB442" s="1"/>
      <c r="EWC442" s="1"/>
      <c r="EWD442" s="1"/>
      <c r="EWE442" s="1"/>
      <c r="EWF442" s="1"/>
      <c r="EWG442" s="1"/>
      <c r="EWH442" s="1"/>
      <c r="EWI442" s="1"/>
      <c r="EWJ442" s="1"/>
      <c r="EWK442" s="1"/>
      <c r="EWL442" s="1"/>
      <c r="EWM442" s="1"/>
      <c r="EWN442" s="1"/>
      <c r="EWO442" s="1"/>
      <c r="EWP442" s="1"/>
      <c r="EWQ442" s="1"/>
      <c r="EWR442" s="1"/>
      <c r="EWS442" s="1"/>
      <c r="EWT442" s="1"/>
      <c r="EWU442" s="1"/>
      <c r="EWV442" s="1"/>
      <c r="EWW442" s="1"/>
      <c r="EWX442" s="1"/>
      <c r="EWY442" s="1"/>
      <c r="EWZ442" s="1"/>
      <c r="EXA442" s="1"/>
      <c r="EXB442" s="1"/>
      <c r="EXC442" s="1"/>
      <c r="EXD442" s="1"/>
      <c r="EXE442" s="1"/>
      <c r="EXF442" s="1"/>
      <c r="EXG442" s="1"/>
      <c r="EXH442" s="1"/>
      <c r="EXI442" s="1"/>
      <c r="EXJ442" s="1"/>
      <c r="EXK442" s="1"/>
      <c r="EXL442" s="1"/>
      <c r="EXM442" s="1"/>
      <c r="EXN442" s="1"/>
      <c r="EXO442" s="1"/>
      <c r="EXP442" s="1"/>
      <c r="EXQ442" s="1"/>
      <c r="EXR442" s="1"/>
      <c r="EXS442" s="1"/>
      <c r="EXT442" s="1"/>
      <c r="EXU442" s="1"/>
      <c r="EXV442" s="1"/>
      <c r="EXW442" s="1"/>
      <c r="EXX442" s="1"/>
      <c r="EXY442" s="1"/>
      <c r="EXZ442" s="1"/>
      <c r="EYA442" s="1"/>
      <c r="EYB442" s="1"/>
      <c r="EYC442" s="1"/>
      <c r="EYD442" s="1"/>
      <c r="EYE442" s="1"/>
      <c r="EYF442" s="1"/>
      <c r="EYG442" s="1"/>
      <c r="EYH442" s="1"/>
      <c r="EYI442" s="1"/>
      <c r="EYJ442" s="1"/>
      <c r="EYK442" s="1"/>
      <c r="EYL442" s="1"/>
      <c r="EYM442" s="1"/>
      <c r="EYN442" s="1"/>
      <c r="EYO442" s="1"/>
      <c r="EYP442" s="1"/>
      <c r="EYQ442" s="1"/>
      <c r="EYR442" s="1"/>
      <c r="EYS442" s="1"/>
      <c r="EYT442" s="1"/>
      <c r="EYU442" s="1"/>
      <c r="EYV442" s="1"/>
      <c r="EYW442" s="1"/>
      <c r="EYX442" s="1"/>
      <c r="EYY442" s="1"/>
      <c r="EYZ442" s="1"/>
      <c r="EZA442" s="1"/>
      <c r="EZB442" s="1"/>
      <c r="EZC442" s="1"/>
      <c r="EZD442" s="1"/>
      <c r="EZE442" s="1"/>
      <c r="EZF442" s="1"/>
      <c r="EZG442" s="1"/>
      <c r="EZH442" s="1"/>
      <c r="EZI442" s="1"/>
      <c r="EZJ442" s="1"/>
      <c r="EZK442" s="1"/>
      <c r="EZL442" s="1"/>
      <c r="EZM442" s="1"/>
      <c r="EZN442" s="1"/>
      <c r="EZO442" s="1"/>
      <c r="EZP442" s="1"/>
      <c r="EZQ442" s="1"/>
      <c r="EZR442" s="1"/>
      <c r="EZS442" s="1"/>
      <c r="EZT442" s="1"/>
      <c r="EZU442" s="1"/>
      <c r="EZV442" s="1"/>
      <c r="EZW442" s="1"/>
      <c r="EZX442" s="1"/>
      <c r="EZY442" s="1"/>
      <c r="EZZ442" s="1"/>
      <c r="FAA442" s="1"/>
      <c r="FAB442" s="1"/>
      <c r="FAC442" s="1"/>
      <c r="FAD442" s="1"/>
      <c r="FAE442" s="1"/>
      <c r="FAF442" s="1"/>
      <c r="FAG442" s="1"/>
      <c r="FAH442" s="1"/>
      <c r="FAI442" s="1"/>
      <c r="FAJ442" s="1"/>
      <c r="FAK442" s="1"/>
      <c r="FAL442" s="1"/>
      <c r="FAM442" s="1"/>
      <c r="FAN442" s="1"/>
      <c r="FAO442" s="1"/>
      <c r="FAP442" s="1"/>
      <c r="FAQ442" s="1"/>
      <c r="FAR442" s="1"/>
      <c r="FAS442" s="1"/>
      <c r="FAT442" s="1"/>
      <c r="FAU442" s="1"/>
      <c r="FAV442" s="1"/>
      <c r="FAW442" s="1"/>
      <c r="FAX442" s="1"/>
      <c r="FAY442" s="1"/>
      <c r="FAZ442" s="1"/>
      <c r="FBA442" s="1"/>
      <c r="FBB442" s="1"/>
      <c r="FBC442" s="1"/>
      <c r="FBD442" s="1"/>
      <c r="FBE442" s="1"/>
      <c r="FBF442" s="1"/>
      <c r="FBG442" s="1"/>
      <c r="FBH442" s="1"/>
      <c r="FBI442" s="1"/>
      <c r="FBJ442" s="1"/>
      <c r="FBK442" s="1"/>
      <c r="FBL442" s="1"/>
      <c r="FBM442" s="1"/>
      <c r="FBN442" s="1"/>
      <c r="FBO442" s="1"/>
      <c r="FBP442" s="1"/>
      <c r="FBQ442" s="1"/>
      <c r="FBR442" s="1"/>
      <c r="FBS442" s="1"/>
      <c r="FBT442" s="1"/>
      <c r="FBU442" s="1"/>
      <c r="FBV442" s="1"/>
      <c r="FBW442" s="1"/>
      <c r="FBX442" s="1"/>
      <c r="FBY442" s="1"/>
      <c r="FBZ442" s="1"/>
      <c r="FCA442" s="1"/>
      <c r="FCB442" s="1"/>
      <c r="FCC442" s="1"/>
      <c r="FCD442" s="1"/>
      <c r="FCE442" s="1"/>
      <c r="FCF442" s="1"/>
      <c r="FCG442" s="1"/>
      <c r="FCH442" s="1"/>
      <c r="FCI442" s="1"/>
      <c r="FCJ442" s="1"/>
      <c r="FCK442" s="1"/>
      <c r="FCL442" s="1"/>
      <c r="FCM442" s="1"/>
      <c r="FCN442" s="1"/>
      <c r="FCO442" s="1"/>
      <c r="FCP442" s="1"/>
      <c r="FCQ442" s="1"/>
      <c r="FCR442" s="1"/>
      <c r="FCS442" s="1"/>
      <c r="FCT442" s="1"/>
      <c r="FCU442" s="1"/>
      <c r="FCV442" s="1"/>
      <c r="FCW442" s="1"/>
      <c r="FCX442" s="1"/>
      <c r="FCY442" s="1"/>
      <c r="FCZ442" s="1"/>
      <c r="FDA442" s="1"/>
      <c r="FDB442" s="1"/>
      <c r="FDC442" s="1"/>
      <c r="FDD442" s="1"/>
      <c r="FDE442" s="1"/>
      <c r="FDF442" s="1"/>
      <c r="FDG442" s="1"/>
      <c r="FDH442" s="1"/>
      <c r="FDI442" s="1"/>
      <c r="FDJ442" s="1"/>
      <c r="FDK442" s="1"/>
      <c r="FDL442" s="1"/>
      <c r="FDM442" s="1"/>
      <c r="FDN442" s="1"/>
      <c r="FDO442" s="1"/>
      <c r="FDP442" s="1"/>
      <c r="FDQ442" s="1"/>
      <c r="FDR442" s="1"/>
      <c r="FDS442" s="1"/>
      <c r="FDT442" s="1"/>
      <c r="FDU442" s="1"/>
      <c r="FDV442" s="1"/>
      <c r="FDW442" s="1"/>
      <c r="FDX442" s="1"/>
      <c r="FDY442" s="1"/>
      <c r="FDZ442" s="1"/>
      <c r="FEA442" s="1"/>
      <c r="FEB442" s="1"/>
      <c r="FEC442" s="1"/>
      <c r="FED442" s="1"/>
      <c r="FEE442" s="1"/>
      <c r="FEF442" s="1"/>
      <c r="FEG442" s="1"/>
      <c r="FEH442" s="1"/>
      <c r="FEI442" s="1"/>
      <c r="FEJ442" s="1"/>
      <c r="FEK442" s="1"/>
      <c r="FEL442" s="1"/>
      <c r="FEM442" s="1"/>
      <c r="FEN442" s="1"/>
      <c r="FEO442" s="1"/>
      <c r="FEP442" s="1"/>
      <c r="FEQ442" s="1"/>
      <c r="FER442" s="1"/>
      <c r="FES442" s="1"/>
      <c r="FET442" s="1"/>
      <c r="FEU442" s="1"/>
      <c r="FEV442" s="1"/>
      <c r="FEW442" s="1"/>
      <c r="FEX442" s="1"/>
      <c r="FEY442" s="1"/>
      <c r="FEZ442" s="1"/>
      <c r="FFA442" s="1"/>
      <c r="FFB442" s="1"/>
      <c r="FFC442" s="1"/>
      <c r="FFD442" s="1"/>
      <c r="FFE442" s="1"/>
      <c r="FFF442" s="1"/>
      <c r="FFG442" s="1"/>
      <c r="FFH442" s="1"/>
      <c r="FFI442" s="1"/>
      <c r="FFJ442" s="1"/>
      <c r="FFK442" s="1"/>
      <c r="FFL442" s="1"/>
      <c r="FFM442" s="1"/>
      <c r="FFN442" s="1"/>
      <c r="FFO442" s="1"/>
      <c r="FFP442" s="1"/>
      <c r="FFQ442" s="1"/>
      <c r="FFR442" s="1"/>
      <c r="FFS442" s="1"/>
      <c r="FFT442" s="1"/>
      <c r="FFU442" s="1"/>
      <c r="FFV442" s="1"/>
      <c r="FFW442" s="1"/>
      <c r="FFX442" s="1"/>
      <c r="FFY442" s="1"/>
      <c r="FFZ442" s="1"/>
      <c r="FGA442" s="1"/>
      <c r="FGB442" s="1"/>
      <c r="FGC442" s="1"/>
      <c r="FGD442" s="1"/>
      <c r="FGE442" s="1"/>
      <c r="FGF442" s="1"/>
      <c r="FGG442" s="1"/>
      <c r="FGH442" s="1"/>
      <c r="FGI442" s="1"/>
      <c r="FGJ442" s="1"/>
      <c r="FGK442" s="1"/>
      <c r="FGL442" s="1"/>
      <c r="FGM442" s="1"/>
      <c r="FGN442" s="1"/>
      <c r="FGO442" s="1"/>
      <c r="FGP442" s="1"/>
      <c r="FGQ442" s="1"/>
      <c r="FGR442" s="1"/>
      <c r="FGS442" s="1"/>
      <c r="FGT442" s="1"/>
      <c r="FGU442" s="1"/>
      <c r="FGV442" s="1"/>
      <c r="FGW442" s="1"/>
      <c r="FGX442" s="1"/>
      <c r="FGY442" s="1"/>
      <c r="FGZ442" s="1"/>
      <c r="FHA442" s="1"/>
      <c r="FHB442" s="1"/>
      <c r="FHC442" s="1"/>
      <c r="FHD442" s="1"/>
      <c r="FHE442" s="1"/>
      <c r="FHF442" s="1"/>
      <c r="FHG442" s="1"/>
      <c r="FHH442" s="1"/>
      <c r="FHI442" s="1"/>
      <c r="FHJ442" s="1"/>
      <c r="FHK442" s="1"/>
      <c r="FHL442" s="1"/>
      <c r="FHM442" s="1"/>
      <c r="FHN442" s="1"/>
      <c r="FHO442" s="1"/>
      <c r="FHP442" s="1"/>
      <c r="FHQ442" s="1"/>
      <c r="FHR442" s="1"/>
      <c r="FHS442" s="1"/>
      <c r="FHT442" s="1"/>
      <c r="FHU442" s="1"/>
      <c r="FHV442" s="1"/>
      <c r="FHW442" s="1"/>
      <c r="FHX442" s="1"/>
      <c r="FHY442" s="1"/>
      <c r="FHZ442" s="1"/>
      <c r="FIA442" s="1"/>
      <c r="FIB442" s="1"/>
      <c r="FIC442" s="1"/>
      <c r="FID442" s="1"/>
      <c r="FIE442" s="1"/>
      <c r="FIF442" s="1"/>
      <c r="FIG442" s="1"/>
      <c r="FIH442" s="1"/>
      <c r="FII442" s="1"/>
      <c r="FIJ442" s="1"/>
      <c r="FIK442" s="1"/>
      <c r="FIL442" s="1"/>
      <c r="FIM442" s="1"/>
      <c r="FIN442" s="1"/>
      <c r="FIO442" s="1"/>
      <c r="FIP442" s="1"/>
      <c r="FIQ442" s="1"/>
      <c r="FIR442" s="1"/>
      <c r="FIS442" s="1"/>
      <c r="FIT442" s="1"/>
      <c r="FIU442" s="1"/>
      <c r="FIV442" s="1"/>
      <c r="FIW442" s="1"/>
      <c r="FIX442" s="1"/>
      <c r="FIY442" s="1"/>
      <c r="FIZ442" s="1"/>
      <c r="FJA442" s="1"/>
      <c r="FJB442" s="1"/>
      <c r="FJC442" s="1"/>
      <c r="FJD442" s="1"/>
      <c r="FJE442" s="1"/>
      <c r="FJF442" s="1"/>
      <c r="FJG442" s="1"/>
      <c r="FJH442" s="1"/>
      <c r="FJI442" s="1"/>
      <c r="FJJ442" s="1"/>
      <c r="FJK442" s="1"/>
      <c r="FJL442" s="1"/>
      <c r="FJM442" s="1"/>
      <c r="FJN442" s="1"/>
      <c r="FJO442" s="1"/>
      <c r="FJP442" s="1"/>
      <c r="FJQ442" s="1"/>
      <c r="FJR442" s="1"/>
      <c r="FJS442" s="1"/>
      <c r="FJT442" s="1"/>
      <c r="FJU442" s="1"/>
      <c r="FJV442" s="1"/>
      <c r="FJW442" s="1"/>
      <c r="FJX442" s="1"/>
      <c r="FJY442" s="1"/>
      <c r="FJZ442" s="1"/>
      <c r="FKA442" s="1"/>
      <c r="FKB442" s="1"/>
      <c r="FKC442" s="1"/>
      <c r="FKD442" s="1"/>
      <c r="FKE442" s="1"/>
      <c r="FKF442" s="1"/>
      <c r="FKG442" s="1"/>
      <c r="FKH442" s="1"/>
      <c r="FKI442" s="1"/>
      <c r="FKJ442" s="1"/>
      <c r="FKK442" s="1"/>
      <c r="FKL442" s="1"/>
      <c r="FKM442" s="1"/>
      <c r="FKN442" s="1"/>
      <c r="FKO442" s="1"/>
      <c r="FKP442" s="1"/>
      <c r="FKQ442" s="1"/>
      <c r="FKR442" s="1"/>
      <c r="FKS442" s="1"/>
      <c r="FKT442" s="1"/>
      <c r="FKU442" s="1"/>
      <c r="FKV442" s="1"/>
      <c r="FKW442" s="1"/>
      <c r="FKX442" s="1"/>
      <c r="FKY442" s="1"/>
      <c r="FKZ442" s="1"/>
      <c r="FLA442" s="1"/>
      <c r="FLB442" s="1"/>
      <c r="FLC442" s="1"/>
      <c r="FLD442" s="1"/>
      <c r="FLE442" s="1"/>
      <c r="FLF442" s="1"/>
      <c r="FLG442" s="1"/>
      <c r="FLH442" s="1"/>
      <c r="FLI442" s="1"/>
      <c r="FLJ442" s="1"/>
      <c r="FLK442" s="1"/>
      <c r="FLL442" s="1"/>
      <c r="FLM442" s="1"/>
      <c r="FLN442" s="1"/>
      <c r="FLO442" s="1"/>
      <c r="FLP442" s="1"/>
      <c r="FLQ442" s="1"/>
      <c r="FLR442" s="1"/>
      <c r="FLS442" s="1"/>
      <c r="FLT442" s="1"/>
      <c r="FLU442" s="1"/>
      <c r="FLV442" s="1"/>
      <c r="FLW442" s="1"/>
      <c r="FLX442" s="1"/>
      <c r="FLY442" s="1"/>
      <c r="FLZ442" s="1"/>
      <c r="FMA442" s="1"/>
      <c r="FMB442" s="1"/>
      <c r="FMC442" s="1"/>
      <c r="FMD442" s="1"/>
      <c r="FME442" s="1"/>
      <c r="FMF442" s="1"/>
      <c r="FMG442" s="1"/>
      <c r="FMH442" s="1"/>
      <c r="FMI442" s="1"/>
      <c r="FMJ442" s="1"/>
      <c r="FMK442" s="1"/>
      <c r="FML442" s="1"/>
      <c r="FMM442" s="1"/>
      <c r="FMN442" s="1"/>
      <c r="FMO442" s="1"/>
      <c r="FMP442" s="1"/>
      <c r="FMQ442" s="1"/>
      <c r="FMR442" s="1"/>
      <c r="FMS442" s="1"/>
      <c r="FMT442" s="1"/>
      <c r="FMU442" s="1"/>
      <c r="FMV442" s="1"/>
      <c r="FMW442" s="1"/>
      <c r="FMX442" s="1"/>
      <c r="FMY442" s="1"/>
      <c r="FMZ442" s="1"/>
      <c r="FNA442" s="1"/>
      <c r="FNB442" s="1"/>
      <c r="FNC442" s="1"/>
      <c r="FND442" s="1"/>
      <c r="FNE442" s="1"/>
      <c r="FNF442" s="1"/>
      <c r="FNG442" s="1"/>
      <c r="FNH442" s="1"/>
      <c r="FNI442" s="1"/>
      <c r="FNJ442" s="1"/>
      <c r="FNK442" s="1"/>
      <c r="FNL442" s="1"/>
      <c r="FNM442" s="1"/>
      <c r="FNN442" s="1"/>
      <c r="FNO442" s="1"/>
      <c r="FNP442" s="1"/>
      <c r="FNQ442" s="1"/>
      <c r="FNR442" s="1"/>
      <c r="FNS442" s="1"/>
      <c r="FNT442" s="1"/>
      <c r="FNU442" s="1"/>
      <c r="FNV442" s="1"/>
      <c r="FNW442" s="1"/>
      <c r="FNX442" s="1"/>
      <c r="FNY442" s="1"/>
      <c r="FNZ442" s="1"/>
      <c r="FOA442" s="1"/>
      <c r="FOB442" s="1"/>
      <c r="FOC442" s="1"/>
      <c r="FOD442" s="1"/>
      <c r="FOE442" s="1"/>
      <c r="FOF442" s="1"/>
      <c r="FOG442" s="1"/>
      <c r="FOH442" s="1"/>
      <c r="FOI442" s="1"/>
      <c r="FOJ442" s="1"/>
      <c r="FOK442" s="1"/>
      <c r="FOL442" s="1"/>
      <c r="FOM442" s="1"/>
      <c r="FON442" s="1"/>
      <c r="FOO442" s="1"/>
      <c r="FOP442" s="1"/>
      <c r="FOQ442" s="1"/>
      <c r="FOR442" s="1"/>
      <c r="FOS442" s="1"/>
      <c r="FOT442" s="1"/>
      <c r="FOU442" s="1"/>
      <c r="FOV442" s="1"/>
      <c r="FOW442" s="1"/>
      <c r="FOX442" s="1"/>
      <c r="FOY442" s="1"/>
      <c r="FOZ442" s="1"/>
      <c r="FPA442" s="1"/>
      <c r="FPB442" s="1"/>
      <c r="FPC442" s="1"/>
      <c r="FPD442" s="1"/>
      <c r="FPE442" s="1"/>
      <c r="FPF442" s="1"/>
      <c r="FPG442" s="1"/>
      <c r="FPH442" s="1"/>
      <c r="FPI442" s="1"/>
      <c r="FPJ442" s="1"/>
      <c r="FPK442" s="1"/>
      <c r="FPL442" s="1"/>
      <c r="FPM442" s="1"/>
      <c r="FPN442" s="1"/>
      <c r="FPO442" s="1"/>
      <c r="FPP442" s="1"/>
      <c r="FPQ442" s="1"/>
      <c r="FPR442" s="1"/>
      <c r="FPS442" s="1"/>
      <c r="FPT442" s="1"/>
      <c r="FPU442" s="1"/>
      <c r="FPV442" s="1"/>
      <c r="FPW442" s="1"/>
      <c r="FPX442" s="1"/>
      <c r="FPY442" s="1"/>
      <c r="FPZ442" s="1"/>
      <c r="FQA442" s="1"/>
      <c r="FQB442" s="1"/>
      <c r="FQC442" s="1"/>
      <c r="FQD442" s="1"/>
      <c r="FQE442" s="1"/>
      <c r="FQF442" s="1"/>
      <c r="FQG442" s="1"/>
      <c r="FQH442" s="1"/>
      <c r="FQI442" s="1"/>
      <c r="FQJ442" s="1"/>
      <c r="FQK442" s="1"/>
      <c r="FQL442" s="1"/>
      <c r="FQM442" s="1"/>
      <c r="FQN442" s="1"/>
      <c r="FQO442" s="1"/>
      <c r="FQP442" s="1"/>
      <c r="FQQ442" s="1"/>
      <c r="FQR442" s="1"/>
      <c r="FQS442" s="1"/>
      <c r="FQT442" s="1"/>
      <c r="FQU442" s="1"/>
      <c r="FQV442" s="1"/>
      <c r="FQW442" s="1"/>
      <c r="FQX442" s="1"/>
      <c r="FQY442" s="1"/>
      <c r="FQZ442" s="1"/>
      <c r="FRA442" s="1"/>
      <c r="FRB442" s="1"/>
      <c r="FRC442" s="1"/>
      <c r="FRD442" s="1"/>
      <c r="FRE442" s="1"/>
      <c r="FRF442" s="1"/>
      <c r="FRG442" s="1"/>
      <c r="FRH442" s="1"/>
      <c r="FRI442" s="1"/>
      <c r="FRJ442" s="1"/>
      <c r="FRK442" s="1"/>
      <c r="FRL442" s="1"/>
      <c r="FRM442" s="1"/>
      <c r="FRN442" s="1"/>
      <c r="FRO442" s="1"/>
      <c r="FRP442" s="1"/>
      <c r="FRQ442" s="1"/>
      <c r="FRR442" s="1"/>
      <c r="FRS442" s="1"/>
      <c r="FRT442" s="1"/>
      <c r="FRU442" s="1"/>
      <c r="FRV442" s="1"/>
      <c r="FRW442" s="1"/>
      <c r="FRX442" s="1"/>
      <c r="FRY442" s="1"/>
      <c r="FRZ442" s="1"/>
      <c r="FSA442" s="1"/>
      <c r="FSB442" s="1"/>
      <c r="FSC442" s="1"/>
      <c r="FSD442" s="1"/>
      <c r="FSE442" s="1"/>
      <c r="FSF442" s="1"/>
      <c r="FSG442" s="1"/>
      <c r="FSH442" s="1"/>
      <c r="FSI442" s="1"/>
      <c r="FSJ442" s="1"/>
      <c r="FSK442" s="1"/>
      <c r="FSL442" s="1"/>
      <c r="FSM442" s="1"/>
      <c r="FSN442" s="1"/>
      <c r="FSO442" s="1"/>
      <c r="FSP442" s="1"/>
      <c r="FSQ442" s="1"/>
      <c r="FSR442" s="1"/>
      <c r="FSS442" s="1"/>
      <c r="FST442" s="1"/>
      <c r="FSU442" s="1"/>
      <c r="FSV442" s="1"/>
      <c r="FSW442" s="1"/>
      <c r="FSX442" s="1"/>
      <c r="FSY442" s="1"/>
      <c r="FSZ442" s="1"/>
      <c r="FTA442" s="1"/>
      <c r="FTB442" s="1"/>
      <c r="FTC442" s="1"/>
      <c r="FTD442" s="1"/>
      <c r="FTE442" s="1"/>
      <c r="FTF442" s="1"/>
      <c r="FTG442" s="1"/>
      <c r="FTH442" s="1"/>
      <c r="FTI442" s="1"/>
      <c r="FTJ442" s="1"/>
      <c r="FTK442" s="1"/>
      <c r="FTL442" s="1"/>
      <c r="FTM442" s="1"/>
      <c r="FTN442" s="1"/>
      <c r="FTO442" s="1"/>
      <c r="FTP442" s="1"/>
      <c r="FTQ442" s="1"/>
      <c r="FTR442" s="1"/>
      <c r="FTS442" s="1"/>
      <c r="FTT442" s="1"/>
      <c r="FTU442" s="1"/>
      <c r="FTV442" s="1"/>
      <c r="FTW442" s="1"/>
      <c r="FTX442" s="1"/>
      <c r="FTY442" s="1"/>
      <c r="FTZ442" s="1"/>
      <c r="FUA442" s="1"/>
      <c r="FUB442" s="1"/>
      <c r="FUC442" s="1"/>
      <c r="FUD442" s="1"/>
      <c r="FUE442" s="1"/>
      <c r="FUF442" s="1"/>
      <c r="FUG442" s="1"/>
      <c r="FUH442" s="1"/>
      <c r="FUI442" s="1"/>
      <c r="FUJ442" s="1"/>
      <c r="FUK442" s="1"/>
      <c r="FUL442" s="1"/>
      <c r="FUM442" s="1"/>
      <c r="FUN442" s="1"/>
      <c r="FUO442" s="1"/>
      <c r="FUP442" s="1"/>
      <c r="FUQ442" s="1"/>
      <c r="FUR442" s="1"/>
      <c r="FUS442" s="1"/>
      <c r="FUT442" s="1"/>
      <c r="FUU442" s="1"/>
      <c r="FUV442" s="1"/>
      <c r="FUW442" s="1"/>
      <c r="FUX442" s="1"/>
      <c r="FUY442" s="1"/>
      <c r="FUZ442" s="1"/>
      <c r="FVA442" s="1"/>
      <c r="FVB442" s="1"/>
      <c r="FVC442" s="1"/>
      <c r="FVD442" s="1"/>
      <c r="FVE442" s="1"/>
      <c r="FVF442" s="1"/>
      <c r="FVG442" s="1"/>
      <c r="FVH442" s="1"/>
      <c r="FVI442" s="1"/>
      <c r="FVJ442" s="1"/>
      <c r="FVK442" s="1"/>
      <c r="FVL442" s="1"/>
      <c r="FVM442" s="1"/>
      <c r="FVN442" s="1"/>
      <c r="FVO442" s="1"/>
      <c r="FVP442" s="1"/>
      <c r="FVQ442" s="1"/>
      <c r="FVR442" s="1"/>
      <c r="FVS442" s="1"/>
      <c r="FVT442" s="1"/>
      <c r="FVU442" s="1"/>
      <c r="FVV442" s="1"/>
      <c r="FVW442" s="1"/>
      <c r="FVX442" s="1"/>
      <c r="FVY442" s="1"/>
      <c r="FVZ442" s="1"/>
      <c r="FWA442" s="1"/>
      <c r="FWB442" s="1"/>
      <c r="FWC442" s="1"/>
      <c r="FWD442" s="1"/>
      <c r="FWE442" s="1"/>
      <c r="FWF442" s="1"/>
      <c r="FWG442" s="1"/>
      <c r="FWH442" s="1"/>
      <c r="FWI442" s="1"/>
      <c r="FWJ442" s="1"/>
      <c r="FWK442" s="1"/>
      <c r="FWL442" s="1"/>
      <c r="FWM442" s="1"/>
      <c r="FWN442" s="1"/>
      <c r="FWO442" s="1"/>
      <c r="FWP442" s="1"/>
      <c r="FWQ442" s="1"/>
      <c r="FWR442" s="1"/>
      <c r="FWS442" s="1"/>
      <c r="FWT442" s="1"/>
      <c r="FWU442" s="1"/>
      <c r="FWV442" s="1"/>
      <c r="FWW442" s="1"/>
      <c r="FWX442" s="1"/>
      <c r="FWY442" s="1"/>
      <c r="FWZ442" s="1"/>
      <c r="FXA442" s="1"/>
      <c r="FXB442" s="1"/>
      <c r="FXC442" s="1"/>
      <c r="FXD442" s="1"/>
      <c r="FXE442" s="1"/>
      <c r="FXF442" s="1"/>
      <c r="FXG442" s="1"/>
      <c r="FXH442" s="1"/>
      <c r="FXI442" s="1"/>
      <c r="FXJ442" s="1"/>
      <c r="FXK442" s="1"/>
      <c r="FXL442" s="1"/>
      <c r="FXM442" s="1"/>
      <c r="FXN442" s="1"/>
      <c r="FXO442" s="1"/>
      <c r="FXP442" s="1"/>
      <c r="FXQ442" s="1"/>
      <c r="FXR442" s="1"/>
      <c r="FXS442" s="1"/>
      <c r="FXT442" s="1"/>
      <c r="FXU442" s="1"/>
      <c r="FXV442" s="1"/>
      <c r="FXW442" s="1"/>
      <c r="FXX442" s="1"/>
      <c r="FXY442" s="1"/>
      <c r="FXZ442" s="1"/>
      <c r="FYA442" s="1"/>
      <c r="FYB442" s="1"/>
      <c r="FYC442" s="1"/>
      <c r="FYD442" s="1"/>
      <c r="FYE442" s="1"/>
      <c r="FYF442" s="1"/>
      <c r="FYG442" s="1"/>
      <c r="FYH442" s="1"/>
      <c r="FYI442" s="1"/>
      <c r="FYJ442" s="1"/>
      <c r="FYK442" s="1"/>
      <c r="FYL442" s="1"/>
      <c r="FYM442" s="1"/>
      <c r="FYN442" s="1"/>
      <c r="FYO442" s="1"/>
      <c r="FYP442" s="1"/>
      <c r="FYQ442" s="1"/>
      <c r="FYR442" s="1"/>
      <c r="FYS442" s="1"/>
      <c r="FYT442" s="1"/>
      <c r="FYU442" s="1"/>
      <c r="FYV442" s="1"/>
      <c r="FYW442" s="1"/>
      <c r="FYX442" s="1"/>
      <c r="FYY442" s="1"/>
      <c r="FYZ442" s="1"/>
      <c r="FZA442" s="1"/>
      <c r="FZB442" s="1"/>
      <c r="FZC442" s="1"/>
      <c r="FZD442" s="1"/>
      <c r="FZE442" s="1"/>
      <c r="FZF442" s="1"/>
      <c r="FZG442" s="1"/>
      <c r="FZH442" s="1"/>
      <c r="FZI442" s="1"/>
      <c r="FZJ442" s="1"/>
      <c r="FZK442" s="1"/>
      <c r="FZL442" s="1"/>
      <c r="FZM442" s="1"/>
      <c r="FZN442" s="1"/>
      <c r="FZO442" s="1"/>
      <c r="FZP442" s="1"/>
      <c r="FZQ442" s="1"/>
      <c r="FZR442" s="1"/>
      <c r="FZS442" s="1"/>
      <c r="FZT442" s="1"/>
      <c r="FZU442" s="1"/>
      <c r="FZV442" s="1"/>
      <c r="FZW442" s="1"/>
      <c r="FZX442" s="1"/>
      <c r="FZY442" s="1"/>
      <c r="FZZ442" s="1"/>
      <c r="GAA442" s="1"/>
      <c r="GAB442" s="1"/>
      <c r="GAC442" s="1"/>
      <c r="GAD442" s="1"/>
      <c r="GAE442" s="1"/>
      <c r="GAF442" s="1"/>
      <c r="GAG442" s="1"/>
      <c r="GAH442" s="1"/>
      <c r="GAI442" s="1"/>
      <c r="GAJ442" s="1"/>
      <c r="GAK442" s="1"/>
      <c r="GAL442" s="1"/>
      <c r="GAM442" s="1"/>
      <c r="GAN442" s="1"/>
      <c r="GAO442" s="1"/>
      <c r="GAP442" s="1"/>
      <c r="GAQ442" s="1"/>
      <c r="GAR442" s="1"/>
      <c r="GAS442" s="1"/>
      <c r="GAT442" s="1"/>
      <c r="GAU442" s="1"/>
      <c r="GAV442" s="1"/>
      <c r="GAW442" s="1"/>
      <c r="GAX442" s="1"/>
      <c r="GAY442" s="1"/>
      <c r="GAZ442" s="1"/>
      <c r="GBA442" s="1"/>
      <c r="GBB442" s="1"/>
      <c r="GBC442" s="1"/>
      <c r="GBD442" s="1"/>
      <c r="GBE442" s="1"/>
      <c r="GBF442" s="1"/>
      <c r="GBG442" s="1"/>
      <c r="GBH442" s="1"/>
      <c r="GBI442" s="1"/>
      <c r="GBJ442" s="1"/>
      <c r="GBK442" s="1"/>
      <c r="GBL442" s="1"/>
      <c r="GBM442" s="1"/>
      <c r="GBN442" s="1"/>
      <c r="GBO442" s="1"/>
      <c r="GBP442" s="1"/>
      <c r="GBQ442" s="1"/>
      <c r="GBR442" s="1"/>
      <c r="GBS442" s="1"/>
      <c r="GBT442" s="1"/>
      <c r="GBU442" s="1"/>
      <c r="GBV442" s="1"/>
      <c r="GBW442" s="1"/>
      <c r="GBX442" s="1"/>
      <c r="GBY442" s="1"/>
      <c r="GBZ442" s="1"/>
      <c r="GCA442" s="1"/>
      <c r="GCB442" s="1"/>
      <c r="GCC442" s="1"/>
      <c r="GCD442" s="1"/>
      <c r="GCE442" s="1"/>
      <c r="GCF442" s="1"/>
      <c r="GCG442" s="1"/>
      <c r="GCH442" s="1"/>
      <c r="GCI442" s="1"/>
      <c r="GCJ442" s="1"/>
      <c r="GCK442" s="1"/>
      <c r="GCL442" s="1"/>
      <c r="GCM442" s="1"/>
      <c r="GCN442" s="1"/>
      <c r="GCO442" s="1"/>
      <c r="GCP442" s="1"/>
      <c r="GCQ442" s="1"/>
      <c r="GCR442" s="1"/>
      <c r="GCS442" s="1"/>
      <c r="GCT442" s="1"/>
      <c r="GCU442" s="1"/>
      <c r="GCV442" s="1"/>
      <c r="GCW442" s="1"/>
      <c r="GCX442" s="1"/>
      <c r="GCY442" s="1"/>
      <c r="GCZ442" s="1"/>
      <c r="GDA442" s="1"/>
      <c r="GDB442" s="1"/>
      <c r="GDC442" s="1"/>
      <c r="GDD442" s="1"/>
      <c r="GDE442" s="1"/>
      <c r="GDF442" s="1"/>
      <c r="GDG442" s="1"/>
      <c r="GDH442" s="1"/>
      <c r="GDI442" s="1"/>
      <c r="GDJ442" s="1"/>
      <c r="GDK442" s="1"/>
      <c r="GDL442" s="1"/>
      <c r="GDM442" s="1"/>
      <c r="GDN442" s="1"/>
      <c r="GDO442" s="1"/>
      <c r="GDP442" s="1"/>
      <c r="GDQ442" s="1"/>
      <c r="GDR442" s="1"/>
      <c r="GDS442" s="1"/>
      <c r="GDT442" s="1"/>
      <c r="GDU442" s="1"/>
      <c r="GDV442" s="1"/>
      <c r="GDW442" s="1"/>
      <c r="GDX442" s="1"/>
      <c r="GDY442" s="1"/>
      <c r="GDZ442" s="1"/>
      <c r="GEA442" s="1"/>
      <c r="GEB442" s="1"/>
      <c r="GEC442" s="1"/>
      <c r="GED442" s="1"/>
      <c r="GEE442" s="1"/>
      <c r="GEF442" s="1"/>
      <c r="GEG442" s="1"/>
      <c r="GEH442" s="1"/>
      <c r="GEI442" s="1"/>
      <c r="GEJ442" s="1"/>
      <c r="GEK442" s="1"/>
      <c r="GEL442" s="1"/>
      <c r="GEM442" s="1"/>
      <c r="GEN442" s="1"/>
      <c r="GEO442" s="1"/>
      <c r="GEP442" s="1"/>
      <c r="GEQ442" s="1"/>
      <c r="GER442" s="1"/>
      <c r="GES442" s="1"/>
      <c r="GET442" s="1"/>
      <c r="GEU442" s="1"/>
      <c r="GEV442" s="1"/>
      <c r="GEW442" s="1"/>
      <c r="GEX442" s="1"/>
      <c r="GEY442" s="1"/>
      <c r="GEZ442" s="1"/>
      <c r="GFA442" s="1"/>
      <c r="GFB442" s="1"/>
      <c r="GFC442" s="1"/>
      <c r="GFD442" s="1"/>
      <c r="GFE442" s="1"/>
      <c r="GFF442" s="1"/>
      <c r="GFG442" s="1"/>
      <c r="GFH442" s="1"/>
      <c r="GFI442" s="1"/>
      <c r="GFJ442" s="1"/>
      <c r="GFK442" s="1"/>
      <c r="GFL442" s="1"/>
      <c r="GFM442" s="1"/>
      <c r="GFN442" s="1"/>
      <c r="GFO442" s="1"/>
      <c r="GFP442" s="1"/>
      <c r="GFQ442" s="1"/>
      <c r="GFR442" s="1"/>
      <c r="GFS442" s="1"/>
      <c r="GFT442" s="1"/>
      <c r="GFU442" s="1"/>
      <c r="GFV442" s="1"/>
      <c r="GFW442" s="1"/>
      <c r="GFX442" s="1"/>
      <c r="GFY442" s="1"/>
      <c r="GFZ442" s="1"/>
      <c r="GGA442" s="1"/>
      <c r="GGB442" s="1"/>
      <c r="GGC442" s="1"/>
      <c r="GGD442" s="1"/>
      <c r="GGE442" s="1"/>
      <c r="GGF442" s="1"/>
      <c r="GGG442" s="1"/>
      <c r="GGH442" s="1"/>
      <c r="GGI442" s="1"/>
      <c r="GGJ442" s="1"/>
      <c r="GGK442" s="1"/>
      <c r="GGL442" s="1"/>
      <c r="GGM442" s="1"/>
      <c r="GGN442" s="1"/>
      <c r="GGO442" s="1"/>
      <c r="GGP442" s="1"/>
      <c r="GGQ442" s="1"/>
      <c r="GGR442" s="1"/>
      <c r="GGS442" s="1"/>
      <c r="GGT442" s="1"/>
      <c r="GGU442" s="1"/>
      <c r="GGV442" s="1"/>
      <c r="GGW442" s="1"/>
      <c r="GGX442" s="1"/>
      <c r="GGY442" s="1"/>
      <c r="GGZ442" s="1"/>
      <c r="GHA442" s="1"/>
      <c r="GHB442" s="1"/>
      <c r="GHC442" s="1"/>
      <c r="GHD442" s="1"/>
      <c r="GHE442" s="1"/>
      <c r="GHF442" s="1"/>
      <c r="GHG442" s="1"/>
      <c r="GHH442" s="1"/>
      <c r="GHI442" s="1"/>
      <c r="GHJ442" s="1"/>
      <c r="GHK442" s="1"/>
      <c r="GHL442" s="1"/>
      <c r="GHM442" s="1"/>
      <c r="GHN442" s="1"/>
      <c r="GHO442" s="1"/>
      <c r="GHP442" s="1"/>
      <c r="GHQ442" s="1"/>
      <c r="GHR442" s="1"/>
      <c r="GHS442" s="1"/>
      <c r="GHT442" s="1"/>
      <c r="GHU442" s="1"/>
      <c r="GHV442" s="1"/>
      <c r="GHW442" s="1"/>
      <c r="GHX442" s="1"/>
      <c r="GHY442" s="1"/>
      <c r="GHZ442" s="1"/>
      <c r="GIA442" s="1"/>
      <c r="GIB442" s="1"/>
      <c r="GIC442" s="1"/>
      <c r="GID442" s="1"/>
      <c r="GIE442" s="1"/>
      <c r="GIF442" s="1"/>
      <c r="GIG442" s="1"/>
      <c r="GIH442" s="1"/>
      <c r="GII442" s="1"/>
      <c r="GIJ442" s="1"/>
      <c r="GIK442" s="1"/>
      <c r="GIL442" s="1"/>
      <c r="GIM442" s="1"/>
      <c r="GIN442" s="1"/>
      <c r="GIO442" s="1"/>
      <c r="GIP442" s="1"/>
      <c r="GIQ442" s="1"/>
      <c r="GIR442" s="1"/>
      <c r="GIS442" s="1"/>
      <c r="GIT442" s="1"/>
      <c r="GIU442" s="1"/>
      <c r="GIV442" s="1"/>
      <c r="GIW442" s="1"/>
      <c r="GIX442" s="1"/>
      <c r="GIY442" s="1"/>
      <c r="GIZ442" s="1"/>
      <c r="GJA442" s="1"/>
      <c r="GJB442" s="1"/>
      <c r="GJC442" s="1"/>
      <c r="GJD442" s="1"/>
      <c r="GJE442" s="1"/>
      <c r="GJF442" s="1"/>
      <c r="GJG442" s="1"/>
      <c r="GJH442" s="1"/>
      <c r="GJI442" s="1"/>
      <c r="GJJ442" s="1"/>
      <c r="GJK442" s="1"/>
      <c r="GJL442" s="1"/>
      <c r="GJM442" s="1"/>
      <c r="GJN442" s="1"/>
      <c r="GJO442" s="1"/>
      <c r="GJP442" s="1"/>
      <c r="GJQ442" s="1"/>
      <c r="GJR442" s="1"/>
      <c r="GJS442" s="1"/>
      <c r="GJT442" s="1"/>
      <c r="GJU442" s="1"/>
      <c r="GJV442" s="1"/>
      <c r="GJW442" s="1"/>
      <c r="GJX442" s="1"/>
      <c r="GJY442" s="1"/>
      <c r="GJZ442" s="1"/>
      <c r="GKA442" s="1"/>
      <c r="GKB442" s="1"/>
      <c r="GKC442" s="1"/>
      <c r="GKD442" s="1"/>
      <c r="GKE442" s="1"/>
      <c r="GKF442" s="1"/>
      <c r="GKG442" s="1"/>
      <c r="GKH442" s="1"/>
      <c r="GKI442" s="1"/>
      <c r="GKJ442" s="1"/>
      <c r="GKK442" s="1"/>
      <c r="GKL442" s="1"/>
      <c r="GKM442" s="1"/>
      <c r="GKN442" s="1"/>
      <c r="GKO442" s="1"/>
      <c r="GKP442" s="1"/>
      <c r="GKQ442" s="1"/>
      <c r="GKR442" s="1"/>
      <c r="GKS442" s="1"/>
      <c r="GKT442" s="1"/>
      <c r="GKU442" s="1"/>
      <c r="GKV442" s="1"/>
      <c r="GKW442" s="1"/>
      <c r="GKX442" s="1"/>
      <c r="GKY442" s="1"/>
      <c r="GKZ442" s="1"/>
      <c r="GLA442" s="1"/>
      <c r="GLB442" s="1"/>
      <c r="GLC442" s="1"/>
      <c r="GLD442" s="1"/>
      <c r="GLE442" s="1"/>
      <c r="GLF442" s="1"/>
      <c r="GLG442" s="1"/>
      <c r="GLH442" s="1"/>
      <c r="GLI442" s="1"/>
      <c r="GLJ442" s="1"/>
      <c r="GLK442" s="1"/>
      <c r="GLL442" s="1"/>
      <c r="GLM442" s="1"/>
      <c r="GLN442" s="1"/>
      <c r="GLO442" s="1"/>
      <c r="GLP442" s="1"/>
      <c r="GLQ442" s="1"/>
      <c r="GLR442" s="1"/>
      <c r="GLS442" s="1"/>
      <c r="GLT442" s="1"/>
      <c r="GLU442" s="1"/>
      <c r="GLV442" s="1"/>
      <c r="GLW442" s="1"/>
      <c r="GLX442" s="1"/>
      <c r="GLY442" s="1"/>
      <c r="GLZ442" s="1"/>
      <c r="GMA442" s="1"/>
      <c r="GMB442" s="1"/>
      <c r="GMC442" s="1"/>
      <c r="GMD442" s="1"/>
      <c r="GME442" s="1"/>
      <c r="GMF442" s="1"/>
      <c r="GMG442" s="1"/>
      <c r="GMH442" s="1"/>
      <c r="GMI442" s="1"/>
      <c r="GMJ442" s="1"/>
      <c r="GMK442" s="1"/>
      <c r="GML442" s="1"/>
      <c r="GMM442" s="1"/>
      <c r="GMN442" s="1"/>
      <c r="GMO442" s="1"/>
      <c r="GMP442" s="1"/>
      <c r="GMQ442" s="1"/>
      <c r="GMR442" s="1"/>
      <c r="GMS442" s="1"/>
      <c r="GMT442" s="1"/>
      <c r="GMU442" s="1"/>
      <c r="GMV442" s="1"/>
      <c r="GMW442" s="1"/>
      <c r="GMX442" s="1"/>
      <c r="GMY442" s="1"/>
      <c r="GMZ442" s="1"/>
      <c r="GNA442" s="1"/>
      <c r="GNB442" s="1"/>
      <c r="GNC442" s="1"/>
      <c r="GND442" s="1"/>
      <c r="GNE442" s="1"/>
      <c r="GNF442" s="1"/>
      <c r="GNG442" s="1"/>
      <c r="GNH442" s="1"/>
      <c r="GNI442" s="1"/>
      <c r="GNJ442" s="1"/>
      <c r="GNK442" s="1"/>
      <c r="GNL442" s="1"/>
      <c r="GNM442" s="1"/>
      <c r="GNN442" s="1"/>
      <c r="GNO442" s="1"/>
      <c r="GNP442" s="1"/>
      <c r="GNQ442" s="1"/>
      <c r="GNR442" s="1"/>
      <c r="GNS442" s="1"/>
      <c r="GNT442" s="1"/>
      <c r="GNU442" s="1"/>
      <c r="GNV442" s="1"/>
      <c r="GNW442" s="1"/>
      <c r="GNX442" s="1"/>
      <c r="GNY442" s="1"/>
      <c r="GNZ442" s="1"/>
      <c r="GOA442" s="1"/>
      <c r="GOB442" s="1"/>
      <c r="GOC442" s="1"/>
      <c r="GOD442" s="1"/>
      <c r="GOE442" s="1"/>
      <c r="GOF442" s="1"/>
      <c r="GOG442" s="1"/>
      <c r="GOH442" s="1"/>
      <c r="GOI442" s="1"/>
      <c r="GOJ442" s="1"/>
      <c r="GOK442" s="1"/>
      <c r="GOL442" s="1"/>
      <c r="GOM442" s="1"/>
      <c r="GON442" s="1"/>
      <c r="GOO442" s="1"/>
      <c r="GOP442" s="1"/>
      <c r="GOQ442" s="1"/>
      <c r="GOR442" s="1"/>
      <c r="GOS442" s="1"/>
      <c r="GOT442" s="1"/>
      <c r="GOU442" s="1"/>
      <c r="GOV442" s="1"/>
      <c r="GOW442" s="1"/>
      <c r="GOX442" s="1"/>
      <c r="GOY442" s="1"/>
      <c r="GOZ442" s="1"/>
      <c r="GPA442" s="1"/>
      <c r="GPB442" s="1"/>
      <c r="GPC442" s="1"/>
      <c r="GPD442" s="1"/>
      <c r="GPE442" s="1"/>
      <c r="GPF442" s="1"/>
      <c r="GPG442" s="1"/>
      <c r="GPH442" s="1"/>
      <c r="GPI442" s="1"/>
      <c r="GPJ442" s="1"/>
      <c r="GPK442" s="1"/>
      <c r="GPL442" s="1"/>
      <c r="GPM442" s="1"/>
      <c r="GPN442" s="1"/>
      <c r="GPO442" s="1"/>
      <c r="GPP442" s="1"/>
      <c r="GPQ442" s="1"/>
      <c r="GPR442" s="1"/>
      <c r="GPS442" s="1"/>
      <c r="GPT442" s="1"/>
      <c r="GPU442" s="1"/>
      <c r="GPV442" s="1"/>
      <c r="GPW442" s="1"/>
      <c r="GPX442" s="1"/>
      <c r="GPY442" s="1"/>
      <c r="GPZ442" s="1"/>
      <c r="GQA442" s="1"/>
      <c r="GQB442" s="1"/>
      <c r="GQC442" s="1"/>
      <c r="GQD442" s="1"/>
      <c r="GQE442" s="1"/>
      <c r="GQF442" s="1"/>
      <c r="GQG442" s="1"/>
      <c r="GQH442" s="1"/>
      <c r="GQI442" s="1"/>
      <c r="GQJ442" s="1"/>
      <c r="GQK442" s="1"/>
      <c r="GQL442" s="1"/>
      <c r="GQM442" s="1"/>
      <c r="GQN442" s="1"/>
      <c r="GQO442" s="1"/>
      <c r="GQP442" s="1"/>
      <c r="GQQ442" s="1"/>
      <c r="GQR442" s="1"/>
      <c r="GQS442" s="1"/>
      <c r="GQT442" s="1"/>
      <c r="GQU442" s="1"/>
      <c r="GQV442" s="1"/>
      <c r="GQW442" s="1"/>
      <c r="GQX442" s="1"/>
      <c r="GQY442" s="1"/>
      <c r="GQZ442" s="1"/>
      <c r="GRA442" s="1"/>
      <c r="GRB442" s="1"/>
      <c r="GRC442" s="1"/>
      <c r="GRD442" s="1"/>
      <c r="GRE442" s="1"/>
      <c r="GRF442" s="1"/>
      <c r="GRG442" s="1"/>
      <c r="GRH442" s="1"/>
      <c r="GRI442" s="1"/>
      <c r="GRJ442" s="1"/>
      <c r="GRK442" s="1"/>
      <c r="GRL442" s="1"/>
      <c r="GRM442" s="1"/>
      <c r="GRN442" s="1"/>
      <c r="GRO442" s="1"/>
      <c r="GRP442" s="1"/>
      <c r="GRQ442" s="1"/>
      <c r="GRR442" s="1"/>
      <c r="GRS442" s="1"/>
      <c r="GRT442" s="1"/>
      <c r="GRU442" s="1"/>
      <c r="GRV442" s="1"/>
      <c r="GRW442" s="1"/>
      <c r="GRX442" s="1"/>
      <c r="GRY442" s="1"/>
      <c r="GRZ442" s="1"/>
      <c r="GSA442" s="1"/>
      <c r="GSB442" s="1"/>
      <c r="GSC442" s="1"/>
      <c r="GSD442" s="1"/>
      <c r="GSE442" s="1"/>
      <c r="GSF442" s="1"/>
      <c r="GSG442" s="1"/>
      <c r="GSH442" s="1"/>
      <c r="GSI442" s="1"/>
      <c r="GSJ442" s="1"/>
      <c r="GSK442" s="1"/>
      <c r="GSL442" s="1"/>
      <c r="GSM442" s="1"/>
      <c r="GSN442" s="1"/>
      <c r="GSO442" s="1"/>
      <c r="GSP442" s="1"/>
      <c r="GSQ442" s="1"/>
      <c r="GSR442" s="1"/>
      <c r="GSS442" s="1"/>
      <c r="GST442" s="1"/>
      <c r="GSU442" s="1"/>
      <c r="GSV442" s="1"/>
      <c r="GSW442" s="1"/>
      <c r="GSX442" s="1"/>
      <c r="GSY442" s="1"/>
      <c r="GSZ442" s="1"/>
      <c r="GTA442" s="1"/>
      <c r="GTB442" s="1"/>
      <c r="GTC442" s="1"/>
      <c r="GTD442" s="1"/>
      <c r="GTE442" s="1"/>
      <c r="GTF442" s="1"/>
      <c r="GTG442" s="1"/>
      <c r="GTH442" s="1"/>
      <c r="GTI442" s="1"/>
      <c r="GTJ442" s="1"/>
      <c r="GTK442" s="1"/>
      <c r="GTL442" s="1"/>
      <c r="GTM442" s="1"/>
      <c r="GTN442" s="1"/>
      <c r="GTO442" s="1"/>
      <c r="GTP442" s="1"/>
      <c r="GTQ442" s="1"/>
      <c r="GTR442" s="1"/>
      <c r="GTS442" s="1"/>
      <c r="GTT442" s="1"/>
      <c r="GTU442" s="1"/>
      <c r="GTV442" s="1"/>
      <c r="GTW442" s="1"/>
      <c r="GTX442" s="1"/>
      <c r="GTY442" s="1"/>
      <c r="GTZ442" s="1"/>
      <c r="GUA442" s="1"/>
      <c r="GUB442" s="1"/>
      <c r="GUC442" s="1"/>
      <c r="GUD442" s="1"/>
      <c r="GUE442" s="1"/>
      <c r="GUF442" s="1"/>
      <c r="GUG442" s="1"/>
      <c r="GUH442" s="1"/>
      <c r="GUI442" s="1"/>
      <c r="GUJ442" s="1"/>
      <c r="GUK442" s="1"/>
      <c r="GUL442" s="1"/>
      <c r="GUM442" s="1"/>
      <c r="GUN442" s="1"/>
      <c r="GUO442" s="1"/>
      <c r="GUP442" s="1"/>
      <c r="GUQ442" s="1"/>
      <c r="GUR442" s="1"/>
      <c r="GUS442" s="1"/>
      <c r="GUT442" s="1"/>
      <c r="GUU442" s="1"/>
      <c r="GUV442" s="1"/>
      <c r="GUW442" s="1"/>
      <c r="GUX442" s="1"/>
      <c r="GUY442" s="1"/>
      <c r="GUZ442" s="1"/>
      <c r="GVA442" s="1"/>
      <c r="GVB442" s="1"/>
      <c r="GVC442" s="1"/>
      <c r="GVD442" s="1"/>
      <c r="GVE442" s="1"/>
      <c r="GVF442" s="1"/>
      <c r="GVG442" s="1"/>
      <c r="GVH442" s="1"/>
      <c r="GVI442" s="1"/>
      <c r="GVJ442" s="1"/>
      <c r="GVK442" s="1"/>
      <c r="GVL442" s="1"/>
      <c r="GVM442" s="1"/>
      <c r="GVN442" s="1"/>
      <c r="GVO442" s="1"/>
      <c r="GVP442" s="1"/>
      <c r="GVQ442" s="1"/>
      <c r="GVR442" s="1"/>
      <c r="GVS442" s="1"/>
      <c r="GVT442" s="1"/>
      <c r="GVU442" s="1"/>
      <c r="GVV442" s="1"/>
      <c r="GVW442" s="1"/>
      <c r="GVX442" s="1"/>
      <c r="GVY442" s="1"/>
      <c r="GVZ442" s="1"/>
      <c r="GWA442" s="1"/>
      <c r="GWB442" s="1"/>
      <c r="GWC442" s="1"/>
      <c r="GWD442" s="1"/>
      <c r="GWE442" s="1"/>
      <c r="GWF442" s="1"/>
      <c r="GWG442" s="1"/>
      <c r="GWH442" s="1"/>
      <c r="GWI442" s="1"/>
      <c r="GWJ442" s="1"/>
      <c r="GWK442" s="1"/>
      <c r="GWL442" s="1"/>
      <c r="GWM442" s="1"/>
      <c r="GWN442" s="1"/>
      <c r="GWO442" s="1"/>
      <c r="GWP442" s="1"/>
      <c r="GWQ442" s="1"/>
      <c r="GWR442" s="1"/>
      <c r="GWS442" s="1"/>
      <c r="GWT442" s="1"/>
      <c r="GWU442" s="1"/>
      <c r="GWV442" s="1"/>
      <c r="GWW442" s="1"/>
      <c r="GWX442" s="1"/>
      <c r="GWY442" s="1"/>
      <c r="GWZ442" s="1"/>
      <c r="GXA442" s="1"/>
      <c r="GXB442" s="1"/>
      <c r="GXC442" s="1"/>
      <c r="GXD442" s="1"/>
      <c r="GXE442" s="1"/>
      <c r="GXF442" s="1"/>
      <c r="GXG442" s="1"/>
      <c r="GXH442" s="1"/>
      <c r="GXI442" s="1"/>
      <c r="GXJ442" s="1"/>
      <c r="GXK442" s="1"/>
      <c r="GXL442" s="1"/>
      <c r="GXM442" s="1"/>
      <c r="GXN442" s="1"/>
      <c r="GXO442" s="1"/>
      <c r="GXP442" s="1"/>
      <c r="GXQ442" s="1"/>
      <c r="GXR442" s="1"/>
      <c r="GXS442" s="1"/>
      <c r="GXT442" s="1"/>
      <c r="GXU442" s="1"/>
      <c r="GXV442" s="1"/>
      <c r="GXW442" s="1"/>
      <c r="GXX442" s="1"/>
      <c r="GXY442" s="1"/>
      <c r="GXZ442" s="1"/>
      <c r="GYA442" s="1"/>
      <c r="GYB442" s="1"/>
      <c r="GYC442" s="1"/>
      <c r="GYD442" s="1"/>
      <c r="GYE442" s="1"/>
      <c r="GYF442" s="1"/>
      <c r="GYG442" s="1"/>
      <c r="GYH442" s="1"/>
      <c r="GYI442" s="1"/>
      <c r="GYJ442" s="1"/>
      <c r="GYK442" s="1"/>
      <c r="GYL442" s="1"/>
      <c r="GYM442" s="1"/>
      <c r="GYN442" s="1"/>
      <c r="GYO442" s="1"/>
      <c r="GYP442" s="1"/>
      <c r="GYQ442" s="1"/>
      <c r="GYR442" s="1"/>
      <c r="GYS442" s="1"/>
      <c r="GYT442" s="1"/>
      <c r="GYU442" s="1"/>
      <c r="GYV442" s="1"/>
      <c r="GYW442" s="1"/>
      <c r="GYX442" s="1"/>
      <c r="GYY442" s="1"/>
      <c r="GYZ442" s="1"/>
      <c r="GZA442" s="1"/>
      <c r="GZB442" s="1"/>
      <c r="GZC442" s="1"/>
      <c r="GZD442" s="1"/>
      <c r="GZE442" s="1"/>
      <c r="GZF442" s="1"/>
      <c r="GZG442" s="1"/>
      <c r="GZH442" s="1"/>
      <c r="GZI442" s="1"/>
      <c r="GZJ442" s="1"/>
      <c r="GZK442" s="1"/>
      <c r="GZL442" s="1"/>
      <c r="GZM442" s="1"/>
      <c r="GZN442" s="1"/>
      <c r="GZO442" s="1"/>
      <c r="GZP442" s="1"/>
      <c r="GZQ442" s="1"/>
      <c r="GZR442" s="1"/>
      <c r="GZS442" s="1"/>
      <c r="GZT442" s="1"/>
      <c r="GZU442" s="1"/>
      <c r="GZV442" s="1"/>
      <c r="GZW442" s="1"/>
      <c r="GZX442" s="1"/>
      <c r="GZY442" s="1"/>
      <c r="GZZ442" s="1"/>
      <c r="HAA442" s="1"/>
      <c r="HAB442" s="1"/>
      <c r="HAC442" s="1"/>
      <c r="HAD442" s="1"/>
      <c r="HAE442" s="1"/>
      <c r="HAF442" s="1"/>
      <c r="HAG442" s="1"/>
      <c r="HAH442" s="1"/>
      <c r="HAI442" s="1"/>
      <c r="HAJ442" s="1"/>
      <c r="HAK442" s="1"/>
      <c r="HAL442" s="1"/>
      <c r="HAM442" s="1"/>
      <c r="HAN442" s="1"/>
      <c r="HAO442" s="1"/>
      <c r="HAP442" s="1"/>
      <c r="HAQ442" s="1"/>
      <c r="HAR442" s="1"/>
      <c r="HAS442" s="1"/>
      <c r="HAT442" s="1"/>
      <c r="HAU442" s="1"/>
      <c r="HAV442" s="1"/>
      <c r="HAW442" s="1"/>
      <c r="HAX442" s="1"/>
      <c r="HAY442" s="1"/>
      <c r="HAZ442" s="1"/>
      <c r="HBA442" s="1"/>
      <c r="HBB442" s="1"/>
      <c r="HBC442" s="1"/>
      <c r="HBD442" s="1"/>
      <c r="HBE442" s="1"/>
      <c r="HBF442" s="1"/>
      <c r="HBG442" s="1"/>
      <c r="HBH442" s="1"/>
      <c r="HBI442" s="1"/>
      <c r="HBJ442" s="1"/>
      <c r="HBK442" s="1"/>
      <c r="HBL442" s="1"/>
      <c r="HBM442" s="1"/>
      <c r="HBN442" s="1"/>
      <c r="HBO442" s="1"/>
      <c r="HBP442" s="1"/>
      <c r="HBQ442" s="1"/>
      <c r="HBR442" s="1"/>
      <c r="HBS442" s="1"/>
      <c r="HBT442" s="1"/>
      <c r="HBU442" s="1"/>
      <c r="HBV442" s="1"/>
      <c r="HBW442" s="1"/>
      <c r="HBX442" s="1"/>
      <c r="HBY442" s="1"/>
      <c r="HBZ442" s="1"/>
      <c r="HCA442" s="1"/>
      <c r="HCB442" s="1"/>
      <c r="HCC442" s="1"/>
      <c r="HCD442" s="1"/>
      <c r="HCE442" s="1"/>
      <c r="HCF442" s="1"/>
      <c r="HCG442" s="1"/>
      <c r="HCH442" s="1"/>
      <c r="HCI442" s="1"/>
      <c r="HCJ442" s="1"/>
      <c r="HCK442" s="1"/>
      <c r="HCL442" s="1"/>
      <c r="HCM442" s="1"/>
      <c r="HCN442" s="1"/>
      <c r="HCO442" s="1"/>
      <c r="HCP442" s="1"/>
      <c r="HCQ442" s="1"/>
      <c r="HCR442" s="1"/>
      <c r="HCS442" s="1"/>
      <c r="HCT442" s="1"/>
      <c r="HCU442" s="1"/>
      <c r="HCV442" s="1"/>
      <c r="HCW442" s="1"/>
      <c r="HCX442" s="1"/>
      <c r="HCY442" s="1"/>
      <c r="HCZ442" s="1"/>
      <c r="HDA442" s="1"/>
      <c r="HDB442" s="1"/>
      <c r="HDC442" s="1"/>
      <c r="HDD442" s="1"/>
      <c r="HDE442" s="1"/>
      <c r="HDF442" s="1"/>
      <c r="HDG442" s="1"/>
      <c r="HDH442" s="1"/>
      <c r="HDI442" s="1"/>
      <c r="HDJ442" s="1"/>
      <c r="HDK442" s="1"/>
      <c r="HDL442" s="1"/>
      <c r="HDM442" s="1"/>
      <c r="HDN442" s="1"/>
      <c r="HDO442" s="1"/>
      <c r="HDP442" s="1"/>
      <c r="HDQ442" s="1"/>
      <c r="HDR442" s="1"/>
      <c r="HDS442" s="1"/>
      <c r="HDT442" s="1"/>
      <c r="HDU442" s="1"/>
      <c r="HDV442" s="1"/>
      <c r="HDW442" s="1"/>
      <c r="HDX442" s="1"/>
      <c r="HDY442" s="1"/>
      <c r="HDZ442" s="1"/>
      <c r="HEA442" s="1"/>
      <c r="HEB442" s="1"/>
      <c r="HEC442" s="1"/>
      <c r="HED442" s="1"/>
      <c r="HEE442" s="1"/>
      <c r="HEF442" s="1"/>
      <c r="HEG442" s="1"/>
      <c r="HEH442" s="1"/>
      <c r="HEI442" s="1"/>
      <c r="HEJ442" s="1"/>
      <c r="HEK442" s="1"/>
      <c r="HEL442" s="1"/>
      <c r="HEM442" s="1"/>
      <c r="HEN442" s="1"/>
      <c r="HEO442" s="1"/>
      <c r="HEP442" s="1"/>
      <c r="HEQ442" s="1"/>
      <c r="HER442" s="1"/>
      <c r="HES442" s="1"/>
      <c r="HET442" s="1"/>
      <c r="HEU442" s="1"/>
      <c r="HEV442" s="1"/>
      <c r="HEW442" s="1"/>
      <c r="HEX442" s="1"/>
      <c r="HEY442" s="1"/>
      <c r="HEZ442" s="1"/>
      <c r="HFA442" s="1"/>
      <c r="HFB442" s="1"/>
      <c r="HFC442" s="1"/>
      <c r="HFD442" s="1"/>
      <c r="HFE442" s="1"/>
      <c r="HFF442" s="1"/>
      <c r="HFG442" s="1"/>
      <c r="HFH442" s="1"/>
      <c r="HFI442" s="1"/>
      <c r="HFJ442" s="1"/>
      <c r="HFK442" s="1"/>
      <c r="HFL442" s="1"/>
      <c r="HFM442" s="1"/>
      <c r="HFN442" s="1"/>
      <c r="HFO442" s="1"/>
      <c r="HFP442" s="1"/>
      <c r="HFQ442" s="1"/>
      <c r="HFR442" s="1"/>
      <c r="HFS442" s="1"/>
      <c r="HFT442" s="1"/>
      <c r="HFU442" s="1"/>
      <c r="HFV442" s="1"/>
      <c r="HFW442" s="1"/>
      <c r="HFX442" s="1"/>
      <c r="HFY442" s="1"/>
      <c r="HFZ442" s="1"/>
      <c r="HGA442" s="1"/>
      <c r="HGB442" s="1"/>
      <c r="HGC442" s="1"/>
      <c r="HGD442" s="1"/>
      <c r="HGE442" s="1"/>
      <c r="HGF442" s="1"/>
      <c r="HGG442" s="1"/>
      <c r="HGH442" s="1"/>
      <c r="HGI442" s="1"/>
      <c r="HGJ442" s="1"/>
      <c r="HGK442" s="1"/>
      <c r="HGL442" s="1"/>
      <c r="HGM442" s="1"/>
      <c r="HGN442" s="1"/>
      <c r="HGO442" s="1"/>
      <c r="HGP442" s="1"/>
      <c r="HGQ442" s="1"/>
      <c r="HGR442" s="1"/>
      <c r="HGS442" s="1"/>
      <c r="HGT442" s="1"/>
      <c r="HGU442" s="1"/>
      <c r="HGV442" s="1"/>
      <c r="HGW442" s="1"/>
      <c r="HGX442" s="1"/>
      <c r="HGY442" s="1"/>
      <c r="HGZ442" s="1"/>
      <c r="HHA442" s="1"/>
      <c r="HHB442" s="1"/>
      <c r="HHC442" s="1"/>
      <c r="HHD442" s="1"/>
      <c r="HHE442" s="1"/>
      <c r="HHF442" s="1"/>
      <c r="HHG442" s="1"/>
      <c r="HHH442" s="1"/>
      <c r="HHI442" s="1"/>
      <c r="HHJ442" s="1"/>
      <c r="HHK442" s="1"/>
      <c r="HHL442" s="1"/>
      <c r="HHM442" s="1"/>
      <c r="HHN442" s="1"/>
      <c r="HHO442" s="1"/>
      <c r="HHP442" s="1"/>
      <c r="HHQ442" s="1"/>
      <c r="HHR442" s="1"/>
      <c r="HHS442" s="1"/>
      <c r="HHT442" s="1"/>
      <c r="HHU442" s="1"/>
      <c r="HHV442" s="1"/>
      <c r="HHW442" s="1"/>
      <c r="HHX442" s="1"/>
      <c r="HHY442" s="1"/>
      <c r="HHZ442" s="1"/>
      <c r="HIA442" s="1"/>
      <c r="HIB442" s="1"/>
      <c r="HIC442" s="1"/>
      <c r="HID442" s="1"/>
      <c r="HIE442" s="1"/>
      <c r="HIF442" s="1"/>
      <c r="HIG442" s="1"/>
      <c r="HIH442" s="1"/>
      <c r="HII442" s="1"/>
      <c r="HIJ442" s="1"/>
      <c r="HIK442" s="1"/>
      <c r="HIL442" s="1"/>
      <c r="HIM442" s="1"/>
      <c r="HIN442" s="1"/>
      <c r="HIO442" s="1"/>
      <c r="HIP442" s="1"/>
      <c r="HIQ442" s="1"/>
      <c r="HIR442" s="1"/>
      <c r="HIS442" s="1"/>
      <c r="HIT442" s="1"/>
      <c r="HIU442" s="1"/>
      <c r="HIV442" s="1"/>
      <c r="HIW442" s="1"/>
      <c r="HIX442" s="1"/>
      <c r="HIY442" s="1"/>
      <c r="HIZ442" s="1"/>
      <c r="HJA442" s="1"/>
      <c r="HJB442" s="1"/>
      <c r="HJC442" s="1"/>
      <c r="HJD442" s="1"/>
      <c r="HJE442" s="1"/>
      <c r="HJF442" s="1"/>
      <c r="HJG442" s="1"/>
      <c r="HJH442" s="1"/>
      <c r="HJI442" s="1"/>
      <c r="HJJ442" s="1"/>
      <c r="HJK442" s="1"/>
      <c r="HJL442" s="1"/>
      <c r="HJM442" s="1"/>
      <c r="HJN442" s="1"/>
      <c r="HJO442" s="1"/>
      <c r="HJP442" s="1"/>
      <c r="HJQ442" s="1"/>
      <c r="HJR442" s="1"/>
      <c r="HJS442" s="1"/>
      <c r="HJT442" s="1"/>
      <c r="HJU442" s="1"/>
      <c r="HJV442" s="1"/>
      <c r="HJW442" s="1"/>
      <c r="HJX442" s="1"/>
      <c r="HJY442" s="1"/>
      <c r="HJZ442" s="1"/>
      <c r="HKA442" s="1"/>
      <c r="HKB442" s="1"/>
      <c r="HKC442" s="1"/>
      <c r="HKD442" s="1"/>
      <c r="HKE442" s="1"/>
      <c r="HKF442" s="1"/>
      <c r="HKG442" s="1"/>
      <c r="HKH442" s="1"/>
      <c r="HKI442" s="1"/>
      <c r="HKJ442" s="1"/>
      <c r="HKK442" s="1"/>
      <c r="HKL442" s="1"/>
      <c r="HKM442" s="1"/>
      <c r="HKN442" s="1"/>
      <c r="HKO442" s="1"/>
      <c r="HKP442" s="1"/>
      <c r="HKQ442" s="1"/>
      <c r="HKR442" s="1"/>
      <c r="HKS442" s="1"/>
      <c r="HKT442" s="1"/>
      <c r="HKU442" s="1"/>
      <c r="HKV442" s="1"/>
      <c r="HKW442" s="1"/>
      <c r="HKX442" s="1"/>
      <c r="HKY442" s="1"/>
      <c r="HKZ442" s="1"/>
      <c r="HLA442" s="1"/>
      <c r="HLB442" s="1"/>
      <c r="HLC442" s="1"/>
      <c r="HLD442" s="1"/>
      <c r="HLE442" s="1"/>
      <c r="HLF442" s="1"/>
      <c r="HLG442" s="1"/>
      <c r="HLH442" s="1"/>
      <c r="HLI442" s="1"/>
      <c r="HLJ442" s="1"/>
      <c r="HLK442" s="1"/>
      <c r="HLL442" s="1"/>
      <c r="HLM442" s="1"/>
      <c r="HLN442" s="1"/>
      <c r="HLO442" s="1"/>
      <c r="HLP442" s="1"/>
      <c r="HLQ442" s="1"/>
      <c r="HLR442" s="1"/>
      <c r="HLS442" s="1"/>
      <c r="HLT442" s="1"/>
      <c r="HLU442" s="1"/>
      <c r="HLV442" s="1"/>
      <c r="HLW442" s="1"/>
      <c r="HLX442" s="1"/>
      <c r="HLY442" s="1"/>
      <c r="HLZ442" s="1"/>
      <c r="HMA442" s="1"/>
      <c r="HMB442" s="1"/>
      <c r="HMC442" s="1"/>
      <c r="HMD442" s="1"/>
      <c r="HME442" s="1"/>
      <c r="HMF442" s="1"/>
      <c r="HMG442" s="1"/>
      <c r="HMH442" s="1"/>
      <c r="HMI442" s="1"/>
      <c r="HMJ442" s="1"/>
      <c r="HMK442" s="1"/>
      <c r="HML442" s="1"/>
      <c r="HMM442" s="1"/>
      <c r="HMN442" s="1"/>
      <c r="HMO442" s="1"/>
      <c r="HMP442" s="1"/>
      <c r="HMQ442" s="1"/>
      <c r="HMR442" s="1"/>
      <c r="HMS442" s="1"/>
      <c r="HMT442" s="1"/>
      <c r="HMU442" s="1"/>
      <c r="HMV442" s="1"/>
      <c r="HMW442" s="1"/>
      <c r="HMX442" s="1"/>
      <c r="HMY442" s="1"/>
      <c r="HMZ442" s="1"/>
      <c r="HNA442" s="1"/>
      <c r="HNB442" s="1"/>
      <c r="HNC442" s="1"/>
      <c r="HND442" s="1"/>
      <c r="HNE442" s="1"/>
      <c r="HNF442" s="1"/>
      <c r="HNG442" s="1"/>
      <c r="HNH442" s="1"/>
      <c r="HNI442" s="1"/>
      <c r="HNJ442" s="1"/>
      <c r="HNK442" s="1"/>
      <c r="HNL442" s="1"/>
      <c r="HNM442" s="1"/>
      <c r="HNN442" s="1"/>
      <c r="HNO442" s="1"/>
      <c r="HNP442" s="1"/>
      <c r="HNQ442" s="1"/>
      <c r="HNR442" s="1"/>
      <c r="HNS442" s="1"/>
      <c r="HNT442" s="1"/>
      <c r="HNU442" s="1"/>
      <c r="HNV442" s="1"/>
      <c r="HNW442" s="1"/>
      <c r="HNX442" s="1"/>
      <c r="HNY442" s="1"/>
      <c r="HNZ442" s="1"/>
      <c r="HOA442" s="1"/>
      <c r="HOB442" s="1"/>
      <c r="HOC442" s="1"/>
      <c r="HOD442" s="1"/>
      <c r="HOE442" s="1"/>
      <c r="HOF442" s="1"/>
      <c r="HOG442" s="1"/>
      <c r="HOH442" s="1"/>
      <c r="HOI442" s="1"/>
      <c r="HOJ442" s="1"/>
      <c r="HOK442" s="1"/>
      <c r="HOL442" s="1"/>
      <c r="HOM442" s="1"/>
      <c r="HON442" s="1"/>
      <c r="HOO442" s="1"/>
      <c r="HOP442" s="1"/>
      <c r="HOQ442" s="1"/>
      <c r="HOR442" s="1"/>
      <c r="HOS442" s="1"/>
      <c r="HOT442" s="1"/>
      <c r="HOU442" s="1"/>
      <c r="HOV442" s="1"/>
      <c r="HOW442" s="1"/>
      <c r="HOX442" s="1"/>
      <c r="HOY442" s="1"/>
      <c r="HOZ442" s="1"/>
      <c r="HPA442" s="1"/>
      <c r="HPB442" s="1"/>
      <c r="HPC442" s="1"/>
      <c r="HPD442" s="1"/>
      <c r="HPE442" s="1"/>
      <c r="HPF442" s="1"/>
      <c r="HPG442" s="1"/>
      <c r="HPH442" s="1"/>
      <c r="HPI442" s="1"/>
      <c r="HPJ442" s="1"/>
      <c r="HPK442" s="1"/>
      <c r="HPL442" s="1"/>
      <c r="HPM442" s="1"/>
      <c r="HPN442" s="1"/>
      <c r="HPO442" s="1"/>
      <c r="HPP442" s="1"/>
      <c r="HPQ442" s="1"/>
      <c r="HPR442" s="1"/>
      <c r="HPS442" s="1"/>
      <c r="HPT442" s="1"/>
      <c r="HPU442" s="1"/>
      <c r="HPV442" s="1"/>
      <c r="HPW442" s="1"/>
      <c r="HPX442" s="1"/>
      <c r="HPY442" s="1"/>
      <c r="HPZ442" s="1"/>
      <c r="HQA442" s="1"/>
      <c r="HQB442" s="1"/>
      <c r="HQC442" s="1"/>
      <c r="HQD442" s="1"/>
      <c r="HQE442" s="1"/>
      <c r="HQF442" s="1"/>
      <c r="HQG442" s="1"/>
      <c r="HQH442" s="1"/>
      <c r="HQI442" s="1"/>
      <c r="HQJ442" s="1"/>
      <c r="HQK442" s="1"/>
      <c r="HQL442" s="1"/>
      <c r="HQM442" s="1"/>
      <c r="HQN442" s="1"/>
      <c r="HQO442" s="1"/>
      <c r="HQP442" s="1"/>
      <c r="HQQ442" s="1"/>
      <c r="HQR442" s="1"/>
      <c r="HQS442" s="1"/>
      <c r="HQT442" s="1"/>
      <c r="HQU442" s="1"/>
      <c r="HQV442" s="1"/>
      <c r="HQW442" s="1"/>
      <c r="HQX442" s="1"/>
      <c r="HQY442" s="1"/>
      <c r="HQZ442" s="1"/>
      <c r="HRA442" s="1"/>
      <c r="HRB442" s="1"/>
      <c r="HRC442" s="1"/>
      <c r="HRD442" s="1"/>
      <c r="HRE442" s="1"/>
      <c r="HRF442" s="1"/>
      <c r="HRG442" s="1"/>
      <c r="HRH442" s="1"/>
      <c r="HRI442" s="1"/>
      <c r="HRJ442" s="1"/>
      <c r="HRK442" s="1"/>
      <c r="HRL442" s="1"/>
      <c r="HRM442" s="1"/>
      <c r="HRN442" s="1"/>
      <c r="HRO442" s="1"/>
      <c r="HRP442" s="1"/>
      <c r="HRQ442" s="1"/>
      <c r="HRR442" s="1"/>
      <c r="HRS442" s="1"/>
      <c r="HRT442" s="1"/>
      <c r="HRU442" s="1"/>
      <c r="HRV442" s="1"/>
      <c r="HRW442" s="1"/>
      <c r="HRX442" s="1"/>
      <c r="HRY442" s="1"/>
      <c r="HRZ442" s="1"/>
      <c r="HSA442" s="1"/>
      <c r="HSB442" s="1"/>
      <c r="HSC442" s="1"/>
      <c r="HSD442" s="1"/>
      <c r="HSE442" s="1"/>
      <c r="HSF442" s="1"/>
      <c r="HSG442" s="1"/>
      <c r="HSH442" s="1"/>
      <c r="HSI442" s="1"/>
      <c r="HSJ442" s="1"/>
      <c r="HSK442" s="1"/>
      <c r="HSL442" s="1"/>
      <c r="HSM442" s="1"/>
      <c r="HSN442" s="1"/>
      <c r="HSO442" s="1"/>
      <c r="HSP442" s="1"/>
      <c r="HSQ442" s="1"/>
      <c r="HSR442" s="1"/>
      <c r="HSS442" s="1"/>
      <c r="HST442" s="1"/>
      <c r="HSU442" s="1"/>
      <c r="HSV442" s="1"/>
      <c r="HSW442" s="1"/>
      <c r="HSX442" s="1"/>
      <c r="HSY442" s="1"/>
      <c r="HSZ442" s="1"/>
      <c r="HTA442" s="1"/>
      <c r="HTB442" s="1"/>
      <c r="HTC442" s="1"/>
      <c r="HTD442" s="1"/>
      <c r="HTE442" s="1"/>
      <c r="HTF442" s="1"/>
      <c r="HTG442" s="1"/>
      <c r="HTH442" s="1"/>
      <c r="HTI442" s="1"/>
      <c r="HTJ442" s="1"/>
      <c r="HTK442" s="1"/>
      <c r="HTL442" s="1"/>
      <c r="HTM442" s="1"/>
      <c r="HTN442" s="1"/>
      <c r="HTO442" s="1"/>
      <c r="HTP442" s="1"/>
      <c r="HTQ442" s="1"/>
      <c r="HTR442" s="1"/>
      <c r="HTS442" s="1"/>
      <c r="HTT442" s="1"/>
      <c r="HTU442" s="1"/>
      <c r="HTV442" s="1"/>
      <c r="HTW442" s="1"/>
      <c r="HTX442" s="1"/>
      <c r="HTY442" s="1"/>
      <c r="HTZ442" s="1"/>
      <c r="HUA442" s="1"/>
      <c r="HUB442" s="1"/>
      <c r="HUC442" s="1"/>
      <c r="HUD442" s="1"/>
      <c r="HUE442" s="1"/>
      <c r="HUF442" s="1"/>
      <c r="HUG442" s="1"/>
      <c r="HUH442" s="1"/>
      <c r="HUI442" s="1"/>
      <c r="HUJ442" s="1"/>
      <c r="HUK442" s="1"/>
      <c r="HUL442" s="1"/>
      <c r="HUM442" s="1"/>
      <c r="HUN442" s="1"/>
      <c r="HUO442" s="1"/>
      <c r="HUP442" s="1"/>
      <c r="HUQ442" s="1"/>
      <c r="HUR442" s="1"/>
      <c r="HUS442" s="1"/>
      <c r="HUT442" s="1"/>
      <c r="HUU442" s="1"/>
      <c r="HUV442" s="1"/>
      <c r="HUW442" s="1"/>
      <c r="HUX442" s="1"/>
      <c r="HUY442" s="1"/>
      <c r="HUZ442" s="1"/>
      <c r="HVA442" s="1"/>
      <c r="HVB442" s="1"/>
      <c r="HVC442" s="1"/>
      <c r="HVD442" s="1"/>
      <c r="HVE442" s="1"/>
      <c r="HVF442" s="1"/>
      <c r="HVG442" s="1"/>
      <c r="HVH442" s="1"/>
      <c r="HVI442" s="1"/>
      <c r="HVJ442" s="1"/>
      <c r="HVK442" s="1"/>
      <c r="HVL442" s="1"/>
      <c r="HVM442" s="1"/>
      <c r="HVN442" s="1"/>
      <c r="HVO442" s="1"/>
      <c r="HVP442" s="1"/>
      <c r="HVQ442" s="1"/>
      <c r="HVR442" s="1"/>
      <c r="HVS442" s="1"/>
      <c r="HVT442" s="1"/>
      <c r="HVU442" s="1"/>
      <c r="HVV442" s="1"/>
      <c r="HVW442" s="1"/>
      <c r="HVX442" s="1"/>
      <c r="HVY442" s="1"/>
      <c r="HVZ442" s="1"/>
      <c r="HWA442" s="1"/>
      <c r="HWB442" s="1"/>
      <c r="HWC442" s="1"/>
      <c r="HWD442" s="1"/>
      <c r="HWE442" s="1"/>
      <c r="HWF442" s="1"/>
      <c r="HWG442" s="1"/>
      <c r="HWH442" s="1"/>
      <c r="HWI442" s="1"/>
      <c r="HWJ442" s="1"/>
      <c r="HWK442" s="1"/>
      <c r="HWL442" s="1"/>
      <c r="HWM442" s="1"/>
      <c r="HWN442" s="1"/>
      <c r="HWO442" s="1"/>
      <c r="HWP442" s="1"/>
      <c r="HWQ442" s="1"/>
      <c r="HWR442" s="1"/>
      <c r="HWS442" s="1"/>
      <c r="HWT442" s="1"/>
      <c r="HWU442" s="1"/>
      <c r="HWV442" s="1"/>
      <c r="HWW442" s="1"/>
      <c r="HWX442" s="1"/>
      <c r="HWY442" s="1"/>
      <c r="HWZ442" s="1"/>
      <c r="HXA442" s="1"/>
      <c r="HXB442" s="1"/>
      <c r="HXC442" s="1"/>
      <c r="HXD442" s="1"/>
      <c r="HXE442" s="1"/>
      <c r="HXF442" s="1"/>
      <c r="HXG442" s="1"/>
      <c r="HXH442" s="1"/>
      <c r="HXI442" s="1"/>
      <c r="HXJ442" s="1"/>
      <c r="HXK442" s="1"/>
      <c r="HXL442" s="1"/>
      <c r="HXM442" s="1"/>
      <c r="HXN442" s="1"/>
      <c r="HXO442" s="1"/>
      <c r="HXP442" s="1"/>
      <c r="HXQ442" s="1"/>
      <c r="HXR442" s="1"/>
      <c r="HXS442" s="1"/>
      <c r="HXT442" s="1"/>
      <c r="HXU442" s="1"/>
      <c r="HXV442" s="1"/>
      <c r="HXW442" s="1"/>
      <c r="HXX442" s="1"/>
      <c r="HXY442" s="1"/>
      <c r="HXZ442" s="1"/>
      <c r="HYA442" s="1"/>
      <c r="HYB442" s="1"/>
      <c r="HYC442" s="1"/>
      <c r="HYD442" s="1"/>
      <c r="HYE442" s="1"/>
      <c r="HYF442" s="1"/>
      <c r="HYG442" s="1"/>
      <c r="HYH442" s="1"/>
      <c r="HYI442" s="1"/>
      <c r="HYJ442" s="1"/>
      <c r="HYK442" s="1"/>
      <c r="HYL442" s="1"/>
      <c r="HYM442" s="1"/>
      <c r="HYN442" s="1"/>
      <c r="HYO442" s="1"/>
      <c r="HYP442" s="1"/>
      <c r="HYQ442" s="1"/>
      <c r="HYR442" s="1"/>
      <c r="HYS442" s="1"/>
      <c r="HYT442" s="1"/>
      <c r="HYU442" s="1"/>
      <c r="HYV442" s="1"/>
      <c r="HYW442" s="1"/>
      <c r="HYX442" s="1"/>
      <c r="HYY442" s="1"/>
      <c r="HYZ442" s="1"/>
      <c r="HZA442" s="1"/>
      <c r="HZB442" s="1"/>
      <c r="HZC442" s="1"/>
      <c r="HZD442" s="1"/>
      <c r="HZE442" s="1"/>
      <c r="HZF442" s="1"/>
      <c r="HZG442" s="1"/>
      <c r="HZH442" s="1"/>
      <c r="HZI442" s="1"/>
      <c r="HZJ442" s="1"/>
      <c r="HZK442" s="1"/>
      <c r="HZL442" s="1"/>
      <c r="HZM442" s="1"/>
      <c r="HZN442" s="1"/>
      <c r="HZO442" s="1"/>
      <c r="HZP442" s="1"/>
      <c r="HZQ442" s="1"/>
      <c r="HZR442" s="1"/>
      <c r="HZS442" s="1"/>
      <c r="HZT442" s="1"/>
      <c r="HZU442" s="1"/>
      <c r="HZV442" s="1"/>
      <c r="HZW442" s="1"/>
      <c r="HZX442" s="1"/>
      <c r="HZY442" s="1"/>
      <c r="HZZ442" s="1"/>
      <c r="IAA442" s="1"/>
      <c r="IAB442" s="1"/>
      <c r="IAC442" s="1"/>
      <c r="IAD442" s="1"/>
      <c r="IAE442" s="1"/>
      <c r="IAF442" s="1"/>
      <c r="IAG442" s="1"/>
      <c r="IAH442" s="1"/>
      <c r="IAI442" s="1"/>
      <c r="IAJ442" s="1"/>
      <c r="IAK442" s="1"/>
      <c r="IAL442" s="1"/>
      <c r="IAM442" s="1"/>
      <c r="IAN442" s="1"/>
      <c r="IAO442" s="1"/>
      <c r="IAP442" s="1"/>
      <c r="IAQ442" s="1"/>
      <c r="IAR442" s="1"/>
      <c r="IAS442" s="1"/>
      <c r="IAT442" s="1"/>
      <c r="IAU442" s="1"/>
      <c r="IAV442" s="1"/>
      <c r="IAW442" s="1"/>
      <c r="IAX442" s="1"/>
      <c r="IAY442" s="1"/>
      <c r="IAZ442" s="1"/>
      <c r="IBA442" s="1"/>
      <c r="IBB442" s="1"/>
      <c r="IBC442" s="1"/>
      <c r="IBD442" s="1"/>
      <c r="IBE442" s="1"/>
      <c r="IBF442" s="1"/>
      <c r="IBG442" s="1"/>
      <c r="IBH442" s="1"/>
      <c r="IBI442" s="1"/>
      <c r="IBJ442" s="1"/>
      <c r="IBK442" s="1"/>
      <c r="IBL442" s="1"/>
      <c r="IBM442" s="1"/>
      <c r="IBN442" s="1"/>
      <c r="IBO442" s="1"/>
      <c r="IBP442" s="1"/>
      <c r="IBQ442" s="1"/>
      <c r="IBR442" s="1"/>
      <c r="IBS442" s="1"/>
      <c r="IBT442" s="1"/>
      <c r="IBU442" s="1"/>
      <c r="IBV442" s="1"/>
      <c r="IBW442" s="1"/>
      <c r="IBX442" s="1"/>
      <c r="IBY442" s="1"/>
      <c r="IBZ442" s="1"/>
      <c r="ICA442" s="1"/>
      <c r="ICB442" s="1"/>
      <c r="ICC442" s="1"/>
      <c r="ICD442" s="1"/>
      <c r="ICE442" s="1"/>
      <c r="ICF442" s="1"/>
      <c r="ICG442" s="1"/>
      <c r="ICH442" s="1"/>
      <c r="ICI442" s="1"/>
      <c r="ICJ442" s="1"/>
      <c r="ICK442" s="1"/>
      <c r="ICL442" s="1"/>
      <c r="ICM442" s="1"/>
      <c r="ICN442" s="1"/>
      <c r="ICO442" s="1"/>
      <c r="ICP442" s="1"/>
      <c r="ICQ442" s="1"/>
      <c r="ICR442" s="1"/>
      <c r="ICS442" s="1"/>
      <c r="ICT442" s="1"/>
      <c r="ICU442" s="1"/>
      <c r="ICV442" s="1"/>
      <c r="ICW442" s="1"/>
      <c r="ICX442" s="1"/>
      <c r="ICY442" s="1"/>
      <c r="ICZ442" s="1"/>
      <c r="IDA442" s="1"/>
      <c r="IDB442" s="1"/>
      <c r="IDC442" s="1"/>
      <c r="IDD442" s="1"/>
      <c r="IDE442" s="1"/>
      <c r="IDF442" s="1"/>
      <c r="IDG442" s="1"/>
      <c r="IDH442" s="1"/>
      <c r="IDI442" s="1"/>
      <c r="IDJ442" s="1"/>
      <c r="IDK442" s="1"/>
      <c r="IDL442" s="1"/>
      <c r="IDM442" s="1"/>
      <c r="IDN442" s="1"/>
      <c r="IDO442" s="1"/>
      <c r="IDP442" s="1"/>
      <c r="IDQ442" s="1"/>
      <c r="IDR442" s="1"/>
      <c r="IDS442" s="1"/>
      <c r="IDT442" s="1"/>
      <c r="IDU442" s="1"/>
      <c r="IDV442" s="1"/>
      <c r="IDW442" s="1"/>
      <c r="IDX442" s="1"/>
      <c r="IDY442" s="1"/>
      <c r="IDZ442" s="1"/>
      <c r="IEA442" s="1"/>
      <c r="IEB442" s="1"/>
      <c r="IEC442" s="1"/>
      <c r="IED442" s="1"/>
      <c r="IEE442" s="1"/>
      <c r="IEF442" s="1"/>
      <c r="IEG442" s="1"/>
      <c r="IEH442" s="1"/>
      <c r="IEI442" s="1"/>
      <c r="IEJ442" s="1"/>
      <c r="IEK442" s="1"/>
      <c r="IEL442" s="1"/>
      <c r="IEM442" s="1"/>
      <c r="IEN442" s="1"/>
      <c r="IEO442" s="1"/>
      <c r="IEP442" s="1"/>
      <c r="IEQ442" s="1"/>
      <c r="IER442" s="1"/>
      <c r="IES442" s="1"/>
      <c r="IET442" s="1"/>
      <c r="IEU442" s="1"/>
      <c r="IEV442" s="1"/>
      <c r="IEW442" s="1"/>
      <c r="IEX442" s="1"/>
      <c r="IEY442" s="1"/>
      <c r="IEZ442" s="1"/>
      <c r="IFA442" s="1"/>
      <c r="IFB442" s="1"/>
      <c r="IFC442" s="1"/>
      <c r="IFD442" s="1"/>
      <c r="IFE442" s="1"/>
      <c r="IFF442" s="1"/>
      <c r="IFG442" s="1"/>
      <c r="IFH442" s="1"/>
      <c r="IFI442" s="1"/>
      <c r="IFJ442" s="1"/>
      <c r="IFK442" s="1"/>
      <c r="IFL442" s="1"/>
      <c r="IFM442" s="1"/>
      <c r="IFN442" s="1"/>
      <c r="IFO442" s="1"/>
      <c r="IFP442" s="1"/>
      <c r="IFQ442" s="1"/>
      <c r="IFR442" s="1"/>
      <c r="IFS442" s="1"/>
      <c r="IFT442" s="1"/>
      <c r="IFU442" s="1"/>
      <c r="IFV442" s="1"/>
      <c r="IFW442" s="1"/>
      <c r="IFX442" s="1"/>
      <c r="IFY442" s="1"/>
      <c r="IFZ442" s="1"/>
      <c r="IGA442" s="1"/>
      <c r="IGB442" s="1"/>
      <c r="IGC442" s="1"/>
      <c r="IGD442" s="1"/>
      <c r="IGE442" s="1"/>
      <c r="IGF442" s="1"/>
      <c r="IGG442" s="1"/>
      <c r="IGH442" s="1"/>
      <c r="IGI442" s="1"/>
      <c r="IGJ442" s="1"/>
      <c r="IGK442" s="1"/>
      <c r="IGL442" s="1"/>
      <c r="IGM442" s="1"/>
      <c r="IGN442" s="1"/>
      <c r="IGO442" s="1"/>
      <c r="IGP442" s="1"/>
      <c r="IGQ442" s="1"/>
      <c r="IGR442" s="1"/>
      <c r="IGS442" s="1"/>
      <c r="IGT442" s="1"/>
      <c r="IGU442" s="1"/>
      <c r="IGV442" s="1"/>
      <c r="IGW442" s="1"/>
      <c r="IGX442" s="1"/>
      <c r="IGY442" s="1"/>
      <c r="IGZ442" s="1"/>
      <c r="IHA442" s="1"/>
      <c r="IHB442" s="1"/>
      <c r="IHC442" s="1"/>
      <c r="IHD442" s="1"/>
      <c r="IHE442" s="1"/>
      <c r="IHF442" s="1"/>
      <c r="IHG442" s="1"/>
      <c r="IHH442" s="1"/>
      <c r="IHI442" s="1"/>
      <c r="IHJ442" s="1"/>
      <c r="IHK442" s="1"/>
      <c r="IHL442" s="1"/>
      <c r="IHM442" s="1"/>
      <c r="IHN442" s="1"/>
      <c r="IHO442" s="1"/>
      <c r="IHP442" s="1"/>
      <c r="IHQ442" s="1"/>
      <c r="IHR442" s="1"/>
      <c r="IHS442" s="1"/>
      <c r="IHT442" s="1"/>
      <c r="IHU442" s="1"/>
      <c r="IHV442" s="1"/>
      <c r="IHW442" s="1"/>
      <c r="IHX442" s="1"/>
      <c r="IHY442" s="1"/>
      <c r="IHZ442" s="1"/>
      <c r="IIA442" s="1"/>
      <c r="IIB442" s="1"/>
      <c r="IIC442" s="1"/>
      <c r="IID442" s="1"/>
      <c r="IIE442" s="1"/>
      <c r="IIF442" s="1"/>
      <c r="IIG442" s="1"/>
      <c r="IIH442" s="1"/>
      <c r="III442" s="1"/>
      <c r="IIJ442" s="1"/>
      <c r="IIK442" s="1"/>
      <c r="IIL442" s="1"/>
      <c r="IIM442" s="1"/>
      <c r="IIN442" s="1"/>
      <c r="IIO442" s="1"/>
      <c r="IIP442" s="1"/>
      <c r="IIQ442" s="1"/>
      <c r="IIR442" s="1"/>
      <c r="IIS442" s="1"/>
      <c r="IIT442" s="1"/>
      <c r="IIU442" s="1"/>
      <c r="IIV442" s="1"/>
      <c r="IIW442" s="1"/>
      <c r="IIX442" s="1"/>
      <c r="IIY442" s="1"/>
      <c r="IIZ442" s="1"/>
      <c r="IJA442" s="1"/>
      <c r="IJB442" s="1"/>
      <c r="IJC442" s="1"/>
      <c r="IJD442" s="1"/>
      <c r="IJE442" s="1"/>
      <c r="IJF442" s="1"/>
      <c r="IJG442" s="1"/>
      <c r="IJH442" s="1"/>
      <c r="IJI442" s="1"/>
      <c r="IJJ442" s="1"/>
      <c r="IJK442" s="1"/>
      <c r="IJL442" s="1"/>
      <c r="IJM442" s="1"/>
      <c r="IJN442" s="1"/>
      <c r="IJO442" s="1"/>
      <c r="IJP442" s="1"/>
      <c r="IJQ442" s="1"/>
      <c r="IJR442" s="1"/>
      <c r="IJS442" s="1"/>
      <c r="IJT442" s="1"/>
      <c r="IJU442" s="1"/>
      <c r="IJV442" s="1"/>
      <c r="IJW442" s="1"/>
      <c r="IJX442" s="1"/>
      <c r="IJY442" s="1"/>
      <c r="IJZ442" s="1"/>
      <c r="IKA442" s="1"/>
      <c r="IKB442" s="1"/>
      <c r="IKC442" s="1"/>
      <c r="IKD442" s="1"/>
      <c r="IKE442" s="1"/>
      <c r="IKF442" s="1"/>
      <c r="IKG442" s="1"/>
      <c r="IKH442" s="1"/>
      <c r="IKI442" s="1"/>
      <c r="IKJ442" s="1"/>
      <c r="IKK442" s="1"/>
      <c r="IKL442" s="1"/>
      <c r="IKM442" s="1"/>
      <c r="IKN442" s="1"/>
      <c r="IKO442" s="1"/>
      <c r="IKP442" s="1"/>
      <c r="IKQ442" s="1"/>
      <c r="IKR442" s="1"/>
      <c r="IKS442" s="1"/>
      <c r="IKT442" s="1"/>
      <c r="IKU442" s="1"/>
      <c r="IKV442" s="1"/>
      <c r="IKW442" s="1"/>
      <c r="IKX442" s="1"/>
      <c r="IKY442" s="1"/>
      <c r="IKZ442" s="1"/>
      <c r="ILA442" s="1"/>
      <c r="ILB442" s="1"/>
      <c r="ILC442" s="1"/>
      <c r="ILD442" s="1"/>
      <c r="ILE442" s="1"/>
      <c r="ILF442" s="1"/>
      <c r="ILG442" s="1"/>
      <c r="ILH442" s="1"/>
      <c r="ILI442" s="1"/>
      <c r="ILJ442" s="1"/>
      <c r="ILK442" s="1"/>
      <c r="ILL442" s="1"/>
      <c r="ILM442" s="1"/>
      <c r="ILN442" s="1"/>
      <c r="ILO442" s="1"/>
      <c r="ILP442" s="1"/>
      <c r="ILQ442" s="1"/>
      <c r="ILR442" s="1"/>
      <c r="ILS442" s="1"/>
      <c r="ILT442" s="1"/>
      <c r="ILU442" s="1"/>
      <c r="ILV442" s="1"/>
      <c r="ILW442" s="1"/>
      <c r="ILX442" s="1"/>
      <c r="ILY442" s="1"/>
      <c r="ILZ442" s="1"/>
      <c r="IMA442" s="1"/>
      <c r="IMB442" s="1"/>
      <c r="IMC442" s="1"/>
      <c r="IMD442" s="1"/>
      <c r="IME442" s="1"/>
      <c r="IMF442" s="1"/>
      <c r="IMG442" s="1"/>
      <c r="IMH442" s="1"/>
      <c r="IMI442" s="1"/>
      <c r="IMJ442" s="1"/>
      <c r="IMK442" s="1"/>
      <c r="IML442" s="1"/>
      <c r="IMM442" s="1"/>
      <c r="IMN442" s="1"/>
      <c r="IMO442" s="1"/>
      <c r="IMP442" s="1"/>
      <c r="IMQ442" s="1"/>
      <c r="IMR442" s="1"/>
      <c r="IMS442" s="1"/>
      <c r="IMT442" s="1"/>
      <c r="IMU442" s="1"/>
      <c r="IMV442" s="1"/>
      <c r="IMW442" s="1"/>
      <c r="IMX442" s="1"/>
      <c r="IMY442" s="1"/>
      <c r="IMZ442" s="1"/>
      <c r="INA442" s="1"/>
      <c r="INB442" s="1"/>
      <c r="INC442" s="1"/>
      <c r="IND442" s="1"/>
      <c r="INE442" s="1"/>
      <c r="INF442" s="1"/>
      <c r="ING442" s="1"/>
      <c r="INH442" s="1"/>
      <c r="INI442" s="1"/>
      <c r="INJ442" s="1"/>
      <c r="INK442" s="1"/>
      <c r="INL442" s="1"/>
      <c r="INM442" s="1"/>
      <c r="INN442" s="1"/>
      <c r="INO442" s="1"/>
      <c r="INP442" s="1"/>
      <c r="INQ442" s="1"/>
      <c r="INR442" s="1"/>
      <c r="INS442" s="1"/>
      <c r="INT442" s="1"/>
      <c r="INU442" s="1"/>
      <c r="INV442" s="1"/>
      <c r="INW442" s="1"/>
      <c r="INX442" s="1"/>
      <c r="INY442" s="1"/>
      <c r="INZ442" s="1"/>
      <c r="IOA442" s="1"/>
      <c r="IOB442" s="1"/>
      <c r="IOC442" s="1"/>
      <c r="IOD442" s="1"/>
      <c r="IOE442" s="1"/>
      <c r="IOF442" s="1"/>
      <c r="IOG442" s="1"/>
      <c r="IOH442" s="1"/>
      <c r="IOI442" s="1"/>
      <c r="IOJ442" s="1"/>
      <c r="IOK442" s="1"/>
      <c r="IOL442" s="1"/>
      <c r="IOM442" s="1"/>
      <c r="ION442" s="1"/>
      <c r="IOO442" s="1"/>
      <c r="IOP442" s="1"/>
      <c r="IOQ442" s="1"/>
      <c r="IOR442" s="1"/>
      <c r="IOS442" s="1"/>
      <c r="IOT442" s="1"/>
      <c r="IOU442" s="1"/>
      <c r="IOV442" s="1"/>
      <c r="IOW442" s="1"/>
      <c r="IOX442" s="1"/>
      <c r="IOY442" s="1"/>
      <c r="IOZ442" s="1"/>
      <c r="IPA442" s="1"/>
      <c r="IPB442" s="1"/>
      <c r="IPC442" s="1"/>
      <c r="IPD442" s="1"/>
      <c r="IPE442" s="1"/>
      <c r="IPF442" s="1"/>
      <c r="IPG442" s="1"/>
      <c r="IPH442" s="1"/>
      <c r="IPI442" s="1"/>
      <c r="IPJ442" s="1"/>
      <c r="IPK442" s="1"/>
      <c r="IPL442" s="1"/>
      <c r="IPM442" s="1"/>
      <c r="IPN442" s="1"/>
      <c r="IPO442" s="1"/>
      <c r="IPP442" s="1"/>
      <c r="IPQ442" s="1"/>
      <c r="IPR442" s="1"/>
      <c r="IPS442" s="1"/>
      <c r="IPT442" s="1"/>
      <c r="IPU442" s="1"/>
      <c r="IPV442" s="1"/>
      <c r="IPW442" s="1"/>
      <c r="IPX442" s="1"/>
      <c r="IPY442" s="1"/>
      <c r="IPZ442" s="1"/>
      <c r="IQA442" s="1"/>
      <c r="IQB442" s="1"/>
      <c r="IQC442" s="1"/>
      <c r="IQD442" s="1"/>
      <c r="IQE442" s="1"/>
      <c r="IQF442" s="1"/>
      <c r="IQG442" s="1"/>
      <c r="IQH442" s="1"/>
      <c r="IQI442" s="1"/>
      <c r="IQJ442" s="1"/>
      <c r="IQK442" s="1"/>
      <c r="IQL442" s="1"/>
      <c r="IQM442" s="1"/>
      <c r="IQN442" s="1"/>
      <c r="IQO442" s="1"/>
      <c r="IQP442" s="1"/>
      <c r="IQQ442" s="1"/>
      <c r="IQR442" s="1"/>
      <c r="IQS442" s="1"/>
      <c r="IQT442" s="1"/>
      <c r="IQU442" s="1"/>
      <c r="IQV442" s="1"/>
      <c r="IQW442" s="1"/>
      <c r="IQX442" s="1"/>
      <c r="IQY442" s="1"/>
      <c r="IQZ442" s="1"/>
      <c r="IRA442" s="1"/>
      <c r="IRB442" s="1"/>
      <c r="IRC442" s="1"/>
      <c r="IRD442" s="1"/>
      <c r="IRE442" s="1"/>
      <c r="IRF442" s="1"/>
      <c r="IRG442" s="1"/>
      <c r="IRH442" s="1"/>
      <c r="IRI442" s="1"/>
      <c r="IRJ442" s="1"/>
      <c r="IRK442" s="1"/>
      <c r="IRL442" s="1"/>
      <c r="IRM442" s="1"/>
      <c r="IRN442" s="1"/>
      <c r="IRO442" s="1"/>
      <c r="IRP442" s="1"/>
      <c r="IRQ442" s="1"/>
      <c r="IRR442" s="1"/>
      <c r="IRS442" s="1"/>
      <c r="IRT442" s="1"/>
      <c r="IRU442" s="1"/>
      <c r="IRV442" s="1"/>
      <c r="IRW442" s="1"/>
      <c r="IRX442" s="1"/>
      <c r="IRY442" s="1"/>
      <c r="IRZ442" s="1"/>
      <c r="ISA442" s="1"/>
      <c r="ISB442" s="1"/>
      <c r="ISC442" s="1"/>
      <c r="ISD442" s="1"/>
      <c r="ISE442" s="1"/>
      <c r="ISF442" s="1"/>
      <c r="ISG442" s="1"/>
      <c r="ISH442" s="1"/>
      <c r="ISI442" s="1"/>
      <c r="ISJ442" s="1"/>
      <c r="ISK442" s="1"/>
      <c r="ISL442" s="1"/>
      <c r="ISM442" s="1"/>
      <c r="ISN442" s="1"/>
      <c r="ISO442" s="1"/>
      <c r="ISP442" s="1"/>
      <c r="ISQ442" s="1"/>
      <c r="ISR442" s="1"/>
      <c r="ISS442" s="1"/>
      <c r="IST442" s="1"/>
      <c r="ISU442" s="1"/>
      <c r="ISV442" s="1"/>
      <c r="ISW442" s="1"/>
      <c r="ISX442" s="1"/>
      <c r="ISY442" s="1"/>
      <c r="ISZ442" s="1"/>
      <c r="ITA442" s="1"/>
      <c r="ITB442" s="1"/>
      <c r="ITC442" s="1"/>
      <c r="ITD442" s="1"/>
      <c r="ITE442" s="1"/>
      <c r="ITF442" s="1"/>
      <c r="ITG442" s="1"/>
      <c r="ITH442" s="1"/>
      <c r="ITI442" s="1"/>
      <c r="ITJ442" s="1"/>
      <c r="ITK442" s="1"/>
      <c r="ITL442" s="1"/>
      <c r="ITM442" s="1"/>
      <c r="ITN442" s="1"/>
      <c r="ITO442" s="1"/>
      <c r="ITP442" s="1"/>
      <c r="ITQ442" s="1"/>
      <c r="ITR442" s="1"/>
      <c r="ITS442" s="1"/>
      <c r="ITT442" s="1"/>
      <c r="ITU442" s="1"/>
      <c r="ITV442" s="1"/>
      <c r="ITW442" s="1"/>
      <c r="ITX442" s="1"/>
      <c r="ITY442" s="1"/>
      <c r="ITZ442" s="1"/>
      <c r="IUA442" s="1"/>
      <c r="IUB442" s="1"/>
      <c r="IUC442" s="1"/>
      <c r="IUD442" s="1"/>
      <c r="IUE442" s="1"/>
      <c r="IUF442" s="1"/>
      <c r="IUG442" s="1"/>
      <c r="IUH442" s="1"/>
      <c r="IUI442" s="1"/>
      <c r="IUJ442" s="1"/>
      <c r="IUK442" s="1"/>
      <c r="IUL442" s="1"/>
      <c r="IUM442" s="1"/>
      <c r="IUN442" s="1"/>
      <c r="IUO442" s="1"/>
      <c r="IUP442" s="1"/>
      <c r="IUQ442" s="1"/>
      <c r="IUR442" s="1"/>
      <c r="IUS442" s="1"/>
      <c r="IUT442" s="1"/>
      <c r="IUU442" s="1"/>
      <c r="IUV442" s="1"/>
      <c r="IUW442" s="1"/>
      <c r="IUX442" s="1"/>
      <c r="IUY442" s="1"/>
      <c r="IUZ442" s="1"/>
      <c r="IVA442" s="1"/>
      <c r="IVB442" s="1"/>
      <c r="IVC442" s="1"/>
      <c r="IVD442" s="1"/>
      <c r="IVE442" s="1"/>
      <c r="IVF442" s="1"/>
      <c r="IVG442" s="1"/>
      <c r="IVH442" s="1"/>
      <c r="IVI442" s="1"/>
      <c r="IVJ442" s="1"/>
      <c r="IVK442" s="1"/>
      <c r="IVL442" s="1"/>
      <c r="IVM442" s="1"/>
      <c r="IVN442" s="1"/>
      <c r="IVO442" s="1"/>
      <c r="IVP442" s="1"/>
      <c r="IVQ442" s="1"/>
      <c r="IVR442" s="1"/>
      <c r="IVS442" s="1"/>
      <c r="IVT442" s="1"/>
      <c r="IVU442" s="1"/>
      <c r="IVV442" s="1"/>
      <c r="IVW442" s="1"/>
      <c r="IVX442" s="1"/>
      <c r="IVY442" s="1"/>
      <c r="IVZ442" s="1"/>
      <c r="IWA442" s="1"/>
      <c r="IWB442" s="1"/>
      <c r="IWC442" s="1"/>
      <c r="IWD442" s="1"/>
      <c r="IWE442" s="1"/>
      <c r="IWF442" s="1"/>
      <c r="IWG442" s="1"/>
      <c r="IWH442" s="1"/>
      <c r="IWI442" s="1"/>
      <c r="IWJ442" s="1"/>
      <c r="IWK442" s="1"/>
      <c r="IWL442" s="1"/>
      <c r="IWM442" s="1"/>
      <c r="IWN442" s="1"/>
      <c r="IWO442" s="1"/>
      <c r="IWP442" s="1"/>
      <c r="IWQ442" s="1"/>
      <c r="IWR442" s="1"/>
      <c r="IWS442" s="1"/>
      <c r="IWT442" s="1"/>
      <c r="IWU442" s="1"/>
      <c r="IWV442" s="1"/>
      <c r="IWW442" s="1"/>
      <c r="IWX442" s="1"/>
      <c r="IWY442" s="1"/>
      <c r="IWZ442" s="1"/>
      <c r="IXA442" s="1"/>
      <c r="IXB442" s="1"/>
      <c r="IXC442" s="1"/>
      <c r="IXD442" s="1"/>
      <c r="IXE442" s="1"/>
      <c r="IXF442" s="1"/>
      <c r="IXG442" s="1"/>
      <c r="IXH442" s="1"/>
      <c r="IXI442" s="1"/>
      <c r="IXJ442" s="1"/>
      <c r="IXK442" s="1"/>
      <c r="IXL442" s="1"/>
      <c r="IXM442" s="1"/>
      <c r="IXN442" s="1"/>
      <c r="IXO442" s="1"/>
      <c r="IXP442" s="1"/>
      <c r="IXQ442" s="1"/>
      <c r="IXR442" s="1"/>
      <c r="IXS442" s="1"/>
      <c r="IXT442" s="1"/>
      <c r="IXU442" s="1"/>
      <c r="IXV442" s="1"/>
      <c r="IXW442" s="1"/>
      <c r="IXX442" s="1"/>
      <c r="IXY442" s="1"/>
      <c r="IXZ442" s="1"/>
      <c r="IYA442" s="1"/>
      <c r="IYB442" s="1"/>
      <c r="IYC442" s="1"/>
      <c r="IYD442" s="1"/>
      <c r="IYE442" s="1"/>
      <c r="IYF442" s="1"/>
      <c r="IYG442" s="1"/>
      <c r="IYH442" s="1"/>
      <c r="IYI442" s="1"/>
      <c r="IYJ442" s="1"/>
      <c r="IYK442" s="1"/>
      <c r="IYL442" s="1"/>
      <c r="IYM442" s="1"/>
      <c r="IYN442" s="1"/>
      <c r="IYO442" s="1"/>
      <c r="IYP442" s="1"/>
      <c r="IYQ442" s="1"/>
      <c r="IYR442" s="1"/>
      <c r="IYS442" s="1"/>
      <c r="IYT442" s="1"/>
      <c r="IYU442" s="1"/>
      <c r="IYV442" s="1"/>
      <c r="IYW442" s="1"/>
      <c r="IYX442" s="1"/>
      <c r="IYY442" s="1"/>
      <c r="IYZ442" s="1"/>
      <c r="IZA442" s="1"/>
      <c r="IZB442" s="1"/>
      <c r="IZC442" s="1"/>
      <c r="IZD442" s="1"/>
      <c r="IZE442" s="1"/>
      <c r="IZF442" s="1"/>
      <c r="IZG442" s="1"/>
      <c r="IZH442" s="1"/>
      <c r="IZI442" s="1"/>
      <c r="IZJ442" s="1"/>
      <c r="IZK442" s="1"/>
      <c r="IZL442" s="1"/>
      <c r="IZM442" s="1"/>
      <c r="IZN442" s="1"/>
      <c r="IZO442" s="1"/>
      <c r="IZP442" s="1"/>
      <c r="IZQ442" s="1"/>
      <c r="IZR442" s="1"/>
      <c r="IZS442" s="1"/>
      <c r="IZT442" s="1"/>
      <c r="IZU442" s="1"/>
      <c r="IZV442" s="1"/>
      <c r="IZW442" s="1"/>
      <c r="IZX442" s="1"/>
      <c r="IZY442" s="1"/>
      <c r="IZZ442" s="1"/>
      <c r="JAA442" s="1"/>
      <c r="JAB442" s="1"/>
      <c r="JAC442" s="1"/>
      <c r="JAD442" s="1"/>
      <c r="JAE442" s="1"/>
      <c r="JAF442" s="1"/>
      <c r="JAG442" s="1"/>
      <c r="JAH442" s="1"/>
      <c r="JAI442" s="1"/>
      <c r="JAJ442" s="1"/>
      <c r="JAK442" s="1"/>
      <c r="JAL442" s="1"/>
      <c r="JAM442" s="1"/>
      <c r="JAN442" s="1"/>
      <c r="JAO442" s="1"/>
      <c r="JAP442" s="1"/>
      <c r="JAQ442" s="1"/>
      <c r="JAR442" s="1"/>
      <c r="JAS442" s="1"/>
      <c r="JAT442" s="1"/>
      <c r="JAU442" s="1"/>
      <c r="JAV442" s="1"/>
      <c r="JAW442" s="1"/>
      <c r="JAX442" s="1"/>
      <c r="JAY442" s="1"/>
      <c r="JAZ442" s="1"/>
      <c r="JBA442" s="1"/>
      <c r="JBB442" s="1"/>
      <c r="JBC442" s="1"/>
      <c r="JBD442" s="1"/>
      <c r="JBE442" s="1"/>
      <c r="JBF442" s="1"/>
      <c r="JBG442" s="1"/>
      <c r="JBH442" s="1"/>
      <c r="JBI442" s="1"/>
      <c r="JBJ442" s="1"/>
      <c r="JBK442" s="1"/>
      <c r="JBL442" s="1"/>
      <c r="JBM442" s="1"/>
      <c r="JBN442" s="1"/>
      <c r="JBO442" s="1"/>
      <c r="JBP442" s="1"/>
      <c r="JBQ442" s="1"/>
      <c r="JBR442" s="1"/>
      <c r="JBS442" s="1"/>
      <c r="JBT442" s="1"/>
      <c r="JBU442" s="1"/>
      <c r="JBV442" s="1"/>
      <c r="JBW442" s="1"/>
      <c r="JBX442" s="1"/>
      <c r="JBY442" s="1"/>
      <c r="JBZ442" s="1"/>
      <c r="JCA442" s="1"/>
      <c r="JCB442" s="1"/>
      <c r="JCC442" s="1"/>
      <c r="JCD442" s="1"/>
      <c r="JCE442" s="1"/>
      <c r="JCF442" s="1"/>
      <c r="JCG442" s="1"/>
      <c r="JCH442" s="1"/>
      <c r="JCI442" s="1"/>
      <c r="JCJ442" s="1"/>
      <c r="JCK442" s="1"/>
      <c r="JCL442" s="1"/>
      <c r="JCM442" s="1"/>
      <c r="JCN442" s="1"/>
      <c r="JCO442" s="1"/>
      <c r="JCP442" s="1"/>
      <c r="JCQ442" s="1"/>
      <c r="JCR442" s="1"/>
      <c r="JCS442" s="1"/>
      <c r="JCT442" s="1"/>
      <c r="JCU442" s="1"/>
      <c r="JCV442" s="1"/>
      <c r="JCW442" s="1"/>
      <c r="JCX442" s="1"/>
      <c r="JCY442" s="1"/>
      <c r="JCZ442" s="1"/>
      <c r="JDA442" s="1"/>
      <c r="JDB442" s="1"/>
      <c r="JDC442" s="1"/>
      <c r="JDD442" s="1"/>
      <c r="JDE442" s="1"/>
      <c r="JDF442" s="1"/>
      <c r="JDG442" s="1"/>
      <c r="JDH442" s="1"/>
      <c r="JDI442" s="1"/>
      <c r="JDJ442" s="1"/>
      <c r="JDK442" s="1"/>
      <c r="JDL442" s="1"/>
      <c r="JDM442" s="1"/>
      <c r="JDN442" s="1"/>
      <c r="JDO442" s="1"/>
      <c r="JDP442" s="1"/>
      <c r="JDQ442" s="1"/>
      <c r="JDR442" s="1"/>
      <c r="JDS442" s="1"/>
      <c r="JDT442" s="1"/>
      <c r="JDU442" s="1"/>
      <c r="JDV442" s="1"/>
      <c r="JDW442" s="1"/>
      <c r="JDX442" s="1"/>
      <c r="JDY442" s="1"/>
      <c r="JDZ442" s="1"/>
      <c r="JEA442" s="1"/>
      <c r="JEB442" s="1"/>
      <c r="JEC442" s="1"/>
      <c r="JED442" s="1"/>
      <c r="JEE442" s="1"/>
      <c r="JEF442" s="1"/>
      <c r="JEG442" s="1"/>
      <c r="JEH442" s="1"/>
      <c r="JEI442" s="1"/>
      <c r="JEJ442" s="1"/>
      <c r="JEK442" s="1"/>
      <c r="JEL442" s="1"/>
      <c r="JEM442" s="1"/>
      <c r="JEN442" s="1"/>
      <c r="JEO442" s="1"/>
      <c r="JEP442" s="1"/>
      <c r="JEQ442" s="1"/>
      <c r="JER442" s="1"/>
      <c r="JES442" s="1"/>
      <c r="JET442" s="1"/>
      <c r="JEU442" s="1"/>
      <c r="JEV442" s="1"/>
      <c r="JEW442" s="1"/>
      <c r="JEX442" s="1"/>
      <c r="JEY442" s="1"/>
      <c r="JEZ442" s="1"/>
      <c r="JFA442" s="1"/>
      <c r="JFB442" s="1"/>
      <c r="JFC442" s="1"/>
      <c r="JFD442" s="1"/>
      <c r="JFE442" s="1"/>
      <c r="JFF442" s="1"/>
      <c r="JFG442" s="1"/>
      <c r="JFH442" s="1"/>
      <c r="JFI442" s="1"/>
      <c r="JFJ442" s="1"/>
      <c r="JFK442" s="1"/>
      <c r="JFL442" s="1"/>
      <c r="JFM442" s="1"/>
      <c r="JFN442" s="1"/>
      <c r="JFO442" s="1"/>
      <c r="JFP442" s="1"/>
      <c r="JFQ442" s="1"/>
      <c r="JFR442" s="1"/>
      <c r="JFS442" s="1"/>
      <c r="JFT442" s="1"/>
      <c r="JFU442" s="1"/>
      <c r="JFV442" s="1"/>
      <c r="JFW442" s="1"/>
      <c r="JFX442" s="1"/>
      <c r="JFY442" s="1"/>
      <c r="JFZ442" s="1"/>
      <c r="JGA442" s="1"/>
      <c r="JGB442" s="1"/>
      <c r="JGC442" s="1"/>
      <c r="JGD442" s="1"/>
      <c r="JGE442" s="1"/>
      <c r="JGF442" s="1"/>
      <c r="JGG442" s="1"/>
      <c r="JGH442" s="1"/>
      <c r="JGI442" s="1"/>
      <c r="JGJ442" s="1"/>
      <c r="JGK442" s="1"/>
      <c r="JGL442" s="1"/>
      <c r="JGM442" s="1"/>
      <c r="JGN442" s="1"/>
      <c r="JGO442" s="1"/>
      <c r="JGP442" s="1"/>
      <c r="JGQ442" s="1"/>
      <c r="JGR442" s="1"/>
      <c r="JGS442" s="1"/>
      <c r="JGT442" s="1"/>
      <c r="JGU442" s="1"/>
      <c r="JGV442" s="1"/>
      <c r="JGW442" s="1"/>
      <c r="JGX442" s="1"/>
      <c r="JGY442" s="1"/>
      <c r="JGZ442" s="1"/>
      <c r="JHA442" s="1"/>
      <c r="JHB442" s="1"/>
      <c r="JHC442" s="1"/>
      <c r="JHD442" s="1"/>
      <c r="JHE442" s="1"/>
      <c r="JHF442" s="1"/>
      <c r="JHG442" s="1"/>
      <c r="JHH442" s="1"/>
      <c r="JHI442" s="1"/>
      <c r="JHJ442" s="1"/>
      <c r="JHK442" s="1"/>
      <c r="JHL442" s="1"/>
      <c r="JHM442" s="1"/>
      <c r="JHN442" s="1"/>
      <c r="JHO442" s="1"/>
      <c r="JHP442" s="1"/>
      <c r="JHQ442" s="1"/>
      <c r="JHR442" s="1"/>
      <c r="JHS442" s="1"/>
      <c r="JHT442" s="1"/>
      <c r="JHU442" s="1"/>
      <c r="JHV442" s="1"/>
      <c r="JHW442" s="1"/>
      <c r="JHX442" s="1"/>
      <c r="JHY442" s="1"/>
      <c r="JHZ442" s="1"/>
      <c r="JIA442" s="1"/>
      <c r="JIB442" s="1"/>
      <c r="JIC442" s="1"/>
      <c r="JID442" s="1"/>
      <c r="JIE442" s="1"/>
      <c r="JIF442" s="1"/>
      <c r="JIG442" s="1"/>
      <c r="JIH442" s="1"/>
      <c r="JII442" s="1"/>
      <c r="JIJ442" s="1"/>
      <c r="JIK442" s="1"/>
      <c r="JIL442" s="1"/>
      <c r="JIM442" s="1"/>
      <c r="JIN442" s="1"/>
      <c r="JIO442" s="1"/>
      <c r="JIP442" s="1"/>
      <c r="JIQ442" s="1"/>
      <c r="JIR442" s="1"/>
      <c r="JIS442" s="1"/>
      <c r="JIT442" s="1"/>
      <c r="JIU442" s="1"/>
      <c r="JIV442" s="1"/>
      <c r="JIW442" s="1"/>
      <c r="JIX442" s="1"/>
      <c r="JIY442" s="1"/>
      <c r="JIZ442" s="1"/>
      <c r="JJA442" s="1"/>
      <c r="JJB442" s="1"/>
      <c r="JJC442" s="1"/>
      <c r="JJD442" s="1"/>
      <c r="JJE442" s="1"/>
      <c r="JJF442" s="1"/>
      <c r="JJG442" s="1"/>
      <c r="JJH442" s="1"/>
      <c r="JJI442" s="1"/>
      <c r="JJJ442" s="1"/>
      <c r="JJK442" s="1"/>
      <c r="JJL442" s="1"/>
      <c r="JJM442" s="1"/>
      <c r="JJN442" s="1"/>
      <c r="JJO442" s="1"/>
      <c r="JJP442" s="1"/>
      <c r="JJQ442" s="1"/>
      <c r="JJR442" s="1"/>
      <c r="JJS442" s="1"/>
      <c r="JJT442" s="1"/>
      <c r="JJU442" s="1"/>
      <c r="JJV442" s="1"/>
      <c r="JJW442" s="1"/>
      <c r="JJX442" s="1"/>
      <c r="JJY442" s="1"/>
      <c r="JJZ442" s="1"/>
      <c r="JKA442" s="1"/>
      <c r="JKB442" s="1"/>
      <c r="JKC442" s="1"/>
      <c r="JKD442" s="1"/>
      <c r="JKE442" s="1"/>
      <c r="JKF442" s="1"/>
      <c r="JKG442" s="1"/>
      <c r="JKH442" s="1"/>
      <c r="JKI442" s="1"/>
      <c r="JKJ442" s="1"/>
      <c r="JKK442" s="1"/>
      <c r="JKL442" s="1"/>
      <c r="JKM442" s="1"/>
      <c r="JKN442" s="1"/>
      <c r="JKO442" s="1"/>
      <c r="JKP442" s="1"/>
      <c r="JKQ442" s="1"/>
      <c r="JKR442" s="1"/>
      <c r="JKS442" s="1"/>
      <c r="JKT442" s="1"/>
      <c r="JKU442" s="1"/>
      <c r="JKV442" s="1"/>
      <c r="JKW442" s="1"/>
      <c r="JKX442" s="1"/>
      <c r="JKY442" s="1"/>
      <c r="JKZ442" s="1"/>
      <c r="JLA442" s="1"/>
      <c r="JLB442" s="1"/>
      <c r="JLC442" s="1"/>
      <c r="JLD442" s="1"/>
      <c r="JLE442" s="1"/>
      <c r="JLF442" s="1"/>
      <c r="JLG442" s="1"/>
      <c r="JLH442" s="1"/>
      <c r="JLI442" s="1"/>
      <c r="JLJ442" s="1"/>
      <c r="JLK442" s="1"/>
      <c r="JLL442" s="1"/>
      <c r="JLM442" s="1"/>
      <c r="JLN442" s="1"/>
      <c r="JLO442" s="1"/>
      <c r="JLP442" s="1"/>
      <c r="JLQ442" s="1"/>
      <c r="JLR442" s="1"/>
      <c r="JLS442" s="1"/>
      <c r="JLT442" s="1"/>
      <c r="JLU442" s="1"/>
      <c r="JLV442" s="1"/>
      <c r="JLW442" s="1"/>
      <c r="JLX442" s="1"/>
      <c r="JLY442" s="1"/>
      <c r="JLZ442" s="1"/>
      <c r="JMA442" s="1"/>
      <c r="JMB442" s="1"/>
      <c r="JMC442" s="1"/>
      <c r="JMD442" s="1"/>
      <c r="JME442" s="1"/>
      <c r="JMF442" s="1"/>
      <c r="JMG442" s="1"/>
      <c r="JMH442" s="1"/>
      <c r="JMI442" s="1"/>
      <c r="JMJ442" s="1"/>
      <c r="JMK442" s="1"/>
      <c r="JML442" s="1"/>
      <c r="JMM442" s="1"/>
      <c r="JMN442" s="1"/>
      <c r="JMO442" s="1"/>
      <c r="JMP442" s="1"/>
      <c r="JMQ442" s="1"/>
      <c r="JMR442" s="1"/>
      <c r="JMS442" s="1"/>
      <c r="JMT442" s="1"/>
      <c r="JMU442" s="1"/>
      <c r="JMV442" s="1"/>
      <c r="JMW442" s="1"/>
      <c r="JMX442" s="1"/>
      <c r="JMY442" s="1"/>
      <c r="JMZ442" s="1"/>
      <c r="JNA442" s="1"/>
      <c r="JNB442" s="1"/>
      <c r="JNC442" s="1"/>
      <c r="JND442" s="1"/>
      <c r="JNE442" s="1"/>
      <c r="JNF442" s="1"/>
      <c r="JNG442" s="1"/>
      <c r="JNH442" s="1"/>
      <c r="JNI442" s="1"/>
      <c r="JNJ442" s="1"/>
      <c r="JNK442" s="1"/>
      <c r="JNL442" s="1"/>
      <c r="JNM442" s="1"/>
      <c r="JNN442" s="1"/>
      <c r="JNO442" s="1"/>
      <c r="JNP442" s="1"/>
      <c r="JNQ442" s="1"/>
      <c r="JNR442" s="1"/>
      <c r="JNS442" s="1"/>
      <c r="JNT442" s="1"/>
      <c r="JNU442" s="1"/>
      <c r="JNV442" s="1"/>
      <c r="JNW442" s="1"/>
      <c r="JNX442" s="1"/>
      <c r="JNY442" s="1"/>
      <c r="JNZ442" s="1"/>
      <c r="JOA442" s="1"/>
      <c r="JOB442" s="1"/>
      <c r="JOC442" s="1"/>
      <c r="JOD442" s="1"/>
      <c r="JOE442" s="1"/>
      <c r="JOF442" s="1"/>
      <c r="JOG442" s="1"/>
      <c r="JOH442" s="1"/>
      <c r="JOI442" s="1"/>
      <c r="JOJ442" s="1"/>
      <c r="JOK442" s="1"/>
      <c r="JOL442" s="1"/>
      <c r="JOM442" s="1"/>
      <c r="JON442" s="1"/>
      <c r="JOO442" s="1"/>
      <c r="JOP442" s="1"/>
      <c r="JOQ442" s="1"/>
      <c r="JOR442" s="1"/>
      <c r="JOS442" s="1"/>
      <c r="JOT442" s="1"/>
      <c r="JOU442" s="1"/>
      <c r="JOV442" s="1"/>
      <c r="JOW442" s="1"/>
      <c r="JOX442" s="1"/>
      <c r="JOY442" s="1"/>
      <c r="JOZ442" s="1"/>
      <c r="JPA442" s="1"/>
      <c r="JPB442" s="1"/>
      <c r="JPC442" s="1"/>
      <c r="JPD442" s="1"/>
      <c r="JPE442" s="1"/>
      <c r="JPF442" s="1"/>
      <c r="JPG442" s="1"/>
      <c r="JPH442" s="1"/>
      <c r="JPI442" s="1"/>
      <c r="JPJ442" s="1"/>
      <c r="JPK442" s="1"/>
      <c r="JPL442" s="1"/>
      <c r="JPM442" s="1"/>
      <c r="JPN442" s="1"/>
      <c r="JPO442" s="1"/>
      <c r="JPP442" s="1"/>
      <c r="JPQ442" s="1"/>
      <c r="JPR442" s="1"/>
      <c r="JPS442" s="1"/>
      <c r="JPT442" s="1"/>
      <c r="JPU442" s="1"/>
      <c r="JPV442" s="1"/>
      <c r="JPW442" s="1"/>
      <c r="JPX442" s="1"/>
      <c r="JPY442" s="1"/>
      <c r="JPZ442" s="1"/>
      <c r="JQA442" s="1"/>
      <c r="JQB442" s="1"/>
      <c r="JQC442" s="1"/>
      <c r="JQD442" s="1"/>
      <c r="JQE442" s="1"/>
      <c r="JQF442" s="1"/>
      <c r="JQG442" s="1"/>
      <c r="JQH442" s="1"/>
      <c r="JQI442" s="1"/>
      <c r="JQJ442" s="1"/>
      <c r="JQK442" s="1"/>
      <c r="JQL442" s="1"/>
      <c r="JQM442" s="1"/>
      <c r="JQN442" s="1"/>
      <c r="JQO442" s="1"/>
      <c r="JQP442" s="1"/>
      <c r="JQQ442" s="1"/>
      <c r="JQR442" s="1"/>
      <c r="JQS442" s="1"/>
      <c r="JQT442" s="1"/>
      <c r="JQU442" s="1"/>
      <c r="JQV442" s="1"/>
      <c r="JQW442" s="1"/>
      <c r="JQX442" s="1"/>
      <c r="JQY442" s="1"/>
      <c r="JQZ442" s="1"/>
      <c r="JRA442" s="1"/>
      <c r="JRB442" s="1"/>
      <c r="JRC442" s="1"/>
      <c r="JRD442" s="1"/>
      <c r="JRE442" s="1"/>
      <c r="JRF442" s="1"/>
      <c r="JRG442" s="1"/>
      <c r="JRH442" s="1"/>
      <c r="JRI442" s="1"/>
      <c r="JRJ442" s="1"/>
      <c r="JRK442" s="1"/>
      <c r="JRL442" s="1"/>
      <c r="JRM442" s="1"/>
      <c r="JRN442" s="1"/>
      <c r="JRO442" s="1"/>
      <c r="JRP442" s="1"/>
      <c r="JRQ442" s="1"/>
      <c r="JRR442" s="1"/>
      <c r="JRS442" s="1"/>
      <c r="JRT442" s="1"/>
      <c r="JRU442" s="1"/>
      <c r="JRV442" s="1"/>
      <c r="JRW442" s="1"/>
      <c r="JRX442" s="1"/>
      <c r="JRY442" s="1"/>
      <c r="JRZ442" s="1"/>
      <c r="JSA442" s="1"/>
      <c r="JSB442" s="1"/>
      <c r="JSC442" s="1"/>
      <c r="JSD442" s="1"/>
      <c r="JSE442" s="1"/>
      <c r="JSF442" s="1"/>
      <c r="JSG442" s="1"/>
      <c r="JSH442" s="1"/>
      <c r="JSI442" s="1"/>
      <c r="JSJ442" s="1"/>
      <c r="JSK442" s="1"/>
      <c r="JSL442" s="1"/>
      <c r="JSM442" s="1"/>
      <c r="JSN442" s="1"/>
      <c r="JSO442" s="1"/>
      <c r="JSP442" s="1"/>
      <c r="JSQ442" s="1"/>
      <c r="JSR442" s="1"/>
      <c r="JSS442" s="1"/>
      <c r="JST442" s="1"/>
      <c r="JSU442" s="1"/>
      <c r="JSV442" s="1"/>
      <c r="JSW442" s="1"/>
      <c r="JSX442" s="1"/>
      <c r="JSY442" s="1"/>
      <c r="JSZ442" s="1"/>
      <c r="JTA442" s="1"/>
      <c r="JTB442" s="1"/>
      <c r="JTC442" s="1"/>
      <c r="JTD442" s="1"/>
      <c r="JTE442" s="1"/>
      <c r="JTF442" s="1"/>
      <c r="JTG442" s="1"/>
      <c r="JTH442" s="1"/>
      <c r="JTI442" s="1"/>
      <c r="JTJ442" s="1"/>
      <c r="JTK442" s="1"/>
      <c r="JTL442" s="1"/>
      <c r="JTM442" s="1"/>
      <c r="JTN442" s="1"/>
      <c r="JTO442" s="1"/>
      <c r="JTP442" s="1"/>
      <c r="JTQ442" s="1"/>
      <c r="JTR442" s="1"/>
      <c r="JTS442" s="1"/>
      <c r="JTT442" s="1"/>
      <c r="JTU442" s="1"/>
      <c r="JTV442" s="1"/>
      <c r="JTW442" s="1"/>
      <c r="JTX442" s="1"/>
      <c r="JTY442" s="1"/>
      <c r="JTZ442" s="1"/>
      <c r="JUA442" s="1"/>
      <c r="JUB442" s="1"/>
      <c r="JUC442" s="1"/>
      <c r="JUD442" s="1"/>
      <c r="JUE442" s="1"/>
      <c r="JUF442" s="1"/>
      <c r="JUG442" s="1"/>
      <c r="JUH442" s="1"/>
      <c r="JUI442" s="1"/>
      <c r="JUJ442" s="1"/>
      <c r="JUK442" s="1"/>
      <c r="JUL442" s="1"/>
      <c r="JUM442" s="1"/>
      <c r="JUN442" s="1"/>
      <c r="JUO442" s="1"/>
      <c r="JUP442" s="1"/>
      <c r="JUQ442" s="1"/>
      <c r="JUR442" s="1"/>
      <c r="JUS442" s="1"/>
      <c r="JUT442" s="1"/>
      <c r="JUU442" s="1"/>
      <c r="JUV442" s="1"/>
      <c r="JUW442" s="1"/>
      <c r="JUX442" s="1"/>
      <c r="JUY442" s="1"/>
      <c r="JUZ442" s="1"/>
      <c r="JVA442" s="1"/>
      <c r="JVB442" s="1"/>
      <c r="JVC442" s="1"/>
      <c r="JVD442" s="1"/>
      <c r="JVE442" s="1"/>
      <c r="JVF442" s="1"/>
      <c r="JVG442" s="1"/>
      <c r="JVH442" s="1"/>
      <c r="JVI442" s="1"/>
      <c r="JVJ442" s="1"/>
      <c r="JVK442" s="1"/>
      <c r="JVL442" s="1"/>
      <c r="JVM442" s="1"/>
      <c r="JVN442" s="1"/>
      <c r="JVO442" s="1"/>
      <c r="JVP442" s="1"/>
      <c r="JVQ442" s="1"/>
      <c r="JVR442" s="1"/>
      <c r="JVS442" s="1"/>
      <c r="JVT442" s="1"/>
      <c r="JVU442" s="1"/>
      <c r="JVV442" s="1"/>
      <c r="JVW442" s="1"/>
      <c r="JVX442" s="1"/>
      <c r="JVY442" s="1"/>
      <c r="JVZ442" s="1"/>
      <c r="JWA442" s="1"/>
      <c r="JWB442" s="1"/>
      <c r="JWC442" s="1"/>
      <c r="JWD442" s="1"/>
      <c r="JWE442" s="1"/>
      <c r="JWF442" s="1"/>
      <c r="JWG442" s="1"/>
      <c r="JWH442" s="1"/>
      <c r="JWI442" s="1"/>
      <c r="JWJ442" s="1"/>
      <c r="JWK442" s="1"/>
      <c r="JWL442" s="1"/>
      <c r="JWM442" s="1"/>
      <c r="JWN442" s="1"/>
      <c r="JWO442" s="1"/>
      <c r="JWP442" s="1"/>
      <c r="JWQ442" s="1"/>
      <c r="JWR442" s="1"/>
      <c r="JWS442" s="1"/>
      <c r="JWT442" s="1"/>
      <c r="JWU442" s="1"/>
      <c r="JWV442" s="1"/>
      <c r="JWW442" s="1"/>
      <c r="JWX442" s="1"/>
      <c r="JWY442" s="1"/>
      <c r="JWZ442" s="1"/>
      <c r="JXA442" s="1"/>
      <c r="JXB442" s="1"/>
      <c r="JXC442" s="1"/>
      <c r="JXD442" s="1"/>
      <c r="JXE442" s="1"/>
      <c r="JXF442" s="1"/>
      <c r="JXG442" s="1"/>
      <c r="JXH442" s="1"/>
      <c r="JXI442" s="1"/>
      <c r="JXJ442" s="1"/>
      <c r="JXK442" s="1"/>
      <c r="JXL442" s="1"/>
      <c r="JXM442" s="1"/>
      <c r="JXN442" s="1"/>
      <c r="JXO442" s="1"/>
      <c r="JXP442" s="1"/>
      <c r="JXQ442" s="1"/>
      <c r="JXR442" s="1"/>
      <c r="JXS442" s="1"/>
      <c r="JXT442" s="1"/>
      <c r="JXU442" s="1"/>
      <c r="JXV442" s="1"/>
      <c r="JXW442" s="1"/>
      <c r="JXX442" s="1"/>
      <c r="JXY442" s="1"/>
      <c r="JXZ442" s="1"/>
      <c r="JYA442" s="1"/>
      <c r="JYB442" s="1"/>
      <c r="JYC442" s="1"/>
      <c r="JYD442" s="1"/>
      <c r="JYE442" s="1"/>
      <c r="JYF442" s="1"/>
      <c r="JYG442" s="1"/>
      <c r="JYH442" s="1"/>
      <c r="JYI442" s="1"/>
      <c r="JYJ442" s="1"/>
      <c r="JYK442" s="1"/>
      <c r="JYL442" s="1"/>
      <c r="JYM442" s="1"/>
      <c r="JYN442" s="1"/>
      <c r="JYO442" s="1"/>
      <c r="JYP442" s="1"/>
      <c r="JYQ442" s="1"/>
      <c r="JYR442" s="1"/>
      <c r="JYS442" s="1"/>
      <c r="JYT442" s="1"/>
      <c r="JYU442" s="1"/>
      <c r="JYV442" s="1"/>
      <c r="JYW442" s="1"/>
      <c r="JYX442" s="1"/>
      <c r="JYY442" s="1"/>
      <c r="JYZ442" s="1"/>
      <c r="JZA442" s="1"/>
      <c r="JZB442" s="1"/>
      <c r="JZC442" s="1"/>
      <c r="JZD442" s="1"/>
      <c r="JZE442" s="1"/>
      <c r="JZF442" s="1"/>
      <c r="JZG442" s="1"/>
      <c r="JZH442" s="1"/>
      <c r="JZI442" s="1"/>
      <c r="JZJ442" s="1"/>
      <c r="JZK442" s="1"/>
      <c r="JZL442" s="1"/>
      <c r="JZM442" s="1"/>
      <c r="JZN442" s="1"/>
      <c r="JZO442" s="1"/>
      <c r="JZP442" s="1"/>
      <c r="JZQ442" s="1"/>
      <c r="JZR442" s="1"/>
      <c r="JZS442" s="1"/>
      <c r="JZT442" s="1"/>
      <c r="JZU442" s="1"/>
      <c r="JZV442" s="1"/>
      <c r="JZW442" s="1"/>
      <c r="JZX442" s="1"/>
      <c r="JZY442" s="1"/>
      <c r="JZZ442" s="1"/>
      <c r="KAA442" s="1"/>
      <c r="KAB442" s="1"/>
      <c r="KAC442" s="1"/>
      <c r="KAD442" s="1"/>
      <c r="KAE442" s="1"/>
      <c r="KAF442" s="1"/>
      <c r="KAG442" s="1"/>
      <c r="KAH442" s="1"/>
      <c r="KAI442" s="1"/>
      <c r="KAJ442" s="1"/>
      <c r="KAK442" s="1"/>
      <c r="KAL442" s="1"/>
      <c r="KAM442" s="1"/>
      <c r="KAN442" s="1"/>
      <c r="KAO442" s="1"/>
      <c r="KAP442" s="1"/>
      <c r="KAQ442" s="1"/>
      <c r="KAR442" s="1"/>
      <c r="KAS442" s="1"/>
      <c r="KAT442" s="1"/>
      <c r="KAU442" s="1"/>
      <c r="KAV442" s="1"/>
      <c r="KAW442" s="1"/>
      <c r="KAX442" s="1"/>
      <c r="KAY442" s="1"/>
      <c r="KAZ442" s="1"/>
      <c r="KBA442" s="1"/>
      <c r="KBB442" s="1"/>
      <c r="KBC442" s="1"/>
      <c r="KBD442" s="1"/>
      <c r="KBE442" s="1"/>
      <c r="KBF442" s="1"/>
      <c r="KBG442" s="1"/>
      <c r="KBH442" s="1"/>
      <c r="KBI442" s="1"/>
      <c r="KBJ442" s="1"/>
      <c r="KBK442" s="1"/>
      <c r="KBL442" s="1"/>
      <c r="KBM442" s="1"/>
      <c r="KBN442" s="1"/>
      <c r="KBO442" s="1"/>
      <c r="KBP442" s="1"/>
      <c r="KBQ442" s="1"/>
      <c r="KBR442" s="1"/>
      <c r="KBS442" s="1"/>
      <c r="KBT442" s="1"/>
      <c r="KBU442" s="1"/>
      <c r="KBV442" s="1"/>
      <c r="KBW442" s="1"/>
      <c r="KBX442" s="1"/>
      <c r="KBY442" s="1"/>
      <c r="KBZ442" s="1"/>
      <c r="KCA442" s="1"/>
      <c r="KCB442" s="1"/>
      <c r="KCC442" s="1"/>
      <c r="KCD442" s="1"/>
      <c r="KCE442" s="1"/>
      <c r="KCF442" s="1"/>
      <c r="KCG442" s="1"/>
      <c r="KCH442" s="1"/>
      <c r="KCI442" s="1"/>
      <c r="KCJ442" s="1"/>
      <c r="KCK442" s="1"/>
      <c r="KCL442" s="1"/>
      <c r="KCM442" s="1"/>
      <c r="KCN442" s="1"/>
      <c r="KCO442" s="1"/>
      <c r="KCP442" s="1"/>
      <c r="KCQ442" s="1"/>
      <c r="KCR442" s="1"/>
      <c r="KCS442" s="1"/>
      <c r="KCT442" s="1"/>
      <c r="KCU442" s="1"/>
      <c r="KCV442" s="1"/>
      <c r="KCW442" s="1"/>
      <c r="KCX442" s="1"/>
      <c r="KCY442" s="1"/>
      <c r="KCZ442" s="1"/>
      <c r="KDA442" s="1"/>
      <c r="KDB442" s="1"/>
      <c r="KDC442" s="1"/>
      <c r="KDD442" s="1"/>
      <c r="KDE442" s="1"/>
      <c r="KDF442" s="1"/>
      <c r="KDG442" s="1"/>
      <c r="KDH442" s="1"/>
      <c r="KDI442" s="1"/>
      <c r="KDJ442" s="1"/>
      <c r="KDK442" s="1"/>
      <c r="KDL442" s="1"/>
      <c r="KDM442" s="1"/>
      <c r="KDN442" s="1"/>
      <c r="KDO442" s="1"/>
      <c r="KDP442" s="1"/>
      <c r="KDQ442" s="1"/>
      <c r="KDR442" s="1"/>
      <c r="KDS442" s="1"/>
      <c r="KDT442" s="1"/>
      <c r="KDU442" s="1"/>
      <c r="KDV442" s="1"/>
      <c r="KDW442" s="1"/>
      <c r="KDX442" s="1"/>
      <c r="KDY442" s="1"/>
      <c r="KDZ442" s="1"/>
      <c r="KEA442" s="1"/>
      <c r="KEB442" s="1"/>
      <c r="KEC442" s="1"/>
      <c r="KED442" s="1"/>
      <c r="KEE442" s="1"/>
      <c r="KEF442" s="1"/>
      <c r="KEG442" s="1"/>
      <c r="KEH442" s="1"/>
      <c r="KEI442" s="1"/>
      <c r="KEJ442" s="1"/>
      <c r="KEK442" s="1"/>
      <c r="KEL442" s="1"/>
      <c r="KEM442" s="1"/>
      <c r="KEN442" s="1"/>
      <c r="KEO442" s="1"/>
      <c r="KEP442" s="1"/>
      <c r="KEQ442" s="1"/>
      <c r="KER442" s="1"/>
      <c r="KES442" s="1"/>
      <c r="KET442" s="1"/>
      <c r="KEU442" s="1"/>
      <c r="KEV442" s="1"/>
      <c r="KEW442" s="1"/>
      <c r="KEX442" s="1"/>
      <c r="KEY442" s="1"/>
      <c r="KEZ442" s="1"/>
      <c r="KFA442" s="1"/>
      <c r="KFB442" s="1"/>
      <c r="KFC442" s="1"/>
      <c r="KFD442" s="1"/>
      <c r="KFE442" s="1"/>
      <c r="KFF442" s="1"/>
      <c r="KFG442" s="1"/>
      <c r="KFH442" s="1"/>
      <c r="KFI442" s="1"/>
      <c r="KFJ442" s="1"/>
      <c r="KFK442" s="1"/>
      <c r="KFL442" s="1"/>
      <c r="KFM442" s="1"/>
      <c r="KFN442" s="1"/>
      <c r="KFO442" s="1"/>
      <c r="KFP442" s="1"/>
      <c r="KFQ442" s="1"/>
      <c r="KFR442" s="1"/>
      <c r="KFS442" s="1"/>
      <c r="KFT442" s="1"/>
      <c r="KFU442" s="1"/>
      <c r="KFV442" s="1"/>
      <c r="KFW442" s="1"/>
      <c r="KFX442" s="1"/>
      <c r="KFY442" s="1"/>
      <c r="KFZ442" s="1"/>
      <c r="KGA442" s="1"/>
      <c r="KGB442" s="1"/>
      <c r="KGC442" s="1"/>
      <c r="KGD442" s="1"/>
      <c r="KGE442" s="1"/>
      <c r="KGF442" s="1"/>
      <c r="KGG442" s="1"/>
      <c r="KGH442" s="1"/>
      <c r="KGI442" s="1"/>
      <c r="KGJ442" s="1"/>
      <c r="KGK442" s="1"/>
      <c r="KGL442" s="1"/>
      <c r="KGM442" s="1"/>
      <c r="KGN442" s="1"/>
      <c r="KGO442" s="1"/>
      <c r="KGP442" s="1"/>
      <c r="KGQ442" s="1"/>
      <c r="KGR442" s="1"/>
      <c r="KGS442" s="1"/>
      <c r="KGT442" s="1"/>
      <c r="KGU442" s="1"/>
      <c r="KGV442" s="1"/>
      <c r="KGW442" s="1"/>
      <c r="KGX442" s="1"/>
      <c r="KGY442" s="1"/>
      <c r="KGZ442" s="1"/>
      <c r="KHA442" s="1"/>
      <c r="KHB442" s="1"/>
      <c r="KHC442" s="1"/>
      <c r="KHD442" s="1"/>
      <c r="KHE442" s="1"/>
      <c r="KHF442" s="1"/>
      <c r="KHG442" s="1"/>
      <c r="KHH442" s="1"/>
      <c r="KHI442" s="1"/>
      <c r="KHJ442" s="1"/>
      <c r="KHK442" s="1"/>
      <c r="KHL442" s="1"/>
      <c r="KHM442" s="1"/>
      <c r="KHN442" s="1"/>
      <c r="KHO442" s="1"/>
      <c r="KHP442" s="1"/>
      <c r="KHQ442" s="1"/>
      <c r="KHR442" s="1"/>
      <c r="KHS442" s="1"/>
      <c r="KHT442" s="1"/>
      <c r="KHU442" s="1"/>
      <c r="KHV442" s="1"/>
      <c r="KHW442" s="1"/>
      <c r="KHX442" s="1"/>
      <c r="KHY442" s="1"/>
      <c r="KHZ442" s="1"/>
      <c r="KIA442" s="1"/>
      <c r="KIB442" s="1"/>
      <c r="KIC442" s="1"/>
      <c r="KID442" s="1"/>
      <c r="KIE442" s="1"/>
      <c r="KIF442" s="1"/>
      <c r="KIG442" s="1"/>
      <c r="KIH442" s="1"/>
      <c r="KII442" s="1"/>
      <c r="KIJ442" s="1"/>
      <c r="KIK442" s="1"/>
      <c r="KIL442" s="1"/>
      <c r="KIM442" s="1"/>
      <c r="KIN442" s="1"/>
      <c r="KIO442" s="1"/>
      <c r="KIP442" s="1"/>
      <c r="KIQ442" s="1"/>
      <c r="KIR442" s="1"/>
      <c r="KIS442" s="1"/>
      <c r="KIT442" s="1"/>
      <c r="KIU442" s="1"/>
      <c r="KIV442" s="1"/>
      <c r="KIW442" s="1"/>
      <c r="KIX442" s="1"/>
      <c r="KIY442" s="1"/>
      <c r="KIZ442" s="1"/>
      <c r="KJA442" s="1"/>
      <c r="KJB442" s="1"/>
      <c r="KJC442" s="1"/>
      <c r="KJD442" s="1"/>
      <c r="KJE442" s="1"/>
      <c r="KJF442" s="1"/>
      <c r="KJG442" s="1"/>
      <c r="KJH442" s="1"/>
      <c r="KJI442" s="1"/>
      <c r="KJJ442" s="1"/>
      <c r="KJK442" s="1"/>
      <c r="KJL442" s="1"/>
      <c r="KJM442" s="1"/>
      <c r="KJN442" s="1"/>
      <c r="KJO442" s="1"/>
      <c r="KJP442" s="1"/>
      <c r="KJQ442" s="1"/>
      <c r="KJR442" s="1"/>
      <c r="KJS442" s="1"/>
      <c r="KJT442" s="1"/>
      <c r="KJU442" s="1"/>
      <c r="KJV442" s="1"/>
      <c r="KJW442" s="1"/>
      <c r="KJX442" s="1"/>
      <c r="KJY442" s="1"/>
      <c r="KJZ442" s="1"/>
      <c r="KKA442" s="1"/>
      <c r="KKB442" s="1"/>
      <c r="KKC442" s="1"/>
      <c r="KKD442" s="1"/>
      <c r="KKE442" s="1"/>
      <c r="KKF442" s="1"/>
      <c r="KKG442" s="1"/>
      <c r="KKH442" s="1"/>
      <c r="KKI442" s="1"/>
      <c r="KKJ442" s="1"/>
      <c r="KKK442" s="1"/>
      <c r="KKL442" s="1"/>
      <c r="KKM442" s="1"/>
      <c r="KKN442" s="1"/>
      <c r="KKO442" s="1"/>
      <c r="KKP442" s="1"/>
      <c r="KKQ442" s="1"/>
      <c r="KKR442" s="1"/>
      <c r="KKS442" s="1"/>
      <c r="KKT442" s="1"/>
      <c r="KKU442" s="1"/>
      <c r="KKV442" s="1"/>
      <c r="KKW442" s="1"/>
      <c r="KKX442" s="1"/>
      <c r="KKY442" s="1"/>
      <c r="KKZ442" s="1"/>
      <c r="KLA442" s="1"/>
      <c r="KLB442" s="1"/>
      <c r="KLC442" s="1"/>
      <c r="KLD442" s="1"/>
      <c r="KLE442" s="1"/>
      <c r="KLF442" s="1"/>
      <c r="KLG442" s="1"/>
      <c r="KLH442" s="1"/>
      <c r="KLI442" s="1"/>
      <c r="KLJ442" s="1"/>
      <c r="KLK442" s="1"/>
      <c r="KLL442" s="1"/>
      <c r="KLM442" s="1"/>
      <c r="KLN442" s="1"/>
      <c r="KLO442" s="1"/>
      <c r="KLP442" s="1"/>
      <c r="KLQ442" s="1"/>
      <c r="KLR442" s="1"/>
      <c r="KLS442" s="1"/>
      <c r="KLT442" s="1"/>
      <c r="KLU442" s="1"/>
      <c r="KLV442" s="1"/>
      <c r="KLW442" s="1"/>
      <c r="KLX442" s="1"/>
      <c r="KLY442" s="1"/>
      <c r="KLZ442" s="1"/>
      <c r="KMA442" s="1"/>
      <c r="KMB442" s="1"/>
      <c r="KMC442" s="1"/>
      <c r="KMD442" s="1"/>
      <c r="KME442" s="1"/>
      <c r="KMF442" s="1"/>
      <c r="KMG442" s="1"/>
      <c r="KMH442" s="1"/>
      <c r="KMI442" s="1"/>
      <c r="KMJ442" s="1"/>
      <c r="KMK442" s="1"/>
      <c r="KML442" s="1"/>
      <c r="KMM442" s="1"/>
      <c r="KMN442" s="1"/>
      <c r="KMO442" s="1"/>
      <c r="KMP442" s="1"/>
      <c r="KMQ442" s="1"/>
      <c r="KMR442" s="1"/>
      <c r="KMS442" s="1"/>
      <c r="KMT442" s="1"/>
      <c r="KMU442" s="1"/>
      <c r="KMV442" s="1"/>
      <c r="KMW442" s="1"/>
      <c r="KMX442" s="1"/>
      <c r="KMY442" s="1"/>
      <c r="KMZ442" s="1"/>
      <c r="KNA442" s="1"/>
      <c r="KNB442" s="1"/>
      <c r="KNC442" s="1"/>
      <c r="KND442" s="1"/>
      <c r="KNE442" s="1"/>
      <c r="KNF442" s="1"/>
      <c r="KNG442" s="1"/>
      <c r="KNH442" s="1"/>
      <c r="KNI442" s="1"/>
      <c r="KNJ442" s="1"/>
      <c r="KNK442" s="1"/>
      <c r="KNL442" s="1"/>
      <c r="KNM442" s="1"/>
      <c r="KNN442" s="1"/>
      <c r="KNO442" s="1"/>
      <c r="KNP442" s="1"/>
      <c r="KNQ442" s="1"/>
      <c r="KNR442" s="1"/>
      <c r="KNS442" s="1"/>
      <c r="KNT442" s="1"/>
      <c r="KNU442" s="1"/>
      <c r="KNV442" s="1"/>
      <c r="KNW442" s="1"/>
      <c r="KNX442" s="1"/>
      <c r="KNY442" s="1"/>
      <c r="KNZ442" s="1"/>
      <c r="KOA442" s="1"/>
      <c r="KOB442" s="1"/>
      <c r="KOC442" s="1"/>
      <c r="KOD442" s="1"/>
      <c r="KOE442" s="1"/>
      <c r="KOF442" s="1"/>
      <c r="KOG442" s="1"/>
      <c r="KOH442" s="1"/>
      <c r="KOI442" s="1"/>
      <c r="KOJ442" s="1"/>
      <c r="KOK442" s="1"/>
      <c r="KOL442" s="1"/>
      <c r="KOM442" s="1"/>
      <c r="KON442" s="1"/>
      <c r="KOO442" s="1"/>
      <c r="KOP442" s="1"/>
      <c r="KOQ442" s="1"/>
      <c r="KOR442" s="1"/>
      <c r="KOS442" s="1"/>
      <c r="KOT442" s="1"/>
      <c r="KOU442" s="1"/>
      <c r="KOV442" s="1"/>
      <c r="KOW442" s="1"/>
      <c r="KOX442" s="1"/>
      <c r="KOY442" s="1"/>
      <c r="KOZ442" s="1"/>
      <c r="KPA442" s="1"/>
      <c r="KPB442" s="1"/>
      <c r="KPC442" s="1"/>
      <c r="KPD442" s="1"/>
      <c r="KPE442" s="1"/>
      <c r="KPF442" s="1"/>
      <c r="KPG442" s="1"/>
      <c r="KPH442" s="1"/>
      <c r="KPI442" s="1"/>
      <c r="KPJ442" s="1"/>
      <c r="KPK442" s="1"/>
      <c r="KPL442" s="1"/>
      <c r="KPM442" s="1"/>
      <c r="KPN442" s="1"/>
      <c r="KPO442" s="1"/>
      <c r="KPP442" s="1"/>
      <c r="KPQ442" s="1"/>
      <c r="KPR442" s="1"/>
      <c r="KPS442" s="1"/>
      <c r="KPT442" s="1"/>
      <c r="KPU442" s="1"/>
      <c r="KPV442" s="1"/>
      <c r="KPW442" s="1"/>
      <c r="KPX442" s="1"/>
      <c r="KPY442" s="1"/>
      <c r="KPZ442" s="1"/>
      <c r="KQA442" s="1"/>
      <c r="KQB442" s="1"/>
      <c r="KQC442" s="1"/>
      <c r="KQD442" s="1"/>
      <c r="KQE442" s="1"/>
      <c r="KQF442" s="1"/>
      <c r="KQG442" s="1"/>
      <c r="KQH442" s="1"/>
      <c r="KQI442" s="1"/>
      <c r="KQJ442" s="1"/>
      <c r="KQK442" s="1"/>
      <c r="KQL442" s="1"/>
      <c r="KQM442" s="1"/>
      <c r="KQN442" s="1"/>
      <c r="KQO442" s="1"/>
      <c r="KQP442" s="1"/>
      <c r="KQQ442" s="1"/>
      <c r="KQR442" s="1"/>
      <c r="KQS442" s="1"/>
      <c r="KQT442" s="1"/>
      <c r="KQU442" s="1"/>
      <c r="KQV442" s="1"/>
      <c r="KQW442" s="1"/>
      <c r="KQX442" s="1"/>
      <c r="KQY442" s="1"/>
      <c r="KQZ442" s="1"/>
      <c r="KRA442" s="1"/>
      <c r="KRB442" s="1"/>
      <c r="KRC442" s="1"/>
      <c r="KRD442" s="1"/>
      <c r="KRE442" s="1"/>
      <c r="KRF442" s="1"/>
      <c r="KRG442" s="1"/>
      <c r="KRH442" s="1"/>
      <c r="KRI442" s="1"/>
      <c r="KRJ442" s="1"/>
      <c r="KRK442" s="1"/>
      <c r="KRL442" s="1"/>
      <c r="KRM442" s="1"/>
      <c r="KRN442" s="1"/>
      <c r="KRO442" s="1"/>
      <c r="KRP442" s="1"/>
      <c r="KRQ442" s="1"/>
      <c r="KRR442" s="1"/>
      <c r="KRS442" s="1"/>
      <c r="KRT442" s="1"/>
      <c r="KRU442" s="1"/>
      <c r="KRV442" s="1"/>
      <c r="KRW442" s="1"/>
      <c r="KRX442" s="1"/>
      <c r="KRY442" s="1"/>
      <c r="KRZ442" s="1"/>
      <c r="KSA442" s="1"/>
      <c r="KSB442" s="1"/>
      <c r="KSC442" s="1"/>
      <c r="KSD442" s="1"/>
      <c r="KSE442" s="1"/>
      <c r="KSF442" s="1"/>
      <c r="KSG442" s="1"/>
      <c r="KSH442" s="1"/>
      <c r="KSI442" s="1"/>
      <c r="KSJ442" s="1"/>
      <c r="KSK442" s="1"/>
      <c r="KSL442" s="1"/>
      <c r="KSM442" s="1"/>
      <c r="KSN442" s="1"/>
      <c r="KSO442" s="1"/>
      <c r="KSP442" s="1"/>
      <c r="KSQ442" s="1"/>
      <c r="KSR442" s="1"/>
      <c r="KSS442" s="1"/>
      <c r="KST442" s="1"/>
      <c r="KSU442" s="1"/>
      <c r="KSV442" s="1"/>
      <c r="KSW442" s="1"/>
      <c r="KSX442" s="1"/>
      <c r="KSY442" s="1"/>
      <c r="KSZ442" s="1"/>
      <c r="KTA442" s="1"/>
      <c r="KTB442" s="1"/>
      <c r="KTC442" s="1"/>
      <c r="KTD442" s="1"/>
      <c r="KTE442" s="1"/>
      <c r="KTF442" s="1"/>
      <c r="KTG442" s="1"/>
      <c r="KTH442" s="1"/>
      <c r="KTI442" s="1"/>
      <c r="KTJ442" s="1"/>
      <c r="KTK442" s="1"/>
      <c r="KTL442" s="1"/>
      <c r="KTM442" s="1"/>
      <c r="KTN442" s="1"/>
      <c r="KTO442" s="1"/>
      <c r="KTP442" s="1"/>
      <c r="KTQ442" s="1"/>
      <c r="KTR442" s="1"/>
      <c r="KTS442" s="1"/>
      <c r="KTT442" s="1"/>
      <c r="KTU442" s="1"/>
      <c r="KTV442" s="1"/>
      <c r="KTW442" s="1"/>
      <c r="KTX442" s="1"/>
      <c r="KTY442" s="1"/>
      <c r="KTZ442" s="1"/>
      <c r="KUA442" s="1"/>
      <c r="KUB442" s="1"/>
      <c r="KUC442" s="1"/>
      <c r="KUD442" s="1"/>
      <c r="KUE442" s="1"/>
      <c r="KUF442" s="1"/>
      <c r="KUG442" s="1"/>
      <c r="KUH442" s="1"/>
      <c r="KUI442" s="1"/>
      <c r="KUJ442" s="1"/>
      <c r="KUK442" s="1"/>
      <c r="KUL442" s="1"/>
      <c r="KUM442" s="1"/>
      <c r="KUN442" s="1"/>
      <c r="KUO442" s="1"/>
      <c r="KUP442" s="1"/>
      <c r="KUQ442" s="1"/>
      <c r="KUR442" s="1"/>
      <c r="KUS442" s="1"/>
      <c r="KUT442" s="1"/>
      <c r="KUU442" s="1"/>
      <c r="KUV442" s="1"/>
      <c r="KUW442" s="1"/>
      <c r="KUX442" s="1"/>
      <c r="KUY442" s="1"/>
      <c r="KUZ442" s="1"/>
      <c r="KVA442" s="1"/>
      <c r="KVB442" s="1"/>
      <c r="KVC442" s="1"/>
      <c r="KVD442" s="1"/>
      <c r="KVE442" s="1"/>
      <c r="KVF442" s="1"/>
      <c r="KVG442" s="1"/>
      <c r="KVH442" s="1"/>
      <c r="KVI442" s="1"/>
      <c r="KVJ442" s="1"/>
      <c r="KVK442" s="1"/>
      <c r="KVL442" s="1"/>
      <c r="KVM442" s="1"/>
      <c r="KVN442" s="1"/>
      <c r="KVO442" s="1"/>
      <c r="KVP442" s="1"/>
      <c r="KVQ442" s="1"/>
      <c r="KVR442" s="1"/>
      <c r="KVS442" s="1"/>
      <c r="KVT442" s="1"/>
      <c r="KVU442" s="1"/>
      <c r="KVV442" s="1"/>
      <c r="KVW442" s="1"/>
      <c r="KVX442" s="1"/>
      <c r="KVY442" s="1"/>
      <c r="KVZ442" s="1"/>
      <c r="KWA442" s="1"/>
      <c r="KWB442" s="1"/>
      <c r="KWC442" s="1"/>
      <c r="KWD442" s="1"/>
      <c r="KWE442" s="1"/>
      <c r="KWF442" s="1"/>
      <c r="KWG442" s="1"/>
      <c r="KWH442" s="1"/>
      <c r="KWI442" s="1"/>
      <c r="KWJ442" s="1"/>
      <c r="KWK442" s="1"/>
      <c r="KWL442" s="1"/>
      <c r="KWM442" s="1"/>
      <c r="KWN442" s="1"/>
      <c r="KWO442" s="1"/>
      <c r="KWP442" s="1"/>
      <c r="KWQ442" s="1"/>
      <c r="KWR442" s="1"/>
      <c r="KWS442" s="1"/>
      <c r="KWT442" s="1"/>
      <c r="KWU442" s="1"/>
      <c r="KWV442" s="1"/>
      <c r="KWW442" s="1"/>
      <c r="KWX442" s="1"/>
      <c r="KWY442" s="1"/>
      <c r="KWZ442" s="1"/>
      <c r="KXA442" s="1"/>
      <c r="KXB442" s="1"/>
      <c r="KXC442" s="1"/>
      <c r="KXD442" s="1"/>
      <c r="KXE442" s="1"/>
      <c r="KXF442" s="1"/>
      <c r="KXG442" s="1"/>
      <c r="KXH442" s="1"/>
      <c r="KXI442" s="1"/>
      <c r="KXJ442" s="1"/>
      <c r="KXK442" s="1"/>
      <c r="KXL442" s="1"/>
      <c r="KXM442" s="1"/>
      <c r="KXN442" s="1"/>
      <c r="KXO442" s="1"/>
      <c r="KXP442" s="1"/>
      <c r="KXQ442" s="1"/>
      <c r="KXR442" s="1"/>
      <c r="KXS442" s="1"/>
      <c r="KXT442" s="1"/>
      <c r="KXU442" s="1"/>
      <c r="KXV442" s="1"/>
      <c r="KXW442" s="1"/>
      <c r="KXX442" s="1"/>
      <c r="KXY442" s="1"/>
      <c r="KXZ442" s="1"/>
      <c r="KYA442" s="1"/>
      <c r="KYB442" s="1"/>
      <c r="KYC442" s="1"/>
      <c r="KYD442" s="1"/>
      <c r="KYE442" s="1"/>
      <c r="KYF442" s="1"/>
      <c r="KYG442" s="1"/>
      <c r="KYH442" s="1"/>
      <c r="KYI442" s="1"/>
      <c r="KYJ442" s="1"/>
      <c r="KYK442" s="1"/>
      <c r="KYL442" s="1"/>
      <c r="KYM442" s="1"/>
      <c r="KYN442" s="1"/>
      <c r="KYO442" s="1"/>
      <c r="KYP442" s="1"/>
      <c r="KYQ442" s="1"/>
      <c r="KYR442" s="1"/>
      <c r="KYS442" s="1"/>
      <c r="KYT442" s="1"/>
      <c r="KYU442" s="1"/>
      <c r="KYV442" s="1"/>
      <c r="KYW442" s="1"/>
      <c r="KYX442" s="1"/>
      <c r="KYY442" s="1"/>
      <c r="KYZ442" s="1"/>
      <c r="KZA442" s="1"/>
      <c r="KZB442" s="1"/>
      <c r="KZC442" s="1"/>
      <c r="KZD442" s="1"/>
      <c r="KZE442" s="1"/>
      <c r="KZF442" s="1"/>
      <c r="KZG442" s="1"/>
      <c r="KZH442" s="1"/>
      <c r="KZI442" s="1"/>
      <c r="KZJ442" s="1"/>
      <c r="KZK442" s="1"/>
      <c r="KZL442" s="1"/>
      <c r="KZM442" s="1"/>
      <c r="KZN442" s="1"/>
      <c r="KZO442" s="1"/>
      <c r="KZP442" s="1"/>
      <c r="KZQ442" s="1"/>
      <c r="KZR442" s="1"/>
      <c r="KZS442" s="1"/>
      <c r="KZT442" s="1"/>
      <c r="KZU442" s="1"/>
      <c r="KZV442" s="1"/>
      <c r="KZW442" s="1"/>
      <c r="KZX442" s="1"/>
      <c r="KZY442" s="1"/>
      <c r="KZZ442" s="1"/>
      <c r="LAA442" s="1"/>
      <c r="LAB442" s="1"/>
      <c r="LAC442" s="1"/>
      <c r="LAD442" s="1"/>
      <c r="LAE442" s="1"/>
      <c r="LAF442" s="1"/>
      <c r="LAG442" s="1"/>
      <c r="LAH442" s="1"/>
      <c r="LAI442" s="1"/>
      <c r="LAJ442" s="1"/>
      <c r="LAK442" s="1"/>
      <c r="LAL442" s="1"/>
      <c r="LAM442" s="1"/>
      <c r="LAN442" s="1"/>
      <c r="LAO442" s="1"/>
      <c r="LAP442" s="1"/>
      <c r="LAQ442" s="1"/>
      <c r="LAR442" s="1"/>
      <c r="LAS442" s="1"/>
      <c r="LAT442" s="1"/>
      <c r="LAU442" s="1"/>
      <c r="LAV442" s="1"/>
      <c r="LAW442" s="1"/>
      <c r="LAX442" s="1"/>
      <c r="LAY442" s="1"/>
      <c r="LAZ442" s="1"/>
      <c r="LBA442" s="1"/>
      <c r="LBB442" s="1"/>
      <c r="LBC442" s="1"/>
      <c r="LBD442" s="1"/>
      <c r="LBE442" s="1"/>
      <c r="LBF442" s="1"/>
      <c r="LBG442" s="1"/>
      <c r="LBH442" s="1"/>
      <c r="LBI442" s="1"/>
      <c r="LBJ442" s="1"/>
      <c r="LBK442" s="1"/>
      <c r="LBL442" s="1"/>
      <c r="LBM442" s="1"/>
      <c r="LBN442" s="1"/>
      <c r="LBO442" s="1"/>
      <c r="LBP442" s="1"/>
      <c r="LBQ442" s="1"/>
      <c r="LBR442" s="1"/>
      <c r="LBS442" s="1"/>
      <c r="LBT442" s="1"/>
      <c r="LBU442" s="1"/>
      <c r="LBV442" s="1"/>
      <c r="LBW442" s="1"/>
      <c r="LBX442" s="1"/>
      <c r="LBY442" s="1"/>
      <c r="LBZ442" s="1"/>
      <c r="LCA442" s="1"/>
      <c r="LCB442" s="1"/>
      <c r="LCC442" s="1"/>
      <c r="LCD442" s="1"/>
      <c r="LCE442" s="1"/>
      <c r="LCF442" s="1"/>
      <c r="LCG442" s="1"/>
      <c r="LCH442" s="1"/>
      <c r="LCI442" s="1"/>
      <c r="LCJ442" s="1"/>
      <c r="LCK442" s="1"/>
      <c r="LCL442" s="1"/>
      <c r="LCM442" s="1"/>
      <c r="LCN442" s="1"/>
      <c r="LCO442" s="1"/>
      <c r="LCP442" s="1"/>
      <c r="LCQ442" s="1"/>
      <c r="LCR442" s="1"/>
      <c r="LCS442" s="1"/>
      <c r="LCT442" s="1"/>
      <c r="LCU442" s="1"/>
      <c r="LCV442" s="1"/>
      <c r="LCW442" s="1"/>
      <c r="LCX442" s="1"/>
      <c r="LCY442" s="1"/>
      <c r="LCZ442" s="1"/>
      <c r="LDA442" s="1"/>
      <c r="LDB442" s="1"/>
      <c r="LDC442" s="1"/>
      <c r="LDD442" s="1"/>
      <c r="LDE442" s="1"/>
      <c r="LDF442" s="1"/>
      <c r="LDG442" s="1"/>
      <c r="LDH442" s="1"/>
      <c r="LDI442" s="1"/>
      <c r="LDJ442" s="1"/>
      <c r="LDK442" s="1"/>
      <c r="LDL442" s="1"/>
      <c r="LDM442" s="1"/>
      <c r="LDN442" s="1"/>
      <c r="LDO442" s="1"/>
      <c r="LDP442" s="1"/>
      <c r="LDQ442" s="1"/>
      <c r="LDR442" s="1"/>
      <c r="LDS442" s="1"/>
      <c r="LDT442" s="1"/>
      <c r="LDU442" s="1"/>
      <c r="LDV442" s="1"/>
      <c r="LDW442" s="1"/>
      <c r="LDX442" s="1"/>
      <c r="LDY442" s="1"/>
      <c r="LDZ442" s="1"/>
      <c r="LEA442" s="1"/>
      <c r="LEB442" s="1"/>
      <c r="LEC442" s="1"/>
      <c r="LED442" s="1"/>
      <c r="LEE442" s="1"/>
      <c r="LEF442" s="1"/>
      <c r="LEG442" s="1"/>
      <c r="LEH442" s="1"/>
      <c r="LEI442" s="1"/>
      <c r="LEJ442" s="1"/>
      <c r="LEK442" s="1"/>
      <c r="LEL442" s="1"/>
      <c r="LEM442" s="1"/>
      <c r="LEN442" s="1"/>
      <c r="LEO442" s="1"/>
      <c r="LEP442" s="1"/>
      <c r="LEQ442" s="1"/>
      <c r="LER442" s="1"/>
      <c r="LES442" s="1"/>
      <c r="LET442" s="1"/>
      <c r="LEU442" s="1"/>
      <c r="LEV442" s="1"/>
      <c r="LEW442" s="1"/>
      <c r="LEX442" s="1"/>
      <c r="LEY442" s="1"/>
      <c r="LEZ442" s="1"/>
      <c r="LFA442" s="1"/>
      <c r="LFB442" s="1"/>
      <c r="LFC442" s="1"/>
      <c r="LFD442" s="1"/>
      <c r="LFE442" s="1"/>
      <c r="LFF442" s="1"/>
      <c r="LFG442" s="1"/>
      <c r="LFH442" s="1"/>
      <c r="LFI442" s="1"/>
      <c r="LFJ442" s="1"/>
      <c r="LFK442" s="1"/>
      <c r="LFL442" s="1"/>
      <c r="LFM442" s="1"/>
      <c r="LFN442" s="1"/>
      <c r="LFO442" s="1"/>
      <c r="LFP442" s="1"/>
      <c r="LFQ442" s="1"/>
      <c r="LFR442" s="1"/>
      <c r="LFS442" s="1"/>
      <c r="LFT442" s="1"/>
      <c r="LFU442" s="1"/>
      <c r="LFV442" s="1"/>
      <c r="LFW442" s="1"/>
      <c r="LFX442" s="1"/>
      <c r="LFY442" s="1"/>
      <c r="LFZ442" s="1"/>
      <c r="LGA442" s="1"/>
      <c r="LGB442" s="1"/>
      <c r="LGC442" s="1"/>
      <c r="LGD442" s="1"/>
      <c r="LGE442" s="1"/>
      <c r="LGF442" s="1"/>
      <c r="LGG442" s="1"/>
      <c r="LGH442" s="1"/>
      <c r="LGI442" s="1"/>
      <c r="LGJ442" s="1"/>
      <c r="LGK442" s="1"/>
      <c r="LGL442" s="1"/>
      <c r="LGM442" s="1"/>
      <c r="LGN442" s="1"/>
      <c r="LGO442" s="1"/>
      <c r="LGP442" s="1"/>
      <c r="LGQ442" s="1"/>
      <c r="LGR442" s="1"/>
      <c r="LGS442" s="1"/>
      <c r="LGT442" s="1"/>
      <c r="LGU442" s="1"/>
      <c r="LGV442" s="1"/>
      <c r="LGW442" s="1"/>
      <c r="LGX442" s="1"/>
      <c r="LGY442" s="1"/>
      <c r="LGZ442" s="1"/>
      <c r="LHA442" s="1"/>
      <c r="LHB442" s="1"/>
      <c r="LHC442" s="1"/>
      <c r="LHD442" s="1"/>
      <c r="LHE442" s="1"/>
      <c r="LHF442" s="1"/>
      <c r="LHG442" s="1"/>
      <c r="LHH442" s="1"/>
      <c r="LHI442" s="1"/>
      <c r="LHJ442" s="1"/>
      <c r="LHK442" s="1"/>
      <c r="LHL442" s="1"/>
      <c r="LHM442" s="1"/>
      <c r="LHN442" s="1"/>
      <c r="LHO442" s="1"/>
      <c r="LHP442" s="1"/>
      <c r="LHQ442" s="1"/>
      <c r="LHR442" s="1"/>
      <c r="LHS442" s="1"/>
      <c r="LHT442" s="1"/>
      <c r="LHU442" s="1"/>
      <c r="LHV442" s="1"/>
      <c r="LHW442" s="1"/>
      <c r="LHX442" s="1"/>
      <c r="LHY442" s="1"/>
      <c r="LHZ442" s="1"/>
      <c r="LIA442" s="1"/>
      <c r="LIB442" s="1"/>
      <c r="LIC442" s="1"/>
      <c r="LID442" s="1"/>
      <c r="LIE442" s="1"/>
      <c r="LIF442" s="1"/>
      <c r="LIG442" s="1"/>
      <c r="LIH442" s="1"/>
      <c r="LII442" s="1"/>
      <c r="LIJ442" s="1"/>
      <c r="LIK442" s="1"/>
      <c r="LIL442" s="1"/>
      <c r="LIM442" s="1"/>
      <c r="LIN442" s="1"/>
      <c r="LIO442" s="1"/>
      <c r="LIP442" s="1"/>
      <c r="LIQ442" s="1"/>
      <c r="LIR442" s="1"/>
      <c r="LIS442" s="1"/>
      <c r="LIT442" s="1"/>
      <c r="LIU442" s="1"/>
      <c r="LIV442" s="1"/>
      <c r="LIW442" s="1"/>
      <c r="LIX442" s="1"/>
      <c r="LIY442" s="1"/>
      <c r="LIZ442" s="1"/>
      <c r="LJA442" s="1"/>
      <c r="LJB442" s="1"/>
      <c r="LJC442" s="1"/>
      <c r="LJD442" s="1"/>
      <c r="LJE442" s="1"/>
      <c r="LJF442" s="1"/>
      <c r="LJG442" s="1"/>
      <c r="LJH442" s="1"/>
      <c r="LJI442" s="1"/>
      <c r="LJJ442" s="1"/>
      <c r="LJK442" s="1"/>
      <c r="LJL442" s="1"/>
      <c r="LJM442" s="1"/>
      <c r="LJN442" s="1"/>
      <c r="LJO442" s="1"/>
      <c r="LJP442" s="1"/>
      <c r="LJQ442" s="1"/>
      <c r="LJR442" s="1"/>
      <c r="LJS442" s="1"/>
      <c r="LJT442" s="1"/>
      <c r="LJU442" s="1"/>
      <c r="LJV442" s="1"/>
      <c r="LJW442" s="1"/>
      <c r="LJX442" s="1"/>
      <c r="LJY442" s="1"/>
      <c r="LJZ442" s="1"/>
      <c r="LKA442" s="1"/>
      <c r="LKB442" s="1"/>
      <c r="LKC442" s="1"/>
      <c r="LKD442" s="1"/>
      <c r="LKE442" s="1"/>
      <c r="LKF442" s="1"/>
      <c r="LKG442" s="1"/>
      <c r="LKH442" s="1"/>
      <c r="LKI442" s="1"/>
      <c r="LKJ442" s="1"/>
      <c r="LKK442" s="1"/>
      <c r="LKL442" s="1"/>
      <c r="LKM442" s="1"/>
      <c r="LKN442" s="1"/>
      <c r="LKO442" s="1"/>
      <c r="LKP442" s="1"/>
      <c r="LKQ442" s="1"/>
      <c r="LKR442" s="1"/>
      <c r="LKS442" s="1"/>
      <c r="LKT442" s="1"/>
      <c r="LKU442" s="1"/>
      <c r="LKV442" s="1"/>
      <c r="LKW442" s="1"/>
      <c r="LKX442" s="1"/>
      <c r="LKY442" s="1"/>
      <c r="LKZ442" s="1"/>
      <c r="LLA442" s="1"/>
      <c r="LLB442" s="1"/>
      <c r="LLC442" s="1"/>
      <c r="LLD442" s="1"/>
      <c r="LLE442" s="1"/>
      <c r="LLF442" s="1"/>
      <c r="LLG442" s="1"/>
      <c r="LLH442" s="1"/>
      <c r="LLI442" s="1"/>
      <c r="LLJ442" s="1"/>
      <c r="LLK442" s="1"/>
      <c r="LLL442" s="1"/>
      <c r="LLM442" s="1"/>
      <c r="LLN442" s="1"/>
      <c r="LLO442" s="1"/>
      <c r="LLP442" s="1"/>
      <c r="LLQ442" s="1"/>
      <c r="LLR442" s="1"/>
      <c r="LLS442" s="1"/>
      <c r="LLT442" s="1"/>
      <c r="LLU442" s="1"/>
      <c r="LLV442" s="1"/>
      <c r="LLW442" s="1"/>
      <c r="LLX442" s="1"/>
      <c r="LLY442" s="1"/>
      <c r="LLZ442" s="1"/>
      <c r="LMA442" s="1"/>
      <c r="LMB442" s="1"/>
      <c r="LMC442" s="1"/>
      <c r="LMD442" s="1"/>
      <c r="LME442" s="1"/>
      <c r="LMF442" s="1"/>
      <c r="LMG442" s="1"/>
      <c r="LMH442" s="1"/>
      <c r="LMI442" s="1"/>
      <c r="LMJ442" s="1"/>
      <c r="LMK442" s="1"/>
      <c r="LML442" s="1"/>
      <c r="LMM442" s="1"/>
      <c r="LMN442" s="1"/>
      <c r="LMO442" s="1"/>
      <c r="LMP442" s="1"/>
      <c r="LMQ442" s="1"/>
      <c r="LMR442" s="1"/>
      <c r="LMS442" s="1"/>
      <c r="LMT442" s="1"/>
      <c r="LMU442" s="1"/>
      <c r="LMV442" s="1"/>
      <c r="LMW442" s="1"/>
      <c r="LMX442" s="1"/>
      <c r="LMY442" s="1"/>
      <c r="LMZ442" s="1"/>
      <c r="LNA442" s="1"/>
      <c r="LNB442" s="1"/>
      <c r="LNC442" s="1"/>
      <c r="LND442" s="1"/>
      <c r="LNE442" s="1"/>
      <c r="LNF442" s="1"/>
      <c r="LNG442" s="1"/>
      <c r="LNH442" s="1"/>
      <c r="LNI442" s="1"/>
      <c r="LNJ442" s="1"/>
      <c r="LNK442" s="1"/>
      <c r="LNL442" s="1"/>
      <c r="LNM442" s="1"/>
      <c r="LNN442" s="1"/>
      <c r="LNO442" s="1"/>
      <c r="LNP442" s="1"/>
      <c r="LNQ442" s="1"/>
      <c r="LNR442" s="1"/>
      <c r="LNS442" s="1"/>
      <c r="LNT442" s="1"/>
      <c r="LNU442" s="1"/>
      <c r="LNV442" s="1"/>
      <c r="LNW442" s="1"/>
      <c r="LNX442" s="1"/>
      <c r="LNY442" s="1"/>
      <c r="LNZ442" s="1"/>
      <c r="LOA442" s="1"/>
      <c r="LOB442" s="1"/>
      <c r="LOC442" s="1"/>
      <c r="LOD442" s="1"/>
      <c r="LOE442" s="1"/>
      <c r="LOF442" s="1"/>
      <c r="LOG442" s="1"/>
      <c r="LOH442" s="1"/>
      <c r="LOI442" s="1"/>
      <c r="LOJ442" s="1"/>
      <c r="LOK442" s="1"/>
      <c r="LOL442" s="1"/>
      <c r="LOM442" s="1"/>
      <c r="LON442" s="1"/>
      <c r="LOO442" s="1"/>
      <c r="LOP442" s="1"/>
      <c r="LOQ442" s="1"/>
      <c r="LOR442" s="1"/>
      <c r="LOS442" s="1"/>
      <c r="LOT442" s="1"/>
      <c r="LOU442" s="1"/>
      <c r="LOV442" s="1"/>
      <c r="LOW442" s="1"/>
      <c r="LOX442" s="1"/>
      <c r="LOY442" s="1"/>
      <c r="LOZ442" s="1"/>
      <c r="LPA442" s="1"/>
      <c r="LPB442" s="1"/>
      <c r="LPC442" s="1"/>
      <c r="LPD442" s="1"/>
      <c r="LPE442" s="1"/>
      <c r="LPF442" s="1"/>
      <c r="LPG442" s="1"/>
      <c r="LPH442" s="1"/>
      <c r="LPI442" s="1"/>
      <c r="LPJ442" s="1"/>
      <c r="LPK442" s="1"/>
      <c r="LPL442" s="1"/>
      <c r="LPM442" s="1"/>
      <c r="LPN442" s="1"/>
      <c r="LPO442" s="1"/>
      <c r="LPP442" s="1"/>
      <c r="LPQ442" s="1"/>
      <c r="LPR442" s="1"/>
      <c r="LPS442" s="1"/>
      <c r="LPT442" s="1"/>
      <c r="LPU442" s="1"/>
      <c r="LPV442" s="1"/>
      <c r="LPW442" s="1"/>
      <c r="LPX442" s="1"/>
      <c r="LPY442" s="1"/>
      <c r="LPZ442" s="1"/>
      <c r="LQA442" s="1"/>
      <c r="LQB442" s="1"/>
      <c r="LQC442" s="1"/>
      <c r="LQD442" s="1"/>
      <c r="LQE442" s="1"/>
      <c r="LQF442" s="1"/>
      <c r="LQG442" s="1"/>
      <c r="LQH442" s="1"/>
      <c r="LQI442" s="1"/>
      <c r="LQJ442" s="1"/>
      <c r="LQK442" s="1"/>
      <c r="LQL442" s="1"/>
      <c r="LQM442" s="1"/>
      <c r="LQN442" s="1"/>
      <c r="LQO442" s="1"/>
      <c r="LQP442" s="1"/>
      <c r="LQQ442" s="1"/>
      <c r="LQR442" s="1"/>
      <c r="LQS442" s="1"/>
      <c r="LQT442" s="1"/>
      <c r="LQU442" s="1"/>
      <c r="LQV442" s="1"/>
      <c r="LQW442" s="1"/>
      <c r="LQX442" s="1"/>
      <c r="LQY442" s="1"/>
      <c r="LQZ442" s="1"/>
      <c r="LRA442" s="1"/>
      <c r="LRB442" s="1"/>
      <c r="LRC442" s="1"/>
      <c r="LRD442" s="1"/>
      <c r="LRE442" s="1"/>
      <c r="LRF442" s="1"/>
      <c r="LRG442" s="1"/>
      <c r="LRH442" s="1"/>
      <c r="LRI442" s="1"/>
      <c r="LRJ442" s="1"/>
      <c r="LRK442" s="1"/>
      <c r="LRL442" s="1"/>
      <c r="LRM442" s="1"/>
      <c r="LRN442" s="1"/>
      <c r="LRO442" s="1"/>
      <c r="LRP442" s="1"/>
      <c r="LRQ442" s="1"/>
      <c r="LRR442" s="1"/>
      <c r="LRS442" s="1"/>
      <c r="LRT442" s="1"/>
      <c r="LRU442" s="1"/>
      <c r="LRV442" s="1"/>
      <c r="LRW442" s="1"/>
      <c r="LRX442" s="1"/>
      <c r="LRY442" s="1"/>
      <c r="LRZ442" s="1"/>
      <c r="LSA442" s="1"/>
      <c r="LSB442" s="1"/>
      <c r="LSC442" s="1"/>
      <c r="LSD442" s="1"/>
      <c r="LSE442" s="1"/>
      <c r="LSF442" s="1"/>
      <c r="LSG442" s="1"/>
      <c r="LSH442" s="1"/>
      <c r="LSI442" s="1"/>
      <c r="LSJ442" s="1"/>
      <c r="LSK442" s="1"/>
      <c r="LSL442" s="1"/>
      <c r="LSM442" s="1"/>
      <c r="LSN442" s="1"/>
      <c r="LSO442" s="1"/>
      <c r="LSP442" s="1"/>
      <c r="LSQ442" s="1"/>
      <c r="LSR442" s="1"/>
      <c r="LSS442" s="1"/>
      <c r="LST442" s="1"/>
      <c r="LSU442" s="1"/>
      <c r="LSV442" s="1"/>
      <c r="LSW442" s="1"/>
      <c r="LSX442" s="1"/>
      <c r="LSY442" s="1"/>
      <c r="LSZ442" s="1"/>
      <c r="LTA442" s="1"/>
      <c r="LTB442" s="1"/>
      <c r="LTC442" s="1"/>
      <c r="LTD442" s="1"/>
      <c r="LTE442" s="1"/>
      <c r="LTF442" s="1"/>
      <c r="LTG442" s="1"/>
      <c r="LTH442" s="1"/>
      <c r="LTI442" s="1"/>
      <c r="LTJ442" s="1"/>
      <c r="LTK442" s="1"/>
      <c r="LTL442" s="1"/>
      <c r="LTM442" s="1"/>
      <c r="LTN442" s="1"/>
      <c r="LTO442" s="1"/>
      <c r="LTP442" s="1"/>
      <c r="LTQ442" s="1"/>
      <c r="LTR442" s="1"/>
      <c r="LTS442" s="1"/>
      <c r="LTT442" s="1"/>
      <c r="LTU442" s="1"/>
      <c r="LTV442" s="1"/>
      <c r="LTW442" s="1"/>
      <c r="LTX442" s="1"/>
      <c r="LTY442" s="1"/>
      <c r="LTZ442" s="1"/>
      <c r="LUA442" s="1"/>
      <c r="LUB442" s="1"/>
      <c r="LUC442" s="1"/>
      <c r="LUD442" s="1"/>
      <c r="LUE442" s="1"/>
      <c r="LUF442" s="1"/>
      <c r="LUG442" s="1"/>
      <c r="LUH442" s="1"/>
      <c r="LUI442" s="1"/>
      <c r="LUJ442" s="1"/>
      <c r="LUK442" s="1"/>
      <c r="LUL442" s="1"/>
      <c r="LUM442" s="1"/>
      <c r="LUN442" s="1"/>
      <c r="LUO442" s="1"/>
      <c r="LUP442" s="1"/>
      <c r="LUQ442" s="1"/>
      <c r="LUR442" s="1"/>
      <c r="LUS442" s="1"/>
      <c r="LUT442" s="1"/>
      <c r="LUU442" s="1"/>
      <c r="LUV442" s="1"/>
      <c r="LUW442" s="1"/>
      <c r="LUX442" s="1"/>
      <c r="LUY442" s="1"/>
      <c r="LUZ442" s="1"/>
      <c r="LVA442" s="1"/>
      <c r="LVB442" s="1"/>
      <c r="LVC442" s="1"/>
      <c r="LVD442" s="1"/>
      <c r="LVE442" s="1"/>
      <c r="LVF442" s="1"/>
      <c r="LVG442" s="1"/>
      <c r="LVH442" s="1"/>
      <c r="LVI442" s="1"/>
      <c r="LVJ442" s="1"/>
      <c r="LVK442" s="1"/>
      <c r="LVL442" s="1"/>
      <c r="LVM442" s="1"/>
      <c r="LVN442" s="1"/>
      <c r="LVO442" s="1"/>
      <c r="LVP442" s="1"/>
      <c r="LVQ442" s="1"/>
      <c r="LVR442" s="1"/>
      <c r="LVS442" s="1"/>
      <c r="LVT442" s="1"/>
      <c r="LVU442" s="1"/>
      <c r="LVV442" s="1"/>
      <c r="LVW442" s="1"/>
      <c r="LVX442" s="1"/>
      <c r="LVY442" s="1"/>
      <c r="LVZ442" s="1"/>
      <c r="LWA442" s="1"/>
      <c r="LWB442" s="1"/>
      <c r="LWC442" s="1"/>
      <c r="LWD442" s="1"/>
      <c r="LWE442" s="1"/>
      <c r="LWF442" s="1"/>
      <c r="LWG442" s="1"/>
      <c r="LWH442" s="1"/>
      <c r="LWI442" s="1"/>
      <c r="LWJ442" s="1"/>
      <c r="LWK442" s="1"/>
      <c r="LWL442" s="1"/>
      <c r="LWM442" s="1"/>
      <c r="LWN442" s="1"/>
      <c r="LWO442" s="1"/>
      <c r="LWP442" s="1"/>
      <c r="LWQ442" s="1"/>
      <c r="LWR442" s="1"/>
      <c r="LWS442" s="1"/>
      <c r="LWT442" s="1"/>
      <c r="LWU442" s="1"/>
      <c r="LWV442" s="1"/>
      <c r="LWW442" s="1"/>
      <c r="LWX442" s="1"/>
      <c r="LWY442" s="1"/>
      <c r="LWZ442" s="1"/>
      <c r="LXA442" s="1"/>
      <c r="LXB442" s="1"/>
      <c r="LXC442" s="1"/>
      <c r="LXD442" s="1"/>
      <c r="LXE442" s="1"/>
      <c r="LXF442" s="1"/>
      <c r="LXG442" s="1"/>
      <c r="LXH442" s="1"/>
      <c r="LXI442" s="1"/>
      <c r="LXJ442" s="1"/>
      <c r="LXK442" s="1"/>
      <c r="LXL442" s="1"/>
      <c r="LXM442" s="1"/>
      <c r="LXN442" s="1"/>
      <c r="LXO442" s="1"/>
      <c r="LXP442" s="1"/>
      <c r="LXQ442" s="1"/>
      <c r="LXR442" s="1"/>
      <c r="LXS442" s="1"/>
      <c r="LXT442" s="1"/>
      <c r="LXU442" s="1"/>
      <c r="LXV442" s="1"/>
      <c r="LXW442" s="1"/>
      <c r="LXX442" s="1"/>
      <c r="LXY442" s="1"/>
      <c r="LXZ442" s="1"/>
      <c r="LYA442" s="1"/>
      <c r="LYB442" s="1"/>
      <c r="LYC442" s="1"/>
      <c r="LYD442" s="1"/>
      <c r="LYE442" s="1"/>
      <c r="LYF442" s="1"/>
      <c r="LYG442" s="1"/>
      <c r="LYH442" s="1"/>
      <c r="LYI442" s="1"/>
      <c r="LYJ442" s="1"/>
      <c r="LYK442" s="1"/>
      <c r="LYL442" s="1"/>
      <c r="LYM442" s="1"/>
      <c r="LYN442" s="1"/>
      <c r="LYO442" s="1"/>
      <c r="LYP442" s="1"/>
      <c r="LYQ442" s="1"/>
      <c r="LYR442" s="1"/>
      <c r="LYS442" s="1"/>
      <c r="LYT442" s="1"/>
      <c r="LYU442" s="1"/>
      <c r="LYV442" s="1"/>
      <c r="LYW442" s="1"/>
      <c r="LYX442" s="1"/>
      <c r="LYY442" s="1"/>
      <c r="LYZ442" s="1"/>
      <c r="LZA442" s="1"/>
      <c r="LZB442" s="1"/>
      <c r="LZC442" s="1"/>
      <c r="LZD442" s="1"/>
      <c r="LZE442" s="1"/>
      <c r="LZF442" s="1"/>
      <c r="LZG442" s="1"/>
      <c r="LZH442" s="1"/>
      <c r="LZI442" s="1"/>
      <c r="LZJ442" s="1"/>
      <c r="LZK442" s="1"/>
      <c r="LZL442" s="1"/>
      <c r="LZM442" s="1"/>
      <c r="LZN442" s="1"/>
      <c r="LZO442" s="1"/>
      <c r="LZP442" s="1"/>
      <c r="LZQ442" s="1"/>
      <c r="LZR442" s="1"/>
      <c r="LZS442" s="1"/>
      <c r="LZT442" s="1"/>
      <c r="LZU442" s="1"/>
      <c r="LZV442" s="1"/>
      <c r="LZW442" s="1"/>
      <c r="LZX442" s="1"/>
      <c r="LZY442" s="1"/>
      <c r="LZZ442" s="1"/>
      <c r="MAA442" s="1"/>
      <c r="MAB442" s="1"/>
      <c r="MAC442" s="1"/>
      <c r="MAD442" s="1"/>
      <c r="MAE442" s="1"/>
      <c r="MAF442" s="1"/>
      <c r="MAG442" s="1"/>
      <c r="MAH442" s="1"/>
      <c r="MAI442" s="1"/>
      <c r="MAJ442" s="1"/>
      <c r="MAK442" s="1"/>
      <c r="MAL442" s="1"/>
      <c r="MAM442" s="1"/>
      <c r="MAN442" s="1"/>
      <c r="MAO442" s="1"/>
      <c r="MAP442" s="1"/>
      <c r="MAQ442" s="1"/>
      <c r="MAR442" s="1"/>
      <c r="MAS442" s="1"/>
      <c r="MAT442" s="1"/>
      <c r="MAU442" s="1"/>
      <c r="MAV442" s="1"/>
      <c r="MAW442" s="1"/>
      <c r="MAX442" s="1"/>
      <c r="MAY442" s="1"/>
      <c r="MAZ442" s="1"/>
      <c r="MBA442" s="1"/>
      <c r="MBB442" s="1"/>
      <c r="MBC442" s="1"/>
      <c r="MBD442" s="1"/>
      <c r="MBE442" s="1"/>
      <c r="MBF442" s="1"/>
      <c r="MBG442" s="1"/>
      <c r="MBH442" s="1"/>
      <c r="MBI442" s="1"/>
      <c r="MBJ442" s="1"/>
      <c r="MBK442" s="1"/>
      <c r="MBL442" s="1"/>
      <c r="MBM442" s="1"/>
      <c r="MBN442" s="1"/>
      <c r="MBO442" s="1"/>
      <c r="MBP442" s="1"/>
      <c r="MBQ442" s="1"/>
      <c r="MBR442" s="1"/>
      <c r="MBS442" s="1"/>
      <c r="MBT442" s="1"/>
      <c r="MBU442" s="1"/>
      <c r="MBV442" s="1"/>
      <c r="MBW442" s="1"/>
      <c r="MBX442" s="1"/>
      <c r="MBY442" s="1"/>
      <c r="MBZ442" s="1"/>
      <c r="MCA442" s="1"/>
      <c r="MCB442" s="1"/>
      <c r="MCC442" s="1"/>
      <c r="MCD442" s="1"/>
      <c r="MCE442" s="1"/>
      <c r="MCF442" s="1"/>
      <c r="MCG442" s="1"/>
      <c r="MCH442" s="1"/>
      <c r="MCI442" s="1"/>
      <c r="MCJ442" s="1"/>
      <c r="MCK442" s="1"/>
      <c r="MCL442" s="1"/>
      <c r="MCM442" s="1"/>
      <c r="MCN442" s="1"/>
      <c r="MCO442" s="1"/>
      <c r="MCP442" s="1"/>
      <c r="MCQ442" s="1"/>
      <c r="MCR442" s="1"/>
      <c r="MCS442" s="1"/>
      <c r="MCT442" s="1"/>
      <c r="MCU442" s="1"/>
      <c r="MCV442" s="1"/>
      <c r="MCW442" s="1"/>
      <c r="MCX442" s="1"/>
      <c r="MCY442" s="1"/>
      <c r="MCZ442" s="1"/>
      <c r="MDA442" s="1"/>
      <c r="MDB442" s="1"/>
      <c r="MDC442" s="1"/>
      <c r="MDD442" s="1"/>
      <c r="MDE442" s="1"/>
      <c r="MDF442" s="1"/>
      <c r="MDG442" s="1"/>
      <c r="MDH442" s="1"/>
      <c r="MDI442" s="1"/>
      <c r="MDJ442" s="1"/>
      <c r="MDK442" s="1"/>
      <c r="MDL442" s="1"/>
      <c r="MDM442" s="1"/>
      <c r="MDN442" s="1"/>
      <c r="MDO442" s="1"/>
      <c r="MDP442" s="1"/>
      <c r="MDQ442" s="1"/>
      <c r="MDR442" s="1"/>
      <c r="MDS442" s="1"/>
      <c r="MDT442" s="1"/>
      <c r="MDU442" s="1"/>
      <c r="MDV442" s="1"/>
      <c r="MDW442" s="1"/>
      <c r="MDX442" s="1"/>
      <c r="MDY442" s="1"/>
      <c r="MDZ442" s="1"/>
      <c r="MEA442" s="1"/>
      <c r="MEB442" s="1"/>
      <c r="MEC442" s="1"/>
      <c r="MED442" s="1"/>
      <c r="MEE442" s="1"/>
      <c r="MEF442" s="1"/>
      <c r="MEG442" s="1"/>
      <c r="MEH442" s="1"/>
      <c r="MEI442" s="1"/>
      <c r="MEJ442" s="1"/>
      <c r="MEK442" s="1"/>
      <c r="MEL442" s="1"/>
      <c r="MEM442" s="1"/>
      <c r="MEN442" s="1"/>
      <c r="MEO442" s="1"/>
      <c r="MEP442" s="1"/>
      <c r="MEQ442" s="1"/>
      <c r="MER442" s="1"/>
      <c r="MES442" s="1"/>
      <c r="MET442" s="1"/>
      <c r="MEU442" s="1"/>
      <c r="MEV442" s="1"/>
      <c r="MEW442" s="1"/>
      <c r="MEX442" s="1"/>
      <c r="MEY442" s="1"/>
      <c r="MEZ442" s="1"/>
      <c r="MFA442" s="1"/>
      <c r="MFB442" s="1"/>
      <c r="MFC442" s="1"/>
      <c r="MFD442" s="1"/>
      <c r="MFE442" s="1"/>
      <c r="MFF442" s="1"/>
      <c r="MFG442" s="1"/>
      <c r="MFH442" s="1"/>
      <c r="MFI442" s="1"/>
      <c r="MFJ442" s="1"/>
      <c r="MFK442" s="1"/>
      <c r="MFL442" s="1"/>
      <c r="MFM442" s="1"/>
      <c r="MFN442" s="1"/>
      <c r="MFO442" s="1"/>
      <c r="MFP442" s="1"/>
      <c r="MFQ442" s="1"/>
      <c r="MFR442" s="1"/>
      <c r="MFS442" s="1"/>
      <c r="MFT442" s="1"/>
      <c r="MFU442" s="1"/>
      <c r="MFV442" s="1"/>
      <c r="MFW442" s="1"/>
      <c r="MFX442" s="1"/>
      <c r="MFY442" s="1"/>
      <c r="MFZ442" s="1"/>
      <c r="MGA442" s="1"/>
      <c r="MGB442" s="1"/>
      <c r="MGC442" s="1"/>
      <c r="MGD442" s="1"/>
      <c r="MGE442" s="1"/>
      <c r="MGF442" s="1"/>
      <c r="MGG442" s="1"/>
      <c r="MGH442" s="1"/>
      <c r="MGI442" s="1"/>
      <c r="MGJ442" s="1"/>
      <c r="MGK442" s="1"/>
      <c r="MGL442" s="1"/>
      <c r="MGM442" s="1"/>
      <c r="MGN442" s="1"/>
      <c r="MGO442" s="1"/>
      <c r="MGP442" s="1"/>
      <c r="MGQ442" s="1"/>
      <c r="MGR442" s="1"/>
      <c r="MGS442" s="1"/>
      <c r="MGT442" s="1"/>
      <c r="MGU442" s="1"/>
      <c r="MGV442" s="1"/>
      <c r="MGW442" s="1"/>
      <c r="MGX442" s="1"/>
      <c r="MGY442" s="1"/>
      <c r="MGZ442" s="1"/>
      <c r="MHA442" s="1"/>
      <c r="MHB442" s="1"/>
      <c r="MHC442" s="1"/>
      <c r="MHD442" s="1"/>
      <c r="MHE442" s="1"/>
      <c r="MHF442" s="1"/>
      <c r="MHG442" s="1"/>
      <c r="MHH442" s="1"/>
      <c r="MHI442" s="1"/>
      <c r="MHJ442" s="1"/>
      <c r="MHK442" s="1"/>
      <c r="MHL442" s="1"/>
      <c r="MHM442" s="1"/>
      <c r="MHN442" s="1"/>
      <c r="MHO442" s="1"/>
      <c r="MHP442" s="1"/>
      <c r="MHQ442" s="1"/>
      <c r="MHR442" s="1"/>
      <c r="MHS442" s="1"/>
      <c r="MHT442" s="1"/>
      <c r="MHU442" s="1"/>
      <c r="MHV442" s="1"/>
      <c r="MHW442" s="1"/>
      <c r="MHX442" s="1"/>
      <c r="MHY442" s="1"/>
      <c r="MHZ442" s="1"/>
      <c r="MIA442" s="1"/>
      <c r="MIB442" s="1"/>
      <c r="MIC442" s="1"/>
      <c r="MID442" s="1"/>
      <c r="MIE442" s="1"/>
      <c r="MIF442" s="1"/>
      <c r="MIG442" s="1"/>
      <c r="MIH442" s="1"/>
      <c r="MII442" s="1"/>
      <c r="MIJ442" s="1"/>
      <c r="MIK442" s="1"/>
      <c r="MIL442" s="1"/>
      <c r="MIM442" s="1"/>
      <c r="MIN442" s="1"/>
      <c r="MIO442" s="1"/>
      <c r="MIP442" s="1"/>
      <c r="MIQ442" s="1"/>
      <c r="MIR442" s="1"/>
      <c r="MIS442" s="1"/>
      <c r="MIT442" s="1"/>
      <c r="MIU442" s="1"/>
      <c r="MIV442" s="1"/>
      <c r="MIW442" s="1"/>
      <c r="MIX442" s="1"/>
      <c r="MIY442" s="1"/>
      <c r="MIZ442" s="1"/>
      <c r="MJA442" s="1"/>
      <c r="MJB442" s="1"/>
      <c r="MJC442" s="1"/>
      <c r="MJD442" s="1"/>
      <c r="MJE442" s="1"/>
      <c r="MJF442" s="1"/>
      <c r="MJG442" s="1"/>
      <c r="MJH442" s="1"/>
      <c r="MJI442" s="1"/>
      <c r="MJJ442" s="1"/>
      <c r="MJK442" s="1"/>
      <c r="MJL442" s="1"/>
      <c r="MJM442" s="1"/>
      <c r="MJN442" s="1"/>
      <c r="MJO442" s="1"/>
      <c r="MJP442" s="1"/>
      <c r="MJQ442" s="1"/>
      <c r="MJR442" s="1"/>
      <c r="MJS442" s="1"/>
      <c r="MJT442" s="1"/>
      <c r="MJU442" s="1"/>
      <c r="MJV442" s="1"/>
      <c r="MJW442" s="1"/>
      <c r="MJX442" s="1"/>
      <c r="MJY442" s="1"/>
      <c r="MJZ442" s="1"/>
      <c r="MKA442" s="1"/>
      <c r="MKB442" s="1"/>
      <c r="MKC442" s="1"/>
      <c r="MKD442" s="1"/>
      <c r="MKE442" s="1"/>
      <c r="MKF442" s="1"/>
      <c r="MKG442" s="1"/>
      <c r="MKH442" s="1"/>
      <c r="MKI442" s="1"/>
      <c r="MKJ442" s="1"/>
      <c r="MKK442" s="1"/>
      <c r="MKL442" s="1"/>
      <c r="MKM442" s="1"/>
      <c r="MKN442" s="1"/>
      <c r="MKO442" s="1"/>
      <c r="MKP442" s="1"/>
      <c r="MKQ442" s="1"/>
      <c r="MKR442" s="1"/>
      <c r="MKS442" s="1"/>
      <c r="MKT442" s="1"/>
      <c r="MKU442" s="1"/>
      <c r="MKV442" s="1"/>
      <c r="MKW442" s="1"/>
      <c r="MKX442" s="1"/>
      <c r="MKY442" s="1"/>
      <c r="MKZ442" s="1"/>
      <c r="MLA442" s="1"/>
      <c r="MLB442" s="1"/>
      <c r="MLC442" s="1"/>
      <c r="MLD442" s="1"/>
      <c r="MLE442" s="1"/>
      <c r="MLF442" s="1"/>
      <c r="MLG442" s="1"/>
      <c r="MLH442" s="1"/>
      <c r="MLI442" s="1"/>
      <c r="MLJ442" s="1"/>
      <c r="MLK442" s="1"/>
      <c r="MLL442" s="1"/>
      <c r="MLM442" s="1"/>
      <c r="MLN442" s="1"/>
      <c r="MLO442" s="1"/>
      <c r="MLP442" s="1"/>
      <c r="MLQ442" s="1"/>
      <c r="MLR442" s="1"/>
      <c r="MLS442" s="1"/>
      <c r="MLT442" s="1"/>
      <c r="MLU442" s="1"/>
      <c r="MLV442" s="1"/>
      <c r="MLW442" s="1"/>
      <c r="MLX442" s="1"/>
      <c r="MLY442" s="1"/>
      <c r="MLZ442" s="1"/>
      <c r="MMA442" s="1"/>
      <c r="MMB442" s="1"/>
      <c r="MMC442" s="1"/>
      <c r="MMD442" s="1"/>
      <c r="MME442" s="1"/>
      <c r="MMF442" s="1"/>
      <c r="MMG442" s="1"/>
      <c r="MMH442" s="1"/>
      <c r="MMI442" s="1"/>
      <c r="MMJ442" s="1"/>
      <c r="MMK442" s="1"/>
      <c r="MML442" s="1"/>
      <c r="MMM442" s="1"/>
      <c r="MMN442" s="1"/>
      <c r="MMO442" s="1"/>
      <c r="MMP442" s="1"/>
      <c r="MMQ442" s="1"/>
      <c r="MMR442" s="1"/>
      <c r="MMS442" s="1"/>
      <c r="MMT442" s="1"/>
      <c r="MMU442" s="1"/>
      <c r="MMV442" s="1"/>
      <c r="MMW442" s="1"/>
      <c r="MMX442" s="1"/>
      <c r="MMY442" s="1"/>
      <c r="MMZ442" s="1"/>
      <c r="MNA442" s="1"/>
      <c r="MNB442" s="1"/>
      <c r="MNC442" s="1"/>
      <c r="MND442" s="1"/>
      <c r="MNE442" s="1"/>
      <c r="MNF442" s="1"/>
      <c r="MNG442" s="1"/>
      <c r="MNH442" s="1"/>
      <c r="MNI442" s="1"/>
      <c r="MNJ442" s="1"/>
      <c r="MNK442" s="1"/>
      <c r="MNL442" s="1"/>
      <c r="MNM442" s="1"/>
      <c r="MNN442" s="1"/>
      <c r="MNO442" s="1"/>
      <c r="MNP442" s="1"/>
      <c r="MNQ442" s="1"/>
      <c r="MNR442" s="1"/>
      <c r="MNS442" s="1"/>
      <c r="MNT442" s="1"/>
      <c r="MNU442" s="1"/>
      <c r="MNV442" s="1"/>
      <c r="MNW442" s="1"/>
      <c r="MNX442" s="1"/>
      <c r="MNY442" s="1"/>
      <c r="MNZ442" s="1"/>
      <c r="MOA442" s="1"/>
      <c r="MOB442" s="1"/>
      <c r="MOC442" s="1"/>
      <c r="MOD442" s="1"/>
      <c r="MOE442" s="1"/>
      <c r="MOF442" s="1"/>
      <c r="MOG442" s="1"/>
      <c r="MOH442" s="1"/>
      <c r="MOI442" s="1"/>
      <c r="MOJ442" s="1"/>
      <c r="MOK442" s="1"/>
      <c r="MOL442" s="1"/>
      <c r="MOM442" s="1"/>
      <c r="MON442" s="1"/>
      <c r="MOO442" s="1"/>
      <c r="MOP442" s="1"/>
      <c r="MOQ442" s="1"/>
      <c r="MOR442" s="1"/>
      <c r="MOS442" s="1"/>
      <c r="MOT442" s="1"/>
      <c r="MOU442" s="1"/>
      <c r="MOV442" s="1"/>
      <c r="MOW442" s="1"/>
      <c r="MOX442" s="1"/>
      <c r="MOY442" s="1"/>
      <c r="MOZ442" s="1"/>
      <c r="MPA442" s="1"/>
      <c r="MPB442" s="1"/>
      <c r="MPC442" s="1"/>
      <c r="MPD442" s="1"/>
      <c r="MPE442" s="1"/>
      <c r="MPF442" s="1"/>
      <c r="MPG442" s="1"/>
      <c r="MPH442" s="1"/>
      <c r="MPI442" s="1"/>
      <c r="MPJ442" s="1"/>
      <c r="MPK442" s="1"/>
      <c r="MPL442" s="1"/>
      <c r="MPM442" s="1"/>
      <c r="MPN442" s="1"/>
      <c r="MPO442" s="1"/>
      <c r="MPP442" s="1"/>
      <c r="MPQ442" s="1"/>
      <c r="MPR442" s="1"/>
      <c r="MPS442" s="1"/>
      <c r="MPT442" s="1"/>
      <c r="MPU442" s="1"/>
      <c r="MPV442" s="1"/>
      <c r="MPW442" s="1"/>
      <c r="MPX442" s="1"/>
      <c r="MPY442" s="1"/>
      <c r="MPZ442" s="1"/>
      <c r="MQA442" s="1"/>
      <c r="MQB442" s="1"/>
      <c r="MQC442" s="1"/>
      <c r="MQD442" s="1"/>
      <c r="MQE442" s="1"/>
      <c r="MQF442" s="1"/>
      <c r="MQG442" s="1"/>
      <c r="MQH442" s="1"/>
      <c r="MQI442" s="1"/>
      <c r="MQJ442" s="1"/>
      <c r="MQK442" s="1"/>
      <c r="MQL442" s="1"/>
      <c r="MQM442" s="1"/>
      <c r="MQN442" s="1"/>
      <c r="MQO442" s="1"/>
      <c r="MQP442" s="1"/>
      <c r="MQQ442" s="1"/>
      <c r="MQR442" s="1"/>
      <c r="MQS442" s="1"/>
      <c r="MQT442" s="1"/>
      <c r="MQU442" s="1"/>
      <c r="MQV442" s="1"/>
      <c r="MQW442" s="1"/>
      <c r="MQX442" s="1"/>
      <c r="MQY442" s="1"/>
      <c r="MQZ442" s="1"/>
      <c r="MRA442" s="1"/>
      <c r="MRB442" s="1"/>
      <c r="MRC442" s="1"/>
      <c r="MRD442" s="1"/>
      <c r="MRE442" s="1"/>
      <c r="MRF442" s="1"/>
      <c r="MRG442" s="1"/>
      <c r="MRH442" s="1"/>
      <c r="MRI442" s="1"/>
      <c r="MRJ442" s="1"/>
      <c r="MRK442" s="1"/>
      <c r="MRL442" s="1"/>
      <c r="MRM442" s="1"/>
      <c r="MRN442" s="1"/>
      <c r="MRO442" s="1"/>
      <c r="MRP442" s="1"/>
      <c r="MRQ442" s="1"/>
      <c r="MRR442" s="1"/>
      <c r="MRS442" s="1"/>
      <c r="MRT442" s="1"/>
      <c r="MRU442" s="1"/>
      <c r="MRV442" s="1"/>
      <c r="MRW442" s="1"/>
      <c r="MRX442" s="1"/>
      <c r="MRY442" s="1"/>
      <c r="MRZ442" s="1"/>
      <c r="MSA442" s="1"/>
      <c r="MSB442" s="1"/>
      <c r="MSC442" s="1"/>
      <c r="MSD442" s="1"/>
      <c r="MSE442" s="1"/>
      <c r="MSF442" s="1"/>
      <c r="MSG442" s="1"/>
      <c r="MSH442" s="1"/>
      <c r="MSI442" s="1"/>
      <c r="MSJ442" s="1"/>
      <c r="MSK442" s="1"/>
      <c r="MSL442" s="1"/>
      <c r="MSM442" s="1"/>
      <c r="MSN442" s="1"/>
      <c r="MSO442" s="1"/>
      <c r="MSP442" s="1"/>
      <c r="MSQ442" s="1"/>
      <c r="MSR442" s="1"/>
      <c r="MSS442" s="1"/>
      <c r="MST442" s="1"/>
      <c r="MSU442" s="1"/>
      <c r="MSV442" s="1"/>
      <c r="MSW442" s="1"/>
      <c r="MSX442" s="1"/>
      <c r="MSY442" s="1"/>
      <c r="MSZ442" s="1"/>
      <c r="MTA442" s="1"/>
      <c r="MTB442" s="1"/>
      <c r="MTC442" s="1"/>
      <c r="MTD442" s="1"/>
      <c r="MTE442" s="1"/>
      <c r="MTF442" s="1"/>
      <c r="MTG442" s="1"/>
      <c r="MTH442" s="1"/>
      <c r="MTI442" s="1"/>
      <c r="MTJ442" s="1"/>
      <c r="MTK442" s="1"/>
      <c r="MTL442" s="1"/>
      <c r="MTM442" s="1"/>
      <c r="MTN442" s="1"/>
      <c r="MTO442" s="1"/>
      <c r="MTP442" s="1"/>
      <c r="MTQ442" s="1"/>
      <c r="MTR442" s="1"/>
      <c r="MTS442" s="1"/>
      <c r="MTT442" s="1"/>
      <c r="MTU442" s="1"/>
      <c r="MTV442" s="1"/>
      <c r="MTW442" s="1"/>
      <c r="MTX442" s="1"/>
      <c r="MTY442" s="1"/>
      <c r="MTZ442" s="1"/>
      <c r="MUA442" s="1"/>
      <c r="MUB442" s="1"/>
      <c r="MUC442" s="1"/>
      <c r="MUD442" s="1"/>
      <c r="MUE442" s="1"/>
      <c r="MUF442" s="1"/>
      <c r="MUG442" s="1"/>
      <c r="MUH442" s="1"/>
      <c r="MUI442" s="1"/>
      <c r="MUJ442" s="1"/>
      <c r="MUK442" s="1"/>
      <c r="MUL442" s="1"/>
      <c r="MUM442" s="1"/>
      <c r="MUN442" s="1"/>
      <c r="MUO442" s="1"/>
      <c r="MUP442" s="1"/>
      <c r="MUQ442" s="1"/>
      <c r="MUR442" s="1"/>
      <c r="MUS442" s="1"/>
      <c r="MUT442" s="1"/>
      <c r="MUU442" s="1"/>
      <c r="MUV442" s="1"/>
      <c r="MUW442" s="1"/>
      <c r="MUX442" s="1"/>
      <c r="MUY442" s="1"/>
      <c r="MUZ442" s="1"/>
      <c r="MVA442" s="1"/>
      <c r="MVB442" s="1"/>
      <c r="MVC442" s="1"/>
      <c r="MVD442" s="1"/>
      <c r="MVE442" s="1"/>
      <c r="MVF442" s="1"/>
      <c r="MVG442" s="1"/>
      <c r="MVH442" s="1"/>
      <c r="MVI442" s="1"/>
      <c r="MVJ442" s="1"/>
      <c r="MVK442" s="1"/>
      <c r="MVL442" s="1"/>
      <c r="MVM442" s="1"/>
      <c r="MVN442" s="1"/>
      <c r="MVO442" s="1"/>
      <c r="MVP442" s="1"/>
      <c r="MVQ442" s="1"/>
      <c r="MVR442" s="1"/>
      <c r="MVS442" s="1"/>
      <c r="MVT442" s="1"/>
      <c r="MVU442" s="1"/>
      <c r="MVV442" s="1"/>
      <c r="MVW442" s="1"/>
      <c r="MVX442" s="1"/>
      <c r="MVY442" s="1"/>
      <c r="MVZ442" s="1"/>
      <c r="MWA442" s="1"/>
      <c r="MWB442" s="1"/>
      <c r="MWC442" s="1"/>
      <c r="MWD442" s="1"/>
      <c r="MWE442" s="1"/>
      <c r="MWF442" s="1"/>
      <c r="MWG442" s="1"/>
      <c r="MWH442" s="1"/>
      <c r="MWI442" s="1"/>
      <c r="MWJ442" s="1"/>
      <c r="MWK442" s="1"/>
      <c r="MWL442" s="1"/>
      <c r="MWM442" s="1"/>
      <c r="MWN442" s="1"/>
      <c r="MWO442" s="1"/>
      <c r="MWP442" s="1"/>
      <c r="MWQ442" s="1"/>
      <c r="MWR442" s="1"/>
      <c r="MWS442" s="1"/>
      <c r="MWT442" s="1"/>
      <c r="MWU442" s="1"/>
      <c r="MWV442" s="1"/>
      <c r="MWW442" s="1"/>
      <c r="MWX442" s="1"/>
      <c r="MWY442" s="1"/>
      <c r="MWZ442" s="1"/>
      <c r="MXA442" s="1"/>
      <c r="MXB442" s="1"/>
      <c r="MXC442" s="1"/>
      <c r="MXD442" s="1"/>
      <c r="MXE442" s="1"/>
      <c r="MXF442" s="1"/>
      <c r="MXG442" s="1"/>
      <c r="MXH442" s="1"/>
      <c r="MXI442" s="1"/>
      <c r="MXJ442" s="1"/>
      <c r="MXK442" s="1"/>
      <c r="MXL442" s="1"/>
      <c r="MXM442" s="1"/>
      <c r="MXN442" s="1"/>
      <c r="MXO442" s="1"/>
      <c r="MXP442" s="1"/>
      <c r="MXQ442" s="1"/>
      <c r="MXR442" s="1"/>
      <c r="MXS442" s="1"/>
      <c r="MXT442" s="1"/>
      <c r="MXU442" s="1"/>
      <c r="MXV442" s="1"/>
      <c r="MXW442" s="1"/>
      <c r="MXX442" s="1"/>
      <c r="MXY442" s="1"/>
      <c r="MXZ442" s="1"/>
      <c r="MYA442" s="1"/>
      <c r="MYB442" s="1"/>
      <c r="MYC442" s="1"/>
      <c r="MYD442" s="1"/>
      <c r="MYE442" s="1"/>
      <c r="MYF442" s="1"/>
      <c r="MYG442" s="1"/>
      <c r="MYH442" s="1"/>
      <c r="MYI442" s="1"/>
      <c r="MYJ442" s="1"/>
      <c r="MYK442" s="1"/>
      <c r="MYL442" s="1"/>
      <c r="MYM442" s="1"/>
      <c r="MYN442" s="1"/>
      <c r="MYO442" s="1"/>
      <c r="MYP442" s="1"/>
      <c r="MYQ442" s="1"/>
      <c r="MYR442" s="1"/>
      <c r="MYS442" s="1"/>
      <c r="MYT442" s="1"/>
      <c r="MYU442" s="1"/>
      <c r="MYV442" s="1"/>
      <c r="MYW442" s="1"/>
      <c r="MYX442" s="1"/>
      <c r="MYY442" s="1"/>
      <c r="MYZ442" s="1"/>
      <c r="MZA442" s="1"/>
      <c r="MZB442" s="1"/>
      <c r="MZC442" s="1"/>
      <c r="MZD442" s="1"/>
      <c r="MZE442" s="1"/>
      <c r="MZF442" s="1"/>
      <c r="MZG442" s="1"/>
      <c r="MZH442" s="1"/>
      <c r="MZI442" s="1"/>
      <c r="MZJ442" s="1"/>
      <c r="MZK442" s="1"/>
      <c r="MZL442" s="1"/>
      <c r="MZM442" s="1"/>
      <c r="MZN442" s="1"/>
      <c r="MZO442" s="1"/>
      <c r="MZP442" s="1"/>
      <c r="MZQ442" s="1"/>
      <c r="MZR442" s="1"/>
      <c r="MZS442" s="1"/>
      <c r="MZT442" s="1"/>
      <c r="MZU442" s="1"/>
      <c r="MZV442" s="1"/>
      <c r="MZW442" s="1"/>
      <c r="MZX442" s="1"/>
      <c r="MZY442" s="1"/>
      <c r="MZZ442" s="1"/>
      <c r="NAA442" s="1"/>
      <c r="NAB442" s="1"/>
      <c r="NAC442" s="1"/>
      <c r="NAD442" s="1"/>
      <c r="NAE442" s="1"/>
      <c r="NAF442" s="1"/>
      <c r="NAG442" s="1"/>
      <c r="NAH442" s="1"/>
      <c r="NAI442" s="1"/>
      <c r="NAJ442" s="1"/>
      <c r="NAK442" s="1"/>
      <c r="NAL442" s="1"/>
      <c r="NAM442" s="1"/>
      <c r="NAN442" s="1"/>
      <c r="NAO442" s="1"/>
      <c r="NAP442" s="1"/>
      <c r="NAQ442" s="1"/>
      <c r="NAR442" s="1"/>
      <c r="NAS442" s="1"/>
      <c r="NAT442" s="1"/>
      <c r="NAU442" s="1"/>
      <c r="NAV442" s="1"/>
      <c r="NAW442" s="1"/>
      <c r="NAX442" s="1"/>
      <c r="NAY442" s="1"/>
      <c r="NAZ442" s="1"/>
      <c r="NBA442" s="1"/>
      <c r="NBB442" s="1"/>
      <c r="NBC442" s="1"/>
      <c r="NBD442" s="1"/>
      <c r="NBE442" s="1"/>
      <c r="NBF442" s="1"/>
      <c r="NBG442" s="1"/>
      <c r="NBH442" s="1"/>
      <c r="NBI442" s="1"/>
      <c r="NBJ442" s="1"/>
      <c r="NBK442" s="1"/>
      <c r="NBL442" s="1"/>
      <c r="NBM442" s="1"/>
      <c r="NBN442" s="1"/>
      <c r="NBO442" s="1"/>
      <c r="NBP442" s="1"/>
      <c r="NBQ442" s="1"/>
      <c r="NBR442" s="1"/>
      <c r="NBS442" s="1"/>
      <c r="NBT442" s="1"/>
      <c r="NBU442" s="1"/>
      <c r="NBV442" s="1"/>
      <c r="NBW442" s="1"/>
      <c r="NBX442" s="1"/>
      <c r="NBY442" s="1"/>
      <c r="NBZ442" s="1"/>
      <c r="NCA442" s="1"/>
      <c r="NCB442" s="1"/>
      <c r="NCC442" s="1"/>
      <c r="NCD442" s="1"/>
      <c r="NCE442" s="1"/>
      <c r="NCF442" s="1"/>
      <c r="NCG442" s="1"/>
      <c r="NCH442" s="1"/>
      <c r="NCI442" s="1"/>
      <c r="NCJ442" s="1"/>
      <c r="NCK442" s="1"/>
      <c r="NCL442" s="1"/>
      <c r="NCM442" s="1"/>
      <c r="NCN442" s="1"/>
      <c r="NCO442" s="1"/>
      <c r="NCP442" s="1"/>
      <c r="NCQ442" s="1"/>
      <c r="NCR442" s="1"/>
      <c r="NCS442" s="1"/>
      <c r="NCT442" s="1"/>
      <c r="NCU442" s="1"/>
      <c r="NCV442" s="1"/>
      <c r="NCW442" s="1"/>
      <c r="NCX442" s="1"/>
      <c r="NCY442" s="1"/>
      <c r="NCZ442" s="1"/>
      <c r="NDA442" s="1"/>
      <c r="NDB442" s="1"/>
      <c r="NDC442" s="1"/>
      <c r="NDD442" s="1"/>
      <c r="NDE442" s="1"/>
      <c r="NDF442" s="1"/>
      <c r="NDG442" s="1"/>
      <c r="NDH442" s="1"/>
      <c r="NDI442" s="1"/>
      <c r="NDJ442" s="1"/>
      <c r="NDK442" s="1"/>
      <c r="NDL442" s="1"/>
      <c r="NDM442" s="1"/>
      <c r="NDN442" s="1"/>
      <c r="NDO442" s="1"/>
      <c r="NDP442" s="1"/>
      <c r="NDQ442" s="1"/>
      <c r="NDR442" s="1"/>
      <c r="NDS442" s="1"/>
      <c r="NDT442" s="1"/>
      <c r="NDU442" s="1"/>
      <c r="NDV442" s="1"/>
      <c r="NDW442" s="1"/>
      <c r="NDX442" s="1"/>
      <c r="NDY442" s="1"/>
      <c r="NDZ442" s="1"/>
      <c r="NEA442" s="1"/>
      <c r="NEB442" s="1"/>
      <c r="NEC442" s="1"/>
      <c r="NED442" s="1"/>
      <c r="NEE442" s="1"/>
      <c r="NEF442" s="1"/>
      <c r="NEG442" s="1"/>
      <c r="NEH442" s="1"/>
      <c r="NEI442" s="1"/>
      <c r="NEJ442" s="1"/>
      <c r="NEK442" s="1"/>
      <c r="NEL442" s="1"/>
      <c r="NEM442" s="1"/>
      <c r="NEN442" s="1"/>
      <c r="NEO442" s="1"/>
      <c r="NEP442" s="1"/>
      <c r="NEQ442" s="1"/>
      <c r="NER442" s="1"/>
      <c r="NES442" s="1"/>
      <c r="NET442" s="1"/>
      <c r="NEU442" s="1"/>
      <c r="NEV442" s="1"/>
      <c r="NEW442" s="1"/>
      <c r="NEX442" s="1"/>
      <c r="NEY442" s="1"/>
      <c r="NEZ442" s="1"/>
      <c r="NFA442" s="1"/>
      <c r="NFB442" s="1"/>
      <c r="NFC442" s="1"/>
      <c r="NFD442" s="1"/>
      <c r="NFE442" s="1"/>
      <c r="NFF442" s="1"/>
      <c r="NFG442" s="1"/>
      <c r="NFH442" s="1"/>
      <c r="NFI442" s="1"/>
      <c r="NFJ442" s="1"/>
      <c r="NFK442" s="1"/>
      <c r="NFL442" s="1"/>
      <c r="NFM442" s="1"/>
      <c r="NFN442" s="1"/>
      <c r="NFO442" s="1"/>
      <c r="NFP442" s="1"/>
      <c r="NFQ442" s="1"/>
      <c r="NFR442" s="1"/>
      <c r="NFS442" s="1"/>
      <c r="NFT442" s="1"/>
      <c r="NFU442" s="1"/>
      <c r="NFV442" s="1"/>
      <c r="NFW442" s="1"/>
      <c r="NFX442" s="1"/>
      <c r="NFY442" s="1"/>
      <c r="NFZ442" s="1"/>
      <c r="NGA442" s="1"/>
      <c r="NGB442" s="1"/>
      <c r="NGC442" s="1"/>
      <c r="NGD442" s="1"/>
      <c r="NGE442" s="1"/>
      <c r="NGF442" s="1"/>
      <c r="NGG442" s="1"/>
      <c r="NGH442" s="1"/>
      <c r="NGI442" s="1"/>
      <c r="NGJ442" s="1"/>
      <c r="NGK442" s="1"/>
      <c r="NGL442" s="1"/>
      <c r="NGM442" s="1"/>
      <c r="NGN442" s="1"/>
      <c r="NGO442" s="1"/>
      <c r="NGP442" s="1"/>
      <c r="NGQ442" s="1"/>
      <c r="NGR442" s="1"/>
      <c r="NGS442" s="1"/>
      <c r="NGT442" s="1"/>
      <c r="NGU442" s="1"/>
      <c r="NGV442" s="1"/>
      <c r="NGW442" s="1"/>
      <c r="NGX442" s="1"/>
      <c r="NGY442" s="1"/>
      <c r="NGZ442" s="1"/>
      <c r="NHA442" s="1"/>
      <c r="NHB442" s="1"/>
      <c r="NHC442" s="1"/>
      <c r="NHD442" s="1"/>
      <c r="NHE442" s="1"/>
      <c r="NHF442" s="1"/>
      <c r="NHG442" s="1"/>
      <c r="NHH442" s="1"/>
      <c r="NHI442" s="1"/>
      <c r="NHJ442" s="1"/>
      <c r="NHK442" s="1"/>
      <c r="NHL442" s="1"/>
      <c r="NHM442" s="1"/>
      <c r="NHN442" s="1"/>
      <c r="NHO442" s="1"/>
      <c r="NHP442" s="1"/>
      <c r="NHQ442" s="1"/>
      <c r="NHR442" s="1"/>
      <c r="NHS442" s="1"/>
      <c r="NHT442" s="1"/>
      <c r="NHU442" s="1"/>
      <c r="NHV442" s="1"/>
      <c r="NHW442" s="1"/>
      <c r="NHX442" s="1"/>
      <c r="NHY442" s="1"/>
      <c r="NHZ442" s="1"/>
      <c r="NIA442" s="1"/>
      <c r="NIB442" s="1"/>
      <c r="NIC442" s="1"/>
      <c r="NID442" s="1"/>
      <c r="NIE442" s="1"/>
      <c r="NIF442" s="1"/>
      <c r="NIG442" s="1"/>
      <c r="NIH442" s="1"/>
      <c r="NII442" s="1"/>
      <c r="NIJ442" s="1"/>
      <c r="NIK442" s="1"/>
      <c r="NIL442" s="1"/>
      <c r="NIM442" s="1"/>
      <c r="NIN442" s="1"/>
      <c r="NIO442" s="1"/>
      <c r="NIP442" s="1"/>
      <c r="NIQ442" s="1"/>
      <c r="NIR442" s="1"/>
      <c r="NIS442" s="1"/>
      <c r="NIT442" s="1"/>
      <c r="NIU442" s="1"/>
      <c r="NIV442" s="1"/>
      <c r="NIW442" s="1"/>
      <c r="NIX442" s="1"/>
      <c r="NIY442" s="1"/>
      <c r="NIZ442" s="1"/>
      <c r="NJA442" s="1"/>
      <c r="NJB442" s="1"/>
      <c r="NJC442" s="1"/>
      <c r="NJD442" s="1"/>
      <c r="NJE442" s="1"/>
      <c r="NJF442" s="1"/>
      <c r="NJG442" s="1"/>
      <c r="NJH442" s="1"/>
      <c r="NJI442" s="1"/>
      <c r="NJJ442" s="1"/>
      <c r="NJK442" s="1"/>
      <c r="NJL442" s="1"/>
      <c r="NJM442" s="1"/>
      <c r="NJN442" s="1"/>
      <c r="NJO442" s="1"/>
      <c r="NJP442" s="1"/>
      <c r="NJQ442" s="1"/>
      <c r="NJR442" s="1"/>
      <c r="NJS442" s="1"/>
      <c r="NJT442" s="1"/>
      <c r="NJU442" s="1"/>
      <c r="NJV442" s="1"/>
      <c r="NJW442" s="1"/>
      <c r="NJX442" s="1"/>
      <c r="NJY442" s="1"/>
      <c r="NJZ442" s="1"/>
      <c r="NKA442" s="1"/>
      <c r="NKB442" s="1"/>
      <c r="NKC442" s="1"/>
      <c r="NKD442" s="1"/>
      <c r="NKE442" s="1"/>
      <c r="NKF442" s="1"/>
      <c r="NKG442" s="1"/>
      <c r="NKH442" s="1"/>
      <c r="NKI442" s="1"/>
      <c r="NKJ442" s="1"/>
      <c r="NKK442" s="1"/>
      <c r="NKL442" s="1"/>
      <c r="NKM442" s="1"/>
      <c r="NKN442" s="1"/>
      <c r="NKO442" s="1"/>
      <c r="NKP442" s="1"/>
      <c r="NKQ442" s="1"/>
      <c r="NKR442" s="1"/>
      <c r="NKS442" s="1"/>
      <c r="NKT442" s="1"/>
      <c r="NKU442" s="1"/>
      <c r="NKV442" s="1"/>
      <c r="NKW442" s="1"/>
      <c r="NKX442" s="1"/>
      <c r="NKY442" s="1"/>
      <c r="NKZ442" s="1"/>
      <c r="NLA442" s="1"/>
      <c r="NLB442" s="1"/>
      <c r="NLC442" s="1"/>
      <c r="NLD442" s="1"/>
      <c r="NLE442" s="1"/>
      <c r="NLF442" s="1"/>
      <c r="NLG442" s="1"/>
      <c r="NLH442" s="1"/>
      <c r="NLI442" s="1"/>
      <c r="NLJ442" s="1"/>
      <c r="NLK442" s="1"/>
      <c r="NLL442" s="1"/>
      <c r="NLM442" s="1"/>
      <c r="NLN442" s="1"/>
      <c r="NLO442" s="1"/>
      <c r="NLP442" s="1"/>
      <c r="NLQ442" s="1"/>
      <c r="NLR442" s="1"/>
      <c r="NLS442" s="1"/>
      <c r="NLT442" s="1"/>
      <c r="NLU442" s="1"/>
      <c r="NLV442" s="1"/>
      <c r="NLW442" s="1"/>
      <c r="NLX442" s="1"/>
      <c r="NLY442" s="1"/>
      <c r="NLZ442" s="1"/>
      <c r="NMA442" s="1"/>
      <c r="NMB442" s="1"/>
      <c r="NMC442" s="1"/>
      <c r="NMD442" s="1"/>
      <c r="NME442" s="1"/>
      <c r="NMF442" s="1"/>
      <c r="NMG442" s="1"/>
      <c r="NMH442" s="1"/>
      <c r="NMI442" s="1"/>
      <c r="NMJ442" s="1"/>
      <c r="NMK442" s="1"/>
      <c r="NML442" s="1"/>
      <c r="NMM442" s="1"/>
      <c r="NMN442" s="1"/>
      <c r="NMO442" s="1"/>
      <c r="NMP442" s="1"/>
      <c r="NMQ442" s="1"/>
      <c r="NMR442" s="1"/>
      <c r="NMS442" s="1"/>
      <c r="NMT442" s="1"/>
      <c r="NMU442" s="1"/>
      <c r="NMV442" s="1"/>
      <c r="NMW442" s="1"/>
      <c r="NMX442" s="1"/>
      <c r="NMY442" s="1"/>
      <c r="NMZ442" s="1"/>
      <c r="NNA442" s="1"/>
      <c r="NNB442" s="1"/>
      <c r="NNC442" s="1"/>
      <c r="NND442" s="1"/>
      <c r="NNE442" s="1"/>
      <c r="NNF442" s="1"/>
      <c r="NNG442" s="1"/>
      <c r="NNH442" s="1"/>
      <c r="NNI442" s="1"/>
      <c r="NNJ442" s="1"/>
      <c r="NNK442" s="1"/>
      <c r="NNL442" s="1"/>
      <c r="NNM442" s="1"/>
      <c r="NNN442" s="1"/>
      <c r="NNO442" s="1"/>
      <c r="NNP442" s="1"/>
      <c r="NNQ442" s="1"/>
      <c r="NNR442" s="1"/>
      <c r="NNS442" s="1"/>
      <c r="NNT442" s="1"/>
      <c r="NNU442" s="1"/>
      <c r="NNV442" s="1"/>
      <c r="NNW442" s="1"/>
      <c r="NNX442" s="1"/>
      <c r="NNY442" s="1"/>
      <c r="NNZ442" s="1"/>
      <c r="NOA442" s="1"/>
      <c r="NOB442" s="1"/>
      <c r="NOC442" s="1"/>
      <c r="NOD442" s="1"/>
      <c r="NOE442" s="1"/>
      <c r="NOF442" s="1"/>
      <c r="NOG442" s="1"/>
      <c r="NOH442" s="1"/>
      <c r="NOI442" s="1"/>
      <c r="NOJ442" s="1"/>
      <c r="NOK442" s="1"/>
      <c r="NOL442" s="1"/>
      <c r="NOM442" s="1"/>
      <c r="NON442" s="1"/>
      <c r="NOO442" s="1"/>
      <c r="NOP442" s="1"/>
      <c r="NOQ442" s="1"/>
      <c r="NOR442" s="1"/>
      <c r="NOS442" s="1"/>
      <c r="NOT442" s="1"/>
      <c r="NOU442" s="1"/>
      <c r="NOV442" s="1"/>
      <c r="NOW442" s="1"/>
      <c r="NOX442" s="1"/>
      <c r="NOY442" s="1"/>
      <c r="NOZ442" s="1"/>
      <c r="NPA442" s="1"/>
      <c r="NPB442" s="1"/>
      <c r="NPC442" s="1"/>
      <c r="NPD442" s="1"/>
      <c r="NPE442" s="1"/>
      <c r="NPF442" s="1"/>
      <c r="NPG442" s="1"/>
      <c r="NPH442" s="1"/>
      <c r="NPI442" s="1"/>
      <c r="NPJ442" s="1"/>
      <c r="NPK442" s="1"/>
      <c r="NPL442" s="1"/>
      <c r="NPM442" s="1"/>
      <c r="NPN442" s="1"/>
      <c r="NPO442" s="1"/>
      <c r="NPP442" s="1"/>
      <c r="NPQ442" s="1"/>
      <c r="NPR442" s="1"/>
      <c r="NPS442" s="1"/>
      <c r="NPT442" s="1"/>
      <c r="NPU442" s="1"/>
      <c r="NPV442" s="1"/>
      <c r="NPW442" s="1"/>
      <c r="NPX442" s="1"/>
      <c r="NPY442" s="1"/>
      <c r="NPZ442" s="1"/>
      <c r="NQA442" s="1"/>
      <c r="NQB442" s="1"/>
      <c r="NQC442" s="1"/>
      <c r="NQD442" s="1"/>
      <c r="NQE442" s="1"/>
      <c r="NQF442" s="1"/>
      <c r="NQG442" s="1"/>
      <c r="NQH442" s="1"/>
      <c r="NQI442" s="1"/>
      <c r="NQJ442" s="1"/>
      <c r="NQK442" s="1"/>
      <c r="NQL442" s="1"/>
      <c r="NQM442" s="1"/>
      <c r="NQN442" s="1"/>
      <c r="NQO442" s="1"/>
      <c r="NQP442" s="1"/>
      <c r="NQQ442" s="1"/>
      <c r="NQR442" s="1"/>
      <c r="NQS442" s="1"/>
      <c r="NQT442" s="1"/>
      <c r="NQU442" s="1"/>
      <c r="NQV442" s="1"/>
      <c r="NQW442" s="1"/>
      <c r="NQX442" s="1"/>
      <c r="NQY442" s="1"/>
      <c r="NQZ442" s="1"/>
      <c r="NRA442" s="1"/>
      <c r="NRB442" s="1"/>
      <c r="NRC442" s="1"/>
      <c r="NRD442" s="1"/>
      <c r="NRE442" s="1"/>
      <c r="NRF442" s="1"/>
      <c r="NRG442" s="1"/>
      <c r="NRH442" s="1"/>
      <c r="NRI442" s="1"/>
      <c r="NRJ442" s="1"/>
      <c r="NRK442" s="1"/>
      <c r="NRL442" s="1"/>
      <c r="NRM442" s="1"/>
      <c r="NRN442" s="1"/>
      <c r="NRO442" s="1"/>
      <c r="NRP442" s="1"/>
      <c r="NRQ442" s="1"/>
      <c r="NRR442" s="1"/>
      <c r="NRS442" s="1"/>
      <c r="NRT442" s="1"/>
      <c r="NRU442" s="1"/>
      <c r="NRV442" s="1"/>
      <c r="NRW442" s="1"/>
      <c r="NRX442" s="1"/>
      <c r="NRY442" s="1"/>
      <c r="NRZ442" s="1"/>
      <c r="NSA442" s="1"/>
      <c r="NSB442" s="1"/>
      <c r="NSC442" s="1"/>
      <c r="NSD442" s="1"/>
      <c r="NSE442" s="1"/>
      <c r="NSF442" s="1"/>
      <c r="NSG442" s="1"/>
      <c r="NSH442" s="1"/>
      <c r="NSI442" s="1"/>
      <c r="NSJ442" s="1"/>
      <c r="NSK442" s="1"/>
      <c r="NSL442" s="1"/>
      <c r="NSM442" s="1"/>
      <c r="NSN442" s="1"/>
      <c r="NSO442" s="1"/>
      <c r="NSP442" s="1"/>
      <c r="NSQ442" s="1"/>
      <c r="NSR442" s="1"/>
      <c r="NSS442" s="1"/>
      <c r="NST442" s="1"/>
      <c r="NSU442" s="1"/>
      <c r="NSV442" s="1"/>
      <c r="NSW442" s="1"/>
      <c r="NSX442" s="1"/>
      <c r="NSY442" s="1"/>
      <c r="NSZ442" s="1"/>
      <c r="NTA442" s="1"/>
      <c r="NTB442" s="1"/>
      <c r="NTC442" s="1"/>
      <c r="NTD442" s="1"/>
      <c r="NTE442" s="1"/>
      <c r="NTF442" s="1"/>
      <c r="NTG442" s="1"/>
      <c r="NTH442" s="1"/>
      <c r="NTI442" s="1"/>
      <c r="NTJ442" s="1"/>
      <c r="NTK442" s="1"/>
      <c r="NTL442" s="1"/>
      <c r="NTM442" s="1"/>
      <c r="NTN442" s="1"/>
      <c r="NTO442" s="1"/>
      <c r="NTP442" s="1"/>
      <c r="NTQ442" s="1"/>
      <c r="NTR442" s="1"/>
      <c r="NTS442" s="1"/>
      <c r="NTT442" s="1"/>
      <c r="NTU442" s="1"/>
      <c r="NTV442" s="1"/>
      <c r="NTW442" s="1"/>
      <c r="NTX442" s="1"/>
      <c r="NTY442" s="1"/>
      <c r="NTZ442" s="1"/>
      <c r="NUA442" s="1"/>
      <c r="NUB442" s="1"/>
      <c r="NUC442" s="1"/>
      <c r="NUD442" s="1"/>
      <c r="NUE442" s="1"/>
      <c r="NUF442" s="1"/>
      <c r="NUG442" s="1"/>
      <c r="NUH442" s="1"/>
      <c r="NUI442" s="1"/>
      <c r="NUJ442" s="1"/>
      <c r="NUK442" s="1"/>
      <c r="NUL442" s="1"/>
      <c r="NUM442" s="1"/>
      <c r="NUN442" s="1"/>
      <c r="NUO442" s="1"/>
      <c r="NUP442" s="1"/>
      <c r="NUQ442" s="1"/>
      <c r="NUR442" s="1"/>
      <c r="NUS442" s="1"/>
      <c r="NUT442" s="1"/>
      <c r="NUU442" s="1"/>
      <c r="NUV442" s="1"/>
      <c r="NUW442" s="1"/>
      <c r="NUX442" s="1"/>
      <c r="NUY442" s="1"/>
      <c r="NUZ442" s="1"/>
      <c r="NVA442" s="1"/>
      <c r="NVB442" s="1"/>
      <c r="NVC442" s="1"/>
      <c r="NVD442" s="1"/>
      <c r="NVE442" s="1"/>
      <c r="NVF442" s="1"/>
      <c r="NVG442" s="1"/>
      <c r="NVH442" s="1"/>
      <c r="NVI442" s="1"/>
      <c r="NVJ442" s="1"/>
      <c r="NVK442" s="1"/>
      <c r="NVL442" s="1"/>
      <c r="NVM442" s="1"/>
      <c r="NVN442" s="1"/>
      <c r="NVO442" s="1"/>
      <c r="NVP442" s="1"/>
      <c r="NVQ442" s="1"/>
      <c r="NVR442" s="1"/>
      <c r="NVS442" s="1"/>
      <c r="NVT442" s="1"/>
      <c r="NVU442" s="1"/>
      <c r="NVV442" s="1"/>
      <c r="NVW442" s="1"/>
      <c r="NVX442" s="1"/>
      <c r="NVY442" s="1"/>
      <c r="NVZ442" s="1"/>
      <c r="NWA442" s="1"/>
      <c r="NWB442" s="1"/>
      <c r="NWC442" s="1"/>
      <c r="NWD442" s="1"/>
      <c r="NWE442" s="1"/>
      <c r="NWF442" s="1"/>
      <c r="NWG442" s="1"/>
      <c r="NWH442" s="1"/>
      <c r="NWI442" s="1"/>
      <c r="NWJ442" s="1"/>
      <c r="NWK442" s="1"/>
      <c r="NWL442" s="1"/>
      <c r="NWM442" s="1"/>
      <c r="NWN442" s="1"/>
      <c r="NWO442" s="1"/>
      <c r="NWP442" s="1"/>
      <c r="NWQ442" s="1"/>
      <c r="NWR442" s="1"/>
      <c r="NWS442" s="1"/>
      <c r="NWT442" s="1"/>
      <c r="NWU442" s="1"/>
      <c r="NWV442" s="1"/>
      <c r="NWW442" s="1"/>
      <c r="NWX442" s="1"/>
      <c r="NWY442" s="1"/>
      <c r="NWZ442" s="1"/>
      <c r="NXA442" s="1"/>
      <c r="NXB442" s="1"/>
      <c r="NXC442" s="1"/>
      <c r="NXD442" s="1"/>
      <c r="NXE442" s="1"/>
      <c r="NXF442" s="1"/>
      <c r="NXG442" s="1"/>
      <c r="NXH442" s="1"/>
      <c r="NXI442" s="1"/>
      <c r="NXJ442" s="1"/>
      <c r="NXK442" s="1"/>
      <c r="NXL442" s="1"/>
      <c r="NXM442" s="1"/>
      <c r="NXN442" s="1"/>
      <c r="NXO442" s="1"/>
      <c r="NXP442" s="1"/>
      <c r="NXQ442" s="1"/>
      <c r="NXR442" s="1"/>
      <c r="NXS442" s="1"/>
      <c r="NXT442" s="1"/>
      <c r="NXU442" s="1"/>
      <c r="NXV442" s="1"/>
      <c r="NXW442" s="1"/>
      <c r="NXX442" s="1"/>
      <c r="NXY442" s="1"/>
      <c r="NXZ442" s="1"/>
      <c r="NYA442" s="1"/>
      <c r="NYB442" s="1"/>
      <c r="NYC442" s="1"/>
      <c r="NYD442" s="1"/>
      <c r="NYE442" s="1"/>
      <c r="NYF442" s="1"/>
      <c r="NYG442" s="1"/>
      <c r="NYH442" s="1"/>
      <c r="NYI442" s="1"/>
      <c r="NYJ442" s="1"/>
      <c r="NYK442" s="1"/>
      <c r="NYL442" s="1"/>
      <c r="NYM442" s="1"/>
      <c r="NYN442" s="1"/>
      <c r="NYO442" s="1"/>
      <c r="NYP442" s="1"/>
      <c r="NYQ442" s="1"/>
      <c r="NYR442" s="1"/>
      <c r="NYS442" s="1"/>
      <c r="NYT442" s="1"/>
      <c r="NYU442" s="1"/>
      <c r="NYV442" s="1"/>
      <c r="NYW442" s="1"/>
      <c r="NYX442" s="1"/>
      <c r="NYY442" s="1"/>
      <c r="NYZ442" s="1"/>
      <c r="NZA442" s="1"/>
      <c r="NZB442" s="1"/>
      <c r="NZC442" s="1"/>
      <c r="NZD442" s="1"/>
      <c r="NZE442" s="1"/>
      <c r="NZF442" s="1"/>
      <c r="NZG442" s="1"/>
      <c r="NZH442" s="1"/>
      <c r="NZI442" s="1"/>
      <c r="NZJ442" s="1"/>
      <c r="NZK442" s="1"/>
      <c r="NZL442" s="1"/>
      <c r="NZM442" s="1"/>
      <c r="NZN442" s="1"/>
      <c r="NZO442" s="1"/>
      <c r="NZP442" s="1"/>
      <c r="NZQ442" s="1"/>
      <c r="NZR442" s="1"/>
      <c r="NZS442" s="1"/>
      <c r="NZT442" s="1"/>
      <c r="NZU442" s="1"/>
      <c r="NZV442" s="1"/>
      <c r="NZW442" s="1"/>
      <c r="NZX442" s="1"/>
      <c r="NZY442" s="1"/>
      <c r="NZZ442" s="1"/>
      <c r="OAA442" s="1"/>
      <c r="OAB442" s="1"/>
      <c r="OAC442" s="1"/>
      <c r="OAD442" s="1"/>
      <c r="OAE442" s="1"/>
      <c r="OAF442" s="1"/>
      <c r="OAG442" s="1"/>
      <c r="OAH442" s="1"/>
      <c r="OAI442" s="1"/>
      <c r="OAJ442" s="1"/>
      <c r="OAK442" s="1"/>
      <c r="OAL442" s="1"/>
      <c r="OAM442" s="1"/>
      <c r="OAN442" s="1"/>
      <c r="OAO442" s="1"/>
      <c r="OAP442" s="1"/>
      <c r="OAQ442" s="1"/>
      <c r="OAR442" s="1"/>
      <c r="OAS442" s="1"/>
      <c r="OAT442" s="1"/>
      <c r="OAU442" s="1"/>
      <c r="OAV442" s="1"/>
      <c r="OAW442" s="1"/>
      <c r="OAX442" s="1"/>
      <c r="OAY442" s="1"/>
      <c r="OAZ442" s="1"/>
      <c r="OBA442" s="1"/>
      <c r="OBB442" s="1"/>
      <c r="OBC442" s="1"/>
      <c r="OBD442" s="1"/>
      <c r="OBE442" s="1"/>
      <c r="OBF442" s="1"/>
      <c r="OBG442" s="1"/>
      <c r="OBH442" s="1"/>
      <c r="OBI442" s="1"/>
      <c r="OBJ442" s="1"/>
      <c r="OBK442" s="1"/>
      <c r="OBL442" s="1"/>
      <c r="OBM442" s="1"/>
      <c r="OBN442" s="1"/>
      <c r="OBO442" s="1"/>
      <c r="OBP442" s="1"/>
      <c r="OBQ442" s="1"/>
      <c r="OBR442" s="1"/>
      <c r="OBS442" s="1"/>
      <c r="OBT442" s="1"/>
      <c r="OBU442" s="1"/>
      <c r="OBV442" s="1"/>
      <c r="OBW442" s="1"/>
      <c r="OBX442" s="1"/>
      <c r="OBY442" s="1"/>
      <c r="OBZ442" s="1"/>
      <c r="OCA442" s="1"/>
      <c r="OCB442" s="1"/>
      <c r="OCC442" s="1"/>
      <c r="OCD442" s="1"/>
      <c r="OCE442" s="1"/>
      <c r="OCF442" s="1"/>
      <c r="OCG442" s="1"/>
      <c r="OCH442" s="1"/>
      <c r="OCI442" s="1"/>
      <c r="OCJ442" s="1"/>
      <c r="OCK442" s="1"/>
      <c r="OCL442" s="1"/>
      <c r="OCM442" s="1"/>
      <c r="OCN442" s="1"/>
      <c r="OCO442" s="1"/>
      <c r="OCP442" s="1"/>
      <c r="OCQ442" s="1"/>
      <c r="OCR442" s="1"/>
      <c r="OCS442" s="1"/>
      <c r="OCT442" s="1"/>
      <c r="OCU442" s="1"/>
      <c r="OCV442" s="1"/>
      <c r="OCW442" s="1"/>
      <c r="OCX442" s="1"/>
      <c r="OCY442" s="1"/>
      <c r="OCZ442" s="1"/>
      <c r="ODA442" s="1"/>
      <c r="ODB442" s="1"/>
      <c r="ODC442" s="1"/>
      <c r="ODD442" s="1"/>
      <c r="ODE442" s="1"/>
      <c r="ODF442" s="1"/>
      <c r="ODG442" s="1"/>
      <c r="ODH442" s="1"/>
      <c r="ODI442" s="1"/>
      <c r="ODJ442" s="1"/>
      <c r="ODK442" s="1"/>
      <c r="ODL442" s="1"/>
      <c r="ODM442" s="1"/>
      <c r="ODN442" s="1"/>
      <c r="ODO442" s="1"/>
      <c r="ODP442" s="1"/>
      <c r="ODQ442" s="1"/>
      <c r="ODR442" s="1"/>
      <c r="ODS442" s="1"/>
      <c r="ODT442" s="1"/>
      <c r="ODU442" s="1"/>
      <c r="ODV442" s="1"/>
      <c r="ODW442" s="1"/>
      <c r="ODX442" s="1"/>
      <c r="ODY442" s="1"/>
      <c r="ODZ442" s="1"/>
      <c r="OEA442" s="1"/>
      <c r="OEB442" s="1"/>
      <c r="OEC442" s="1"/>
      <c r="OED442" s="1"/>
      <c r="OEE442" s="1"/>
      <c r="OEF442" s="1"/>
      <c r="OEG442" s="1"/>
      <c r="OEH442" s="1"/>
      <c r="OEI442" s="1"/>
      <c r="OEJ442" s="1"/>
      <c r="OEK442" s="1"/>
      <c r="OEL442" s="1"/>
      <c r="OEM442" s="1"/>
      <c r="OEN442" s="1"/>
      <c r="OEO442" s="1"/>
      <c r="OEP442" s="1"/>
      <c r="OEQ442" s="1"/>
      <c r="OER442" s="1"/>
      <c r="OES442" s="1"/>
      <c r="OET442" s="1"/>
      <c r="OEU442" s="1"/>
      <c r="OEV442" s="1"/>
      <c r="OEW442" s="1"/>
      <c r="OEX442" s="1"/>
      <c r="OEY442" s="1"/>
      <c r="OEZ442" s="1"/>
      <c r="OFA442" s="1"/>
      <c r="OFB442" s="1"/>
      <c r="OFC442" s="1"/>
      <c r="OFD442" s="1"/>
      <c r="OFE442" s="1"/>
      <c r="OFF442" s="1"/>
      <c r="OFG442" s="1"/>
      <c r="OFH442" s="1"/>
      <c r="OFI442" s="1"/>
      <c r="OFJ442" s="1"/>
      <c r="OFK442" s="1"/>
      <c r="OFL442" s="1"/>
      <c r="OFM442" s="1"/>
      <c r="OFN442" s="1"/>
      <c r="OFO442" s="1"/>
      <c r="OFP442" s="1"/>
      <c r="OFQ442" s="1"/>
      <c r="OFR442" s="1"/>
      <c r="OFS442" s="1"/>
      <c r="OFT442" s="1"/>
      <c r="OFU442" s="1"/>
      <c r="OFV442" s="1"/>
      <c r="OFW442" s="1"/>
      <c r="OFX442" s="1"/>
      <c r="OFY442" s="1"/>
      <c r="OFZ442" s="1"/>
      <c r="OGA442" s="1"/>
      <c r="OGB442" s="1"/>
      <c r="OGC442" s="1"/>
      <c r="OGD442" s="1"/>
      <c r="OGE442" s="1"/>
      <c r="OGF442" s="1"/>
      <c r="OGG442" s="1"/>
      <c r="OGH442" s="1"/>
      <c r="OGI442" s="1"/>
      <c r="OGJ442" s="1"/>
      <c r="OGK442" s="1"/>
      <c r="OGL442" s="1"/>
      <c r="OGM442" s="1"/>
      <c r="OGN442" s="1"/>
      <c r="OGO442" s="1"/>
      <c r="OGP442" s="1"/>
      <c r="OGQ442" s="1"/>
      <c r="OGR442" s="1"/>
      <c r="OGS442" s="1"/>
      <c r="OGT442" s="1"/>
      <c r="OGU442" s="1"/>
      <c r="OGV442" s="1"/>
      <c r="OGW442" s="1"/>
      <c r="OGX442" s="1"/>
      <c r="OGY442" s="1"/>
      <c r="OGZ442" s="1"/>
      <c r="OHA442" s="1"/>
      <c r="OHB442" s="1"/>
      <c r="OHC442" s="1"/>
      <c r="OHD442" s="1"/>
      <c r="OHE442" s="1"/>
      <c r="OHF442" s="1"/>
      <c r="OHG442" s="1"/>
      <c r="OHH442" s="1"/>
      <c r="OHI442" s="1"/>
      <c r="OHJ442" s="1"/>
      <c r="OHK442" s="1"/>
      <c r="OHL442" s="1"/>
      <c r="OHM442" s="1"/>
      <c r="OHN442" s="1"/>
      <c r="OHO442" s="1"/>
      <c r="OHP442" s="1"/>
      <c r="OHQ442" s="1"/>
      <c r="OHR442" s="1"/>
      <c r="OHS442" s="1"/>
      <c r="OHT442" s="1"/>
      <c r="OHU442" s="1"/>
      <c r="OHV442" s="1"/>
      <c r="OHW442" s="1"/>
      <c r="OHX442" s="1"/>
      <c r="OHY442" s="1"/>
      <c r="OHZ442" s="1"/>
      <c r="OIA442" s="1"/>
      <c r="OIB442" s="1"/>
      <c r="OIC442" s="1"/>
      <c r="OID442" s="1"/>
      <c r="OIE442" s="1"/>
      <c r="OIF442" s="1"/>
      <c r="OIG442" s="1"/>
      <c r="OIH442" s="1"/>
      <c r="OII442" s="1"/>
      <c r="OIJ442" s="1"/>
      <c r="OIK442" s="1"/>
      <c r="OIL442" s="1"/>
      <c r="OIM442" s="1"/>
      <c r="OIN442" s="1"/>
      <c r="OIO442" s="1"/>
      <c r="OIP442" s="1"/>
      <c r="OIQ442" s="1"/>
      <c r="OIR442" s="1"/>
      <c r="OIS442" s="1"/>
      <c r="OIT442" s="1"/>
      <c r="OIU442" s="1"/>
      <c r="OIV442" s="1"/>
      <c r="OIW442" s="1"/>
      <c r="OIX442" s="1"/>
      <c r="OIY442" s="1"/>
      <c r="OIZ442" s="1"/>
      <c r="OJA442" s="1"/>
      <c r="OJB442" s="1"/>
      <c r="OJC442" s="1"/>
      <c r="OJD442" s="1"/>
      <c r="OJE442" s="1"/>
      <c r="OJF442" s="1"/>
      <c r="OJG442" s="1"/>
      <c r="OJH442" s="1"/>
      <c r="OJI442" s="1"/>
      <c r="OJJ442" s="1"/>
      <c r="OJK442" s="1"/>
      <c r="OJL442" s="1"/>
      <c r="OJM442" s="1"/>
      <c r="OJN442" s="1"/>
      <c r="OJO442" s="1"/>
      <c r="OJP442" s="1"/>
      <c r="OJQ442" s="1"/>
      <c r="OJR442" s="1"/>
      <c r="OJS442" s="1"/>
      <c r="OJT442" s="1"/>
      <c r="OJU442" s="1"/>
      <c r="OJV442" s="1"/>
      <c r="OJW442" s="1"/>
      <c r="OJX442" s="1"/>
      <c r="OJY442" s="1"/>
      <c r="OJZ442" s="1"/>
      <c r="OKA442" s="1"/>
      <c r="OKB442" s="1"/>
      <c r="OKC442" s="1"/>
      <c r="OKD442" s="1"/>
      <c r="OKE442" s="1"/>
      <c r="OKF442" s="1"/>
      <c r="OKG442" s="1"/>
      <c r="OKH442" s="1"/>
      <c r="OKI442" s="1"/>
      <c r="OKJ442" s="1"/>
      <c r="OKK442" s="1"/>
      <c r="OKL442" s="1"/>
      <c r="OKM442" s="1"/>
      <c r="OKN442" s="1"/>
      <c r="OKO442" s="1"/>
      <c r="OKP442" s="1"/>
      <c r="OKQ442" s="1"/>
      <c r="OKR442" s="1"/>
      <c r="OKS442" s="1"/>
      <c r="OKT442" s="1"/>
      <c r="OKU442" s="1"/>
      <c r="OKV442" s="1"/>
      <c r="OKW442" s="1"/>
      <c r="OKX442" s="1"/>
      <c r="OKY442" s="1"/>
      <c r="OKZ442" s="1"/>
      <c r="OLA442" s="1"/>
      <c r="OLB442" s="1"/>
      <c r="OLC442" s="1"/>
      <c r="OLD442" s="1"/>
      <c r="OLE442" s="1"/>
      <c r="OLF442" s="1"/>
      <c r="OLG442" s="1"/>
      <c r="OLH442" s="1"/>
      <c r="OLI442" s="1"/>
      <c r="OLJ442" s="1"/>
      <c r="OLK442" s="1"/>
      <c r="OLL442" s="1"/>
      <c r="OLM442" s="1"/>
      <c r="OLN442" s="1"/>
      <c r="OLO442" s="1"/>
      <c r="OLP442" s="1"/>
      <c r="OLQ442" s="1"/>
      <c r="OLR442" s="1"/>
      <c r="OLS442" s="1"/>
      <c r="OLT442" s="1"/>
      <c r="OLU442" s="1"/>
      <c r="OLV442" s="1"/>
      <c r="OLW442" s="1"/>
      <c r="OLX442" s="1"/>
      <c r="OLY442" s="1"/>
      <c r="OLZ442" s="1"/>
      <c r="OMA442" s="1"/>
      <c r="OMB442" s="1"/>
      <c r="OMC442" s="1"/>
      <c r="OMD442" s="1"/>
      <c r="OME442" s="1"/>
      <c r="OMF442" s="1"/>
      <c r="OMG442" s="1"/>
      <c r="OMH442" s="1"/>
      <c r="OMI442" s="1"/>
      <c r="OMJ442" s="1"/>
      <c r="OMK442" s="1"/>
      <c r="OML442" s="1"/>
      <c r="OMM442" s="1"/>
      <c r="OMN442" s="1"/>
      <c r="OMO442" s="1"/>
      <c r="OMP442" s="1"/>
      <c r="OMQ442" s="1"/>
      <c r="OMR442" s="1"/>
      <c r="OMS442" s="1"/>
      <c r="OMT442" s="1"/>
      <c r="OMU442" s="1"/>
      <c r="OMV442" s="1"/>
      <c r="OMW442" s="1"/>
      <c r="OMX442" s="1"/>
      <c r="OMY442" s="1"/>
      <c r="OMZ442" s="1"/>
      <c r="ONA442" s="1"/>
      <c r="ONB442" s="1"/>
      <c r="ONC442" s="1"/>
      <c r="OND442" s="1"/>
      <c r="ONE442" s="1"/>
      <c r="ONF442" s="1"/>
      <c r="ONG442" s="1"/>
      <c r="ONH442" s="1"/>
      <c r="ONI442" s="1"/>
      <c r="ONJ442" s="1"/>
      <c r="ONK442" s="1"/>
      <c r="ONL442" s="1"/>
      <c r="ONM442" s="1"/>
      <c r="ONN442" s="1"/>
      <c r="ONO442" s="1"/>
      <c r="ONP442" s="1"/>
      <c r="ONQ442" s="1"/>
      <c r="ONR442" s="1"/>
      <c r="ONS442" s="1"/>
      <c r="ONT442" s="1"/>
      <c r="ONU442" s="1"/>
      <c r="ONV442" s="1"/>
      <c r="ONW442" s="1"/>
      <c r="ONX442" s="1"/>
      <c r="ONY442" s="1"/>
      <c r="ONZ442" s="1"/>
      <c r="OOA442" s="1"/>
      <c r="OOB442" s="1"/>
      <c r="OOC442" s="1"/>
      <c r="OOD442" s="1"/>
      <c r="OOE442" s="1"/>
      <c r="OOF442" s="1"/>
      <c r="OOG442" s="1"/>
      <c r="OOH442" s="1"/>
      <c r="OOI442" s="1"/>
      <c r="OOJ442" s="1"/>
      <c r="OOK442" s="1"/>
      <c r="OOL442" s="1"/>
      <c r="OOM442" s="1"/>
      <c r="OON442" s="1"/>
      <c r="OOO442" s="1"/>
      <c r="OOP442" s="1"/>
      <c r="OOQ442" s="1"/>
      <c r="OOR442" s="1"/>
      <c r="OOS442" s="1"/>
      <c r="OOT442" s="1"/>
      <c r="OOU442" s="1"/>
      <c r="OOV442" s="1"/>
      <c r="OOW442" s="1"/>
      <c r="OOX442" s="1"/>
      <c r="OOY442" s="1"/>
      <c r="OOZ442" s="1"/>
      <c r="OPA442" s="1"/>
      <c r="OPB442" s="1"/>
      <c r="OPC442" s="1"/>
      <c r="OPD442" s="1"/>
      <c r="OPE442" s="1"/>
      <c r="OPF442" s="1"/>
      <c r="OPG442" s="1"/>
      <c r="OPH442" s="1"/>
      <c r="OPI442" s="1"/>
      <c r="OPJ442" s="1"/>
      <c r="OPK442" s="1"/>
      <c r="OPL442" s="1"/>
      <c r="OPM442" s="1"/>
      <c r="OPN442" s="1"/>
      <c r="OPO442" s="1"/>
      <c r="OPP442" s="1"/>
      <c r="OPQ442" s="1"/>
      <c r="OPR442" s="1"/>
      <c r="OPS442" s="1"/>
      <c r="OPT442" s="1"/>
      <c r="OPU442" s="1"/>
      <c r="OPV442" s="1"/>
      <c r="OPW442" s="1"/>
      <c r="OPX442" s="1"/>
      <c r="OPY442" s="1"/>
      <c r="OPZ442" s="1"/>
      <c r="OQA442" s="1"/>
      <c r="OQB442" s="1"/>
      <c r="OQC442" s="1"/>
      <c r="OQD442" s="1"/>
      <c r="OQE442" s="1"/>
      <c r="OQF442" s="1"/>
      <c r="OQG442" s="1"/>
      <c r="OQH442" s="1"/>
      <c r="OQI442" s="1"/>
      <c r="OQJ442" s="1"/>
      <c r="OQK442" s="1"/>
      <c r="OQL442" s="1"/>
      <c r="OQM442" s="1"/>
      <c r="OQN442" s="1"/>
      <c r="OQO442" s="1"/>
      <c r="OQP442" s="1"/>
      <c r="OQQ442" s="1"/>
      <c r="OQR442" s="1"/>
      <c r="OQS442" s="1"/>
      <c r="OQT442" s="1"/>
      <c r="OQU442" s="1"/>
      <c r="OQV442" s="1"/>
      <c r="OQW442" s="1"/>
      <c r="OQX442" s="1"/>
      <c r="OQY442" s="1"/>
      <c r="OQZ442" s="1"/>
      <c r="ORA442" s="1"/>
      <c r="ORB442" s="1"/>
      <c r="ORC442" s="1"/>
      <c r="ORD442" s="1"/>
      <c r="ORE442" s="1"/>
      <c r="ORF442" s="1"/>
      <c r="ORG442" s="1"/>
      <c r="ORH442" s="1"/>
      <c r="ORI442" s="1"/>
      <c r="ORJ442" s="1"/>
      <c r="ORK442" s="1"/>
      <c r="ORL442" s="1"/>
      <c r="ORM442" s="1"/>
      <c r="ORN442" s="1"/>
      <c r="ORO442" s="1"/>
      <c r="ORP442" s="1"/>
      <c r="ORQ442" s="1"/>
      <c r="ORR442" s="1"/>
      <c r="ORS442" s="1"/>
      <c r="ORT442" s="1"/>
      <c r="ORU442" s="1"/>
      <c r="ORV442" s="1"/>
      <c r="ORW442" s="1"/>
      <c r="ORX442" s="1"/>
      <c r="ORY442" s="1"/>
      <c r="ORZ442" s="1"/>
      <c r="OSA442" s="1"/>
      <c r="OSB442" s="1"/>
      <c r="OSC442" s="1"/>
      <c r="OSD442" s="1"/>
      <c r="OSE442" s="1"/>
      <c r="OSF442" s="1"/>
      <c r="OSG442" s="1"/>
      <c r="OSH442" s="1"/>
      <c r="OSI442" s="1"/>
      <c r="OSJ442" s="1"/>
      <c r="OSK442" s="1"/>
      <c r="OSL442" s="1"/>
      <c r="OSM442" s="1"/>
      <c r="OSN442" s="1"/>
      <c r="OSO442" s="1"/>
      <c r="OSP442" s="1"/>
      <c r="OSQ442" s="1"/>
      <c r="OSR442" s="1"/>
      <c r="OSS442" s="1"/>
      <c r="OST442" s="1"/>
      <c r="OSU442" s="1"/>
      <c r="OSV442" s="1"/>
      <c r="OSW442" s="1"/>
      <c r="OSX442" s="1"/>
      <c r="OSY442" s="1"/>
      <c r="OSZ442" s="1"/>
      <c r="OTA442" s="1"/>
      <c r="OTB442" s="1"/>
      <c r="OTC442" s="1"/>
      <c r="OTD442" s="1"/>
      <c r="OTE442" s="1"/>
      <c r="OTF442" s="1"/>
      <c r="OTG442" s="1"/>
      <c r="OTH442" s="1"/>
      <c r="OTI442" s="1"/>
      <c r="OTJ442" s="1"/>
      <c r="OTK442" s="1"/>
      <c r="OTL442" s="1"/>
      <c r="OTM442" s="1"/>
      <c r="OTN442" s="1"/>
      <c r="OTO442" s="1"/>
      <c r="OTP442" s="1"/>
      <c r="OTQ442" s="1"/>
      <c r="OTR442" s="1"/>
      <c r="OTS442" s="1"/>
      <c r="OTT442" s="1"/>
      <c r="OTU442" s="1"/>
      <c r="OTV442" s="1"/>
      <c r="OTW442" s="1"/>
      <c r="OTX442" s="1"/>
      <c r="OTY442" s="1"/>
      <c r="OTZ442" s="1"/>
      <c r="OUA442" s="1"/>
      <c r="OUB442" s="1"/>
      <c r="OUC442" s="1"/>
      <c r="OUD442" s="1"/>
      <c r="OUE442" s="1"/>
      <c r="OUF442" s="1"/>
      <c r="OUG442" s="1"/>
      <c r="OUH442" s="1"/>
      <c r="OUI442" s="1"/>
      <c r="OUJ442" s="1"/>
      <c r="OUK442" s="1"/>
      <c r="OUL442" s="1"/>
      <c r="OUM442" s="1"/>
      <c r="OUN442" s="1"/>
      <c r="OUO442" s="1"/>
      <c r="OUP442" s="1"/>
      <c r="OUQ442" s="1"/>
      <c r="OUR442" s="1"/>
      <c r="OUS442" s="1"/>
      <c r="OUT442" s="1"/>
      <c r="OUU442" s="1"/>
      <c r="OUV442" s="1"/>
      <c r="OUW442" s="1"/>
      <c r="OUX442" s="1"/>
      <c r="OUY442" s="1"/>
      <c r="OUZ442" s="1"/>
      <c r="OVA442" s="1"/>
      <c r="OVB442" s="1"/>
      <c r="OVC442" s="1"/>
      <c r="OVD442" s="1"/>
      <c r="OVE442" s="1"/>
      <c r="OVF442" s="1"/>
      <c r="OVG442" s="1"/>
      <c r="OVH442" s="1"/>
      <c r="OVI442" s="1"/>
      <c r="OVJ442" s="1"/>
      <c r="OVK442" s="1"/>
      <c r="OVL442" s="1"/>
      <c r="OVM442" s="1"/>
      <c r="OVN442" s="1"/>
      <c r="OVO442" s="1"/>
      <c r="OVP442" s="1"/>
      <c r="OVQ442" s="1"/>
      <c r="OVR442" s="1"/>
      <c r="OVS442" s="1"/>
      <c r="OVT442" s="1"/>
      <c r="OVU442" s="1"/>
      <c r="OVV442" s="1"/>
      <c r="OVW442" s="1"/>
      <c r="OVX442" s="1"/>
      <c r="OVY442" s="1"/>
      <c r="OVZ442" s="1"/>
      <c r="OWA442" s="1"/>
      <c r="OWB442" s="1"/>
      <c r="OWC442" s="1"/>
      <c r="OWD442" s="1"/>
      <c r="OWE442" s="1"/>
      <c r="OWF442" s="1"/>
      <c r="OWG442" s="1"/>
      <c r="OWH442" s="1"/>
      <c r="OWI442" s="1"/>
      <c r="OWJ442" s="1"/>
      <c r="OWK442" s="1"/>
      <c r="OWL442" s="1"/>
      <c r="OWM442" s="1"/>
      <c r="OWN442" s="1"/>
      <c r="OWO442" s="1"/>
      <c r="OWP442" s="1"/>
      <c r="OWQ442" s="1"/>
      <c r="OWR442" s="1"/>
      <c r="OWS442" s="1"/>
      <c r="OWT442" s="1"/>
      <c r="OWU442" s="1"/>
      <c r="OWV442" s="1"/>
      <c r="OWW442" s="1"/>
      <c r="OWX442" s="1"/>
      <c r="OWY442" s="1"/>
      <c r="OWZ442" s="1"/>
      <c r="OXA442" s="1"/>
      <c r="OXB442" s="1"/>
      <c r="OXC442" s="1"/>
      <c r="OXD442" s="1"/>
      <c r="OXE442" s="1"/>
      <c r="OXF442" s="1"/>
      <c r="OXG442" s="1"/>
      <c r="OXH442" s="1"/>
      <c r="OXI442" s="1"/>
      <c r="OXJ442" s="1"/>
      <c r="OXK442" s="1"/>
      <c r="OXL442" s="1"/>
      <c r="OXM442" s="1"/>
      <c r="OXN442" s="1"/>
      <c r="OXO442" s="1"/>
      <c r="OXP442" s="1"/>
      <c r="OXQ442" s="1"/>
      <c r="OXR442" s="1"/>
      <c r="OXS442" s="1"/>
      <c r="OXT442" s="1"/>
      <c r="OXU442" s="1"/>
      <c r="OXV442" s="1"/>
      <c r="OXW442" s="1"/>
      <c r="OXX442" s="1"/>
      <c r="OXY442" s="1"/>
      <c r="OXZ442" s="1"/>
      <c r="OYA442" s="1"/>
      <c r="OYB442" s="1"/>
      <c r="OYC442" s="1"/>
      <c r="OYD442" s="1"/>
      <c r="OYE442" s="1"/>
      <c r="OYF442" s="1"/>
      <c r="OYG442" s="1"/>
      <c r="OYH442" s="1"/>
      <c r="OYI442" s="1"/>
      <c r="OYJ442" s="1"/>
      <c r="OYK442" s="1"/>
      <c r="OYL442" s="1"/>
      <c r="OYM442" s="1"/>
      <c r="OYN442" s="1"/>
      <c r="OYO442" s="1"/>
      <c r="OYP442" s="1"/>
      <c r="OYQ442" s="1"/>
      <c r="OYR442" s="1"/>
      <c r="OYS442" s="1"/>
      <c r="OYT442" s="1"/>
      <c r="OYU442" s="1"/>
      <c r="OYV442" s="1"/>
      <c r="OYW442" s="1"/>
      <c r="OYX442" s="1"/>
      <c r="OYY442" s="1"/>
      <c r="OYZ442" s="1"/>
      <c r="OZA442" s="1"/>
      <c r="OZB442" s="1"/>
      <c r="OZC442" s="1"/>
      <c r="OZD442" s="1"/>
      <c r="OZE442" s="1"/>
      <c r="OZF442" s="1"/>
      <c r="OZG442" s="1"/>
      <c r="OZH442" s="1"/>
      <c r="OZI442" s="1"/>
      <c r="OZJ442" s="1"/>
      <c r="OZK442" s="1"/>
      <c r="OZL442" s="1"/>
      <c r="OZM442" s="1"/>
      <c r="OZN442" s="1"/>
      <c r="OZO442" s="1"/>
      <c r="OZP442" s="1"/>
      <c r="OZQ442" s="1"/>
      <c r="OZR442" s="1"/>
      <c r="OZS442" s="1"/>
      <c r="OZT442" s="1"/>
      <c r="OZU442" s="1"/>
      <c r="OZV442" s="1"/>
      <c r="OZW442" s="1"/>
      <c r="OZX442" s="1"/>
      <c r="OZY442" s="1"/>
      <c r="OZZ442" s="1"/>
      <c r="PAA442" s="1"/>
      <c r="PAB442" s="1"/>
      <c r="PAC442" s="1"/>
      <c r="PAD442" s="1"/>
      <c r="PAE442" s="1"/>
      <c r="PAF442" s="1"/>
      <c r="PAG442" s="1"/>
      <c r="PAH442" s="1"/>
      <c r="PAI442" s="1"/>
      <c r="PAJ442" s="1"/>
      <c r="PAK442" s="1"/>
      <c r="PAL442" s="1"/>
      <c r="PAM442" s="1"/>
      <c r="PAN442" s="1"/>
      <c r="PAO442" s="1"/>
      <c r="PAP442" s="1"/>
      <c r="PAQ442" s="1"/>
      <c r="PAR442" s="1"/>
      <c r="PAS442" s="1"/>
      <c r="PAT442" s="1"/>
      <c r="PAU442" s="1"/>
      <c r="PAV442" s="1"/>
      <c r="PAW442" s="1"/>
      <c r="PAX442" s="1"/>
      <c r="PAY442" s="1"/>
      <c r="PAZ442" s="1"/>
      <c r="PBA442" s="1"/>
      <c r="PBB442" s="1"/>
      <c r="PBC442" s="1"/>
      <c r="PBD442" s="1"/>
      <c r="PBE442" s="1"/>
      <c r="PBF442" s="1"/>
      <c r="PBG442" s="1"/>
      <c r="PBH442" s="1"/>
      <c r="PBI442" s="1"/>
      <c r="PBJ442" s="1"/>
      <c r="PBK442" s="1"/>
      <c r="PBL442" s="1"/>
      <c r="PBM442" s="1"/>
      <c r="PBN442" s="1"/>
      <c r="PBO442" s="1"/>
      <c r="PBP442" s="1"/>
      <c r="PBQ442" s="1"/>
      <c r="PBR442" s="1"/>
      <c r="PBS442" s="1"/>
      <c r="PBT442" s="1"/>
      <c r="PBU442" s="1"/>
      <c r="PBV442" s="1"/>
      <c r="PBW442" s="1"/>
      <c r="PBX442" s="1"/>
      <c r="PBY442" s="1"/>
      <c r="PBZ442" s="1"/>
      <c r="PCA442" s="1"/>
      <c r="PCB442" s="1"/>
      <c r="PCC442" s="1"/>
      <c r="PCD442" s="1"/>
      <c r="PCE442" s="1"/>
      <c r="PCF442" s="1"/>
      <c r="PCG442" s="1"/>
      <c r="PCH442" s="1"/>
      <c r="PCI442" s="1"/>
      <c r="PCJ442" s="1"/>
      <c r="PCK442" s="1"/>
      <c r="PCL442" s="1"/>
      <c r="PCM442" s="1"/>
      <c r="PCN442" s="1"/>
      <c r="PCO442" s="1"/>
      <c r="PCP442" s="1"/>
      <c r="PCQ442" s="1"/>
      <c r="PCR442" s="1"/>
      <c r="PCS442" s="1"/>
      <c r="PCT442" s="1"/>
      <c r="PCU442" s="1"/>
      <c r="PCV442" s="1"/>
      <c r="PCW442" s="1"/>
      <c r="PCX442" s="1"/>
      <c r="PCY442" s="1"/>
      <c r="PCZ442" s="1"/>
      <c r="PDA442" s="1"/>
      <c r="PDB442" s="1"/>
      <c r="PDC442" s="1"/>
      <c r="PDD442" s="1"/>
      <c r="PDE442" s="1"/>
      <c r="PDF442" s="1"/>
      <c r="PDG442" s="1"/>
      <c r="PDH442" s="1"/>
      <c r="PDI442" s="1"/>
      <c r="PDJ442" s="1"/>
      <c r="PDK442" s="1"/>
      <c r="PDL442" s="1"/>
      <c r="PDM442" s="1"/>
      <c r="PDN442" s="1"/>
      <c r="PDO442" s="1"/>
      <c r="PDP442" s="1"/>
      <c r="PDQ442" s="1"/>
      <c r="PDR442" s="1"/>
      <c r="PDS442" s="1"/>
      <c r="PDT442" s="1"/>
      <c r="PDU442" s="1"/>
      <c r="PDV442" s="1"/>
      <c r="PDW442" s="1"/>
      <c r="PDX442" s="1"/>
      <c r="PDY442" s="1"/>
      <c r="PDZ442" s="1"/>
      <c r="PEA442" s="1"/>
      <c r="PEB442" s="1"/>
      <c r="PEC442" s="1"/>
      <c r="PED442" s="1"/>
      <c r="PEE442" s="1"/>
      <c r="PEF442" s="1"/>
      <c r="PEG442" s="1"/>
      <c r="PEH442" s="1"/>
      <c r="PEI442" s="1"/>
      <c r="PEJ442" s="1"/>
      <c r="PEK442" s="1"/>
      <c r="PEL442" s="1"/>
      <c r="PEM442" s="1"/>
      <c r="PEN442" s="1"/>
      <c r="PEO442" s="1"/>
      <c r="PEP442" s="1"/>
      <c r="PEQ442" s="1"/>
      <c r="PER442" s="1"/>
      <c r="PES442" s="1"/>
      <c r="PET442" s="1"/>
      <c r="PEU442" s="1"/>
      <c r="PEV442" s="1"/>
      <c r="PEW442" s="1"/>
      <c r="PEX442" s="1"/>
      <c r="PEY442" s="1"/>
      <c r="PEZ442" s="1"/>
      <c r="PFA442" s="1"/>
      <c r="PFB442" s="1"/>
      <c r="PFC442" s="1"/>
      <c r="PFD442" s="1"/>
      <c r="PFE442" s="1"/>
      <c r="PFF442" s="1"/>
      <c r="PFG442" s="1"/>
      <c r="PFH442" s="1"/>
      <c r="PFI442" s="1"/>
      <c r="PFJ442" s="1"/>
      <c r="PFK442" s="1"/>
      <c r="PFL442" s="1"/>
      <c r="PFM442" s="1"/>
      <c r="PFN442" s="1"/>
      <c r="PFO442" s="1"/>
      <c r="PFP442" s="1"/>
      <c r="PFQ442" s="1"/>
      <c r="PFR442" s="1"/>
      <c r="PFS442" s="1"/>
      <c r="PFT442" s="1"/>
      <c r="PFU442" s="1"/>
      <c r="PFV442" s="1"/>
      <c r="PFW442" s="1"/>
      <c r="PFX442" s="1"/>
      <c r="PFY442" s="1"/>
      <c r="PFZ442" s="1"/>
      <c r="PGA442" s="1"/>
      <c r="PGB442" s="1"/>
      <c r="PGC442" s="1"/>
      <c r="PGD442" s="1"/>
      <c r="PGE442" s="1"/>
      <c r="PGF442" s="1"/>
      <c r="PGG442" s="1"/>
      <c r="PGH442" s="1"/>
      <c r="PGI442" s="1"/>
      <c r="PGJ442" s="1"/>
      <c r="PGK442" s="1"/>
      <c r="PGL442" s="1"/>
      <c r="PGM442" s="1"/>
      <c r="PGN442" s="1"/>
      <c r="PGO442" s="1"/>
      <c r="PGP442" s="1"/>
      <c r="PGQ442" s="1"/>
      <c r="PGR442" s="1"/>
      <c r="PGS442" s="1"/>
      <c r="PGT442" s="1"/>
      <c r="PGU442" s="1"/>
      <c r="PGV442" s="1"/>
      <c r="PGW442" s="1"/>
      <c r="PGX442" s="1"/>
      <c r="PGY442" s="1"/>
      <c r="PGZ442" s="1"/>
      <c r="PHA442" s="1"/>
      <c r="PHB442" s="1"/>
      <c r="PHC442" s="1"/>
      <c r="PHD442" s="1"/>
      <c r="PHE442" s="1"/>
      <c r="PHF442" s="1"/>
      <c r="PHG442" s="1"/>
      <c r="PHH442" s="1"/>
      <c r="PHI442" s="1"/>
      <c r="PHJ442" s="1"/>
      <c r="PHK442" s="1"/>
      <c r="PHL442" s="1"/>
      <c r="PHM442" s="1"/>
      <c r="PHN442" s="1"/>
      <c r="PHO442" s="1"/>
      <c r="PHP442" s="1"/>
      <c r="PHQ442" s="1"/>
      <c r="PHR442" s="1"/>
      <c r="PHS442" s="1"/>
      <c r="PHT442" s="1"/>
      <c r="PHU442" s="1"/>
      <c r="PHV442" s="1"/>
      <c r="PHW442" s="1"/>
      <c r="PHX442" s="1"/>
      <c r="PHY442" s="1"/>
      <c r="PHZ442" s="1"/>
      <c r="PIA442" s="1"/>
      <c r="PIB442" s="1"/>
      <c r="PIC442" s="1"/>
      <c r="PID442" s="1"/>
      <c r="PIE442" s="1"/>
      <c r="PIF442" s="1"/>
      <c r="PIG442" s="1"/>
      <c r="PIH442" s="1"/>
      <c r="PII442" s="1"/>
      <c r="PIJ442" s="1"/>
      <c r="PIK442" s="1"/>
      <c r="PIL442" s="1"/>
      <c r="PIM442" s="1"/>
      <c r="PIN442" s="1"/>
      <c r="PIO442" s="1"/>
      <c r="PIP442" s="1"/>
      <c r="PIQ442" s="1"/>
      <c r="PIR442" s="1"/>
      <c r="PIS442" s="1"/>
      <c r="PIT442" s="1"/>
      <c r="PIU442" s="1"/>
      <c r="PIV442" s="1"/>
      <c r="PIW442" s="1"/>
      <c r="PIX442" s="1"/>
      <c r="PIY442" s="1"/>
      <c r="PIZ442" s="1"/>
      <c r="PJA442" s="1"/>
      <c r="PJB442" s="1"/>
      <c r="PJC442" s="1"/>
      <c r="PJD442" s="1"/>
      <c r="PJE442" s="1"/>
      <c r="PJF442" s="1"/>
      <c r="PJG442" s="1"/>
      <c r="PJH442" s="1"/>
      <c r="PJI442" s="1"/>
      <c r="PJJ442" s="1"/>
      <c r="PJK442" s="1"/>
      <c r="PJL442" s="1"/>
      <c r="PJM442" s="1"/>
      <c r="PJN442" s="1"/>
      <c r="PJO442" s="1"/>
      <c r="PJP442" s="1"/>
      <c r="PJQ442" s="1"/>
      <c r="PJR442" s="1"/>
      <c r="PJS442" s="1"/>
      <c r="PJT442" s="1"/>
      <c r="PJU442" s="1"/>
      <c r="PJV442" s="1"/>
      <c r="PJW442" s="1"/>
      <c r="PJX442" s="1"/>
      <c r="PJY442" s="1"/>
      <c r="PJZ442" s="1"/>
      <c r="PKA442" s="1"/>
      <c r="PKB442" s="1"/>
      <c r="PKC442" s="1"/>
      <c r="PKD442" s="1"/>
      <c r="PKE442" s="1"/>
      <c r="PKF442" s="1"/>
      <c r="PKG442" s="1"/>
      <c r="PKH442" s="1"/>
      <c r="PKI442" s="1"/>
      <c r="PKJ442" s="1"/>
      <c r="PKK442" s="1"/>
      <c r="PKL442" s="1"/>
      <c r="PKM442" s="1"/>
      <c r="PKN442" s="1"/>
      <c r="PKO442" s="1"/>
      <c r="PKP442" s="1"/>
      <c r="PKQ442" s="1"/>
      <c r="PKR442" s="1"/>
      <c r="PKS442" s="1"/>
      <c r="PKT442" s="1"/>
      <c r="PKU442" s="1"/>
      <c r="PKV442" s="1"/>
      <c r="PKW442" s="1"/>
      <c r="PKX442" s="1"/>
      <c r="PKY442" s="1"/>
      <c r="PKZ442" s="1"/>
      <c r="PLA442" s="1"/>
      <c r="PLB442" s="1"/>
      <c r="PLC442" s="1"/>
      <c r="PLD442" s="1"/>
      <c r="PLE442" s="1"/>
      <c r="PLF442" s="1"/>
      <c r="PLG442" s="1"/>
      <c r="PLH442" s="1"/>
      <c r="PLI442" s="1"/>
      <c r="PLJ442" s="1"/>
      <c r="PLK442" s="1"/>
      <c r="PLL442" s="1"/>
      <c r="PLM442" s="1"/>
      <c r="PLN442" s="1"/>
      <c r="PLO442" s="1"/>
      <c r="PLP442" s="1"/>
      <c r="PLQ442" s="1"/>
      <c r="PLR442" s="1"/>
      <c r="PLS442" s="1"/>
      <c r="PLT442" s="1"/>
      <c r="PLU442" s="1"/>
      <c r="PLV442" s="1"/>
      <c r="PLW442" s="1"/>
      <c r="PLX442" s="1"/>
      <c r="PLY442" s="1"/>
      <c r="PLZ442" s="1"/>
      <c r="PMA442" s="1"/>
      <c r="PMB442" s="1"/>
      <c r="PMC442" s="1"/>
      <c r="PMD442" s="1"/>
      <c r="PME442" s="1"/>
      <c r="PMF442" s="1"/>
      <c r="PMG442" s="1"/>
      <c r="PMH442" s="1"/>
      <c r="PMI442" s="1"/>
      <c r="PMJ442" s="1"/>
      <c r="PMK442" s="1"/>
      <c r="PML442" s="1"/>
      <c r="PMM442" s="1"/>
      <c r="PMN442" s="1"/>
      <c r="PMO442" s="1"/>
      <c r="PMP442" s="1"/>
      <c r="PMQ442" s="1"/>
      <c r="PMR442" s="1"/>
      <c r="PMS442" s="1"/>
      <c r="PMT442" s="1"/>
      <c r="PMU442" s="1"/>
      <c r="PMV442" s="1"/>
      <c r="PMW442" s="1"/>
      <c r="PMX442" s="1"/>
      <c r="PMY442" s="1"/>
      <c r="PMZ442" s="1"/>
      <c r="PNA442" s="1"/>
      <c r="PNB442" s="1"/>
      <c r="PNC442" s="1"/>
      <c r="PND442" s="1"/>
      <c r="PNE442" s="1"/>
      <c r="PNF442" s="1"/>
      <c r="PNG442" s="1"/>
      <c r="PNH442" s="1"/>
      <c r="PNI442" s="1"/>
      <c r="PNJ442" s="1"/>
      <c r="PNK442" s="1"/>
      <c r="PNL442" s="1"/>
      <c r="PNM442" s="1"/>
      <c r="PNN442" s="1"/>
      <c r="PNO442" s="1"/>
      <c r="PNP442" s="1"/>
      <c r="PNQ442" s="1"/>
      <c r="PNR442" s="1"/>
      <c r="PNS442" s="1"/>
      <c r="PNT442" s="1"/>
      <c r="PNU442" s="1"/>
      <c r="PNV442" s="1"/>
      <c r="PNW442" s="1"/>
      <c r="PNX442" s="1"/>
      <c r="PNY442" s="1"/>
      <c r="PNZ442" s="1"/>
      <c r="POA442" s="1"/>
      <c r="POB442" s="1"/>
      <c r="POC442" s="1"/>
      <c r="POD442" s="1"/>
      <c r="POE442" s="1"/>
      <c r="POF442" s="1"/>
      <c r="POG442" s="1"/>
      <c r="POH442" s="1"/>
      <c r="POI442" s="1"/>
      <c r="POJ442" s="1"/>
      <c r="POK442" s="1"/>
      <c r="POL442" s="1"/>
      <c r="POM442" s="1"/>
      <c r="PON442" s="1"/>
      <c r="POO442" s="1"/>
      <c r="POP442" s="1"/>
      <c r="POQ442" s="1"/>
      <c r="POR442" s="1"/>
      <c r="POS442" s="1"/>
      <c r="POT442" s="1"/>
      <c r="POU442" s="1"/>
      <c r="POV442" s="1"/>
      <c r="POW442" s="1"/>
      <c r="POX442" s="1"/>
      <c r="POY442" s="1"/>
      <c r="POZ442" s="1"/>
      <c r="PPA442" s="1"/>
      <c r="PPB442" s="1"/>
      <c r="PPC442" s="1"/>
      <c r="PPD442" s="1"/>
      <c r="PPE442" s="1"/>
      <c r="PPF442" s="1"/>
      <c r="PPG442" s="1"/>
      <c r="PPH442" s="1"/>
      <c r="PPI442" s="1"/>
      <c r="PPJ442" s="1"/>
      <c r="PPK442" s="1"/>
      <c r="PPL442" s="1"/>
      <c r="PPM442" s="1"/>
      <c r="PPN442" s="1"/>
      <c r="PPO442" s="1"/>
      <c r="PPP442" s="1"/>
      <c r="PPQ442" s="1"/>
      <c r="PPR442" s="1"/>
      <c r="PPS442" s="1"/>
      <c r="PPT442" s="1"/>
      <c r="PPU442" s="1"/>
      <c r="PPV442" s="1"/>
      <c r="PPW442" s="1"/>
      <c r="PPX442" s="1"/>
      <c r="PPY442" s="1"/>
      <c r="PPZ442" s="1"/>
      <c r="PQA442" s="1"/>
      <c r="PQB442" s="1"/>
      <c r="PQC442" s="1"/>
      <c r="PQD442" s="1"/>
      <c r="PQE442" s="1"/>
      <c r="PQF442" s="1"/>
      <c r="PQG442" s="1"/>
      <c r="PQH442" s="1"/>
      <c r="PQI442" s="1"/>
      <c r="PQJ442" s="1"/>
      <c r="PQK442" s="1"/>
      <c r="PQL442" s="1"/>
      <c r="PQM442" s="1"/>
      <c r="PQN442" s="1"/>
      <c r="PQO442" s="1"/>
      <c r="PQP442" s="1"/>
      <c r="PQQ442" s="1"/>
      <c r="PQR442" s="1"/>
      <c r="PQS442" s="1"/>
      <c r="PQT442" s="1"/>
      <c r="PQU442" s="1"/>
      <c r="PQV442" s="1"/>
      <c r="PQW442" s="1"/>
      <c r="PQX442" s="1"/>
      <c r="PQY442" s="1"/>
      <c r="PQZ442" s="1"/>
      <c r="PRA442" s="1"/>
      <c r="PRB442" s="1"/>
      <c r="PRC442" s="1"/>
      <c r="PRD442" s="1"/>
      <c r="PRE442" s="1"/>
      <c r="PRF442" s="1"/>
      <c r="PRG442" s="1"/>
      <c r="PRH442" s="1"/>
      <c r="PRI442" s="1"/>
      <c r="PRJ442" s="1"/>
      <c r="PRK442" s="1"/>
      <c r="PRL442" s="1"/>
      <c r="PRM442" s="1"/>
      <c r="PRN442" s="1"/>
      <c r="PRO442" s="1"/>
      <c r="PRP442" s="1"/>
      <c r="PRQ442" s="1"/>
      <c r="PRR442" s="1"/>
      <c r="PRS442" s="1"/>
      <c r="PRT442" s="1"/>
      <c r="PRU442" s="1"/>
      <c r="PRV442" s="1"/>
      <c r="PRW442" s="1"/>
      <c r="PRX442" s="1"/>
      <c r="PRY442" s="1"/>
      <c r="PRZ442" s="1"/>
      <c r="PSA442" s="1"/>
      <c r="PSB442" s="1"/>
      <c r="PSC442" s="1"/>
      <c r="PSD442" s="1"/>
      <c r="PSE442" s="1"/>
      <c r="PSF442" s="1"/>
      <c r="PSG442" s="1"/>
      <c r="PSH442" s="1"/>
      <c r="PSI442" s="1"/>
      <c r="PSJ442" s="1"/>
      <c r="PSK442" s="1"/>
      <c r="PSL442" s="1"/>
      <c r="PSM442" s="1"/>
      <c r="PSN442" s="1"/>
      <c r="PSO442" s="1"/>
      <c r="PSP442" s="1"/>
      <c r="PSQ442" s="1"/>
      <c r="PSR442" s="1"/>
      <c r="PSS442" s="1"/>
      <c r="PST442" s="1"/>
      <c r="PSU442" s="1"/>
      <c r="PSV442" s="1"/>
      <c r="PSW442" s="1"/>
      <c r="PSX442" s="1"/>
      <c r="PSY442" s="1"/>
      <c r="PSZ442" s="1"/>
      <c r="PTA442" s="1"/>
      <c r="PTB442" s="1"/>
      <c r="PTC442" s="1"/>
      <c r="PTD442" s="1"/>
      <c r="PTE442" s="1"/>
      <c r="PTF442" s="1"/>
      <c r="PTG442" s="1"/>
      <c r="PTH442" s="1"/>
      <c r="PTI442" s="1"/>
      <c r="PTJ442" s="1"/>
      <c r="PTK442" s="1"/>
      <c r="PTL442" s="1"/>
      <c r="PTM442" s="1"/>
      <c r="PTN442" s="1"/>
      <c r="PTO442" s="1"/>
      <c r="PTP442" s="1"/>
      <c r="PTQ442" s="1"/>
      <c r="PTR442" s="1"/>
      <c r="PTS442" s="1"/>
      <c r="PTT442" s="1"/>
      <c r="PTU442" s="1"/>
      <c r="PTV442" s="1"/>
      <c r="PTW442" s="1"/>
      <c r="PTX442" s="1"/>
      <c r="PTY442" s="1"/>
      <c r="PTZ442" s="1"/>
      <c r="PUA442" s="1"/>
      <c r="PUB442" s="1"/>
      <c r="PUC442" s="1"/>
      <c r="PUD442" s="1"/>
      <c r="PUE442" s="1"/>
      <c r="PUF442" s="1"/>
      <c r="PUG442" s="1"/>
      <c r="PUH442" s="1"/>
      <c r="PUI442" s="1"/>
      <c r="PUJ442" s="1"/>
      <c r="PUK442" s="1"/>
      <c r="PUL442" s="1"/>
      <c r="PUM442" s="1"/>
      <c r="PUN442" s="1"/>
      <c r="PUO442" s="1"/>
      <c r="PUP442" s="1"/>
      <c r="PUQ442" s="1"/>
      <c r="PUR442" s="1"/>
      <c r="PUS442" s="1"/>
      <c r="PUT442" s="1"/>
      <c r="PUU442" s="1"/>
      <c r="PUV442" s="1"/>
      <c r="PUW442" s="1"/>
      <c r="PUX442" s="1"/>
      <c r="PUY442" s="1"/>
      <c r="PUZ442" s="1"/>
      <c r="PVA442" s="1"/>
      <c r="PVB442" s="1"/>
      <c r="PVC442" s="1"/>
      <c r="PVD442" s="1"/>
      <c r="PVE442" s="1"/>
      <c r="PVF442" s="1"/>
      <c r="PVG442" s="1"/>
      <c r="PVH442" s="1"/>
      <c r="PVI442" s="1"/>
      <c r="PVJ442" s="1"/>
      <c r="PVK442" s="1"/>
      <c r="PVL442" s="1"/>
      <c r="PVM442" s="1"/>
      <c r="PVN442" s="1"/>
      <c r="PVO442" s="1"/>
      <c r="PVP442" s="1"/>
      <c r="PVQ442" s="1"/>
      <c r="PVR442" s="1"/>
      <c r="PVS442" s="1"/>
      <c r="PVT442" s="1"/>
      <c r="PVU442" s="1"/>
      <c r="PVV442" s="1"/>
      <c r="PVW442" s="1"/>
      <c r="PVX442" s="1"/>
      <c r="PVY442" s="1"/>
      <c r="PVZ442" s="1"/>
      <c r="PWA442" s="1"/>
      <c r="PWB442" s="1"/>
      <c r="PWC442" s="1"/>
      <c r="PWD442" s="1"/>
      <c r="PWE442" s="1"/>
      <c r="PWF442" s="1"/>
      <c r="PWG442" s="1"/>
      <c r="PWH442" s="1"/>
      <c r="PWI442" s="1"/>
      <c r="PWJ442" s="1"/>
      <c r="PWK442" s="1"/>
      <c r="PWL442" s="1"/>
      <c r="PWM442" s="1"/>
      <c r="PWN442" s="1"/>
      <c r="PWO442" s="1"/>
      <c r="PWP442" s="1"/>
      <c r="PWQ442" s="1"/>
      <c r="PWR442" s="1"/>
      <c r="PWS442" s="1"/>
      <c r="PWT442" s="1"/>
      <c r="PWU442" s="1"/>
      <c r="PWV442" s="1"/>
      <c r="PWW442" s="1"/>
      <c r="PWX442" s="1"/>
      <c r="PWY442" s="1"/>
      <c r="PWZ442" s="1"/>
      <c r="PXA442" s="1"/>
      <c r="PXB442" s="1"/>
      <c r="PXC442" s="1"/>
      <c r="PXD442" s="1"/>
      <c r="PXE442" s="1"/>
      <c r="PXF442" s="1"/>
      <c r="PXG442" s="1"/>
      <c r="PXH442" s="1"/>
      <c r="PXI442" s="1"/>
      <c r="PXJ442" s="1"/>
      <c r="PXK442" s="1"/>
      <c r="PXL442" s="1"/>
      <c r="PXM442" s="1"/>
      <c r="PXN442" s="1"/>
      <c r="PXO442" s="1"/>
      <c r="PXP442" s="1"/>
      <c r="PXQ442" s="1"/>
      <c r="PXR442" s="1"/>
      <c r="PXS442" s="1"/>
      <c r="PXT442" s="1"/>
      <c r="PXU442" s="1"/>
      <c r="PXV442" s="1"/>
      <c r="PXW442" s="1"/>
      <c r="PXX442" s="1"/>
      <c r="PXY442" s="1"/>
      <c r="PXZ442" s="1"/>
      <c r="PYA442" s="1"/>
      <c r="PYB442" s="1"/>
      <c r="PYC442" s="1"/>
      <c r="PYD442" s="1"/>
      <c r="PYE442" s="1"/>
      <c r="PYF442" s="1"/>
      <c r="PYG442" s="1"/>
      <c r="PYH442" s="1"/>
      <c r="PYI442" s="1"/>
      <c r="PYJ442" s="1"/>
      <c r="PYK442" s="1"/>
      <c r="PYL442" s="1"/>
      <c r="PYM442" s="1"/>
      <c r="PYN442" s="1"/>
      <c r="PYO442" s="1"/>
      <c r="PYP442" s="1"/>
      <c r="PYQ442" s="1"/>
      <c r="PYR442" s="1"/>
      <c r="PYS442" s="1"/>
      <c r="PYT442" s="1"/>
      <c r="PYU442" s="1"/>
      <c r="PYV442" s="1"/>
      <c r="PYW442" s="1"/>
      <c r="PYX442" s="1"/>
      <c r="PYY442" s="1"/>
      <c r="PYZ442" s="1"/>
      <c r="PZA442" s="1"/>
      <c r="PZB442" s="1"/>
      <c r="PZC442" s="1"/>
      <c r="PZD442" s="1"/>
      <c r="PZE442" s="1"/>
      <c r="PZF442" s="1"/>
      <c r="PZG442" s="1"/>
      <c r="PZH442" s="1"/>
      <c r="PZI442" s="1"/>
      <c r="PZJ442" s="1"/>
      <c r="PZK442" s="1"/>
      <c r="PZL442" s="1"/>
      <c r="PZM442" s="1"/>
      <c r="PZN442" s="1"/>
      <c r="PZO442" s="1"/>
      <c r="PZP442" s="1"/>
      <c r="PZQ442" s="1"/>
      <c r="PZR442" s="1"/>
      <c r="PZS442" s="1"/>
      <c r="PZT442" s="1"/>
      <c r="PZU442" s="1"/>
      <c r="PZV442" s="1"/>
      <c r="PZW442" s="1"/>
      <c r="PZX442" s="1"/>
      <c r="PZY442" s="1"/>
      <c r="PZZ442" s="1"/>
      <c r="QAA442" s="1"/>
      <c r="QAB442" s="1"/>
      <c r="QAC442" s="1"/>
      <c r="QAD442" s="1"/>
      <c r="QAE442" s="1"/>
      <c r="QAF442" s="1"/>
      <c r="QAG442" s="1"/>
      <c r="QAH442" s="1"/>
      <c r="QAI442" s="1"/>
      <c r="QAJ442" s="1"/>
      <c r="QAK442" s="1"/>
      <c r="QAL442" s="1"/>
      <c r="QAM442" s="1"/>
      <c r="QAN442" s="1"/>
      <c r="QAO442" s="1"/>
      <c r="QAP442" s="1"/>
      <c r="QAQ442" s="1"/>
      <c r="QAR442" s="1"/>
      <c r="QAS442" s="1"/>
      <c r="QAT442" s="1"/>
      <c r="QAU442" s="1"/>
      <c r="QAV442" s="1"/>
      <c r="QAW442" s="1"/>
      <c r="QAX442" s="1"/>
      <c r="QAY442" s="1"/>
      <c r="QAZ442" s="1"/>
      <c r="QBA442" s="1"/>
      <c r="QBB442" s="1"/>
      <c r="QBC442" s="1"/>
      <c r="QBD442" s="1"/>
      <c r="QBE442" s="1"/>
      <c r="QBF442" s="1"/>
      <c r="QBG442" s="1"/>
      <c r="QBH442" s="1"/>
      <c r="QBI442" s="1"/>
      <c r="QBJ442" s="1"/>
      <c r="QBK442" s="1"/>
      <c r="QBL442" s="1"/>
      <c r="QBM442" s="1"/>
      <c r="QBN442" s="1"/>
      <c r="QBO442" s="1"/>
      <c r="QBP442" s="1"/>
      <c r="QBQ442" s="1"/>
      <c r="QBR442" s="1"/>
      <c r="QBS442" s="1"/>
      <c r="QBT442" s="1"/>
      <c r="QBU442" s="1"/>
      <c r="QBV442" s="1"/>
      <c r="QBW442" s="1"/>
      <c r="QBX442" s="1"/>
      <c r="QBY442" s="1"/>
      <c r="QBZ442" s="1"/>
      <c r="QCA442" s="1"/>
      <c r="QCB442" s="1"/>
      <c r="QCC442" s="1"/>
      <c r="QCD442" s="1"/>
      <c r="QCE442" s="1"/>
      <c r="QCF442" s="1"/>
      <c r="QCG442" s="1"/>
      <c r="QCH442" s="1"/>
      <c r="QCI442" s="1"/>
      <c r="QCJ442" s="1"/>
      <c r="QCK442" s="1"/>
      <c r="QCL442" s="1"/>
      <c r="QCM442" s="1"/>
      <c r="QCN442" s="1"/>
      <c r="QCO442" s="1"/>
      <c r="QCP442" s="1"/>
      <c r="QCQ442" s="1"/>
      <c r="QCR442" s="1"/>
      <c r="QCS442" s="1"/>
      <c r="QCT442" s="1"/>
      <c r="QCU442" s="1"/>
      <c r="QCV442" s="1"/>
      <c r="QCW442" s="1"/>
      <c r="QCX442" s="1"/>
      <c r="QCY442" s="1"/>
      <c r="QCZ442" s="1"/>
      <c r="QDA442" s="1"/>
      <c r="QDB442" s="1"/>
      <c r="QDC442" s="1"/>
      <c r="QDD442" s="1"/>
      <c r="QDE442" s="1"/>
      <c r="QDF442" s="1"/>
      <c r="QDG442" s="1"/>
      <c r="QDH442" s="1"/>
      <c r="QDI442" s="1"/>
      <c r="QDJ442" s="1"/>
      <c r="QDK442" s="1"/>
      <c r="QDL442" s="1"/>
      <c r="QDM442" s="1"/>
      <c r="QDN442" s="1"/>
      <c r="QDO442" s="1"/>
      <c r="QDP442" s="1"/>
      <c r="QDQ442" s="1"/>
      <c r="QDR442" s="1"/>
      <c r="QDS442" s="1"/>
      <c r="QDT442" s="1"/>
      <c r="QDU442" s="1"/>
      <c r="QDV442" s="1"/>
      <c r="QDW442" s="1"/>
      <c r="QDX442" s="1"/>
      <c r="QDY442" s="1"/>
      <c r="QDZ442" s="1"/>
      <c r="QEA442" s="1"/>
      <c r="QEB442" s="1"/>
      <c r="QEC442" s="1"/>
      <c r="QED442" s="1"/>
      <c r="QEE442" s="1"/>
      <c r="QEF442" s="1"/>
      <c r="QEG442" s="1"/>
      <c r="QEH442" s="1"/>
      <c r="QEI442" s="1"/>
      <c r="QEJ442" s="1"/>
      <c r="QEK442" s="1"/>
      <c r="QEL442" s="1"/>
      <c r="QEM442" s="1"/>
      <c r="QEN442" s="1"/>
      <c r="QEO442" s="1"/>
      <c r="QEP442" s="1"/>
      <c r="QEQ442" s="1"/>
      <c r="QER442" s="1"/>
      <c r="QES442" s="1"/>
      <c r="QET442" s="1"/>
      <c r="QEU442" s="1"/>
      <c r="QEV442" s="1"/>
      <c r="QEW442" s="1"/>
      <c r="QEX442" s="1"/>
      <c r="QEY442" s="1"/>
      <c r="QEZ442" s="1"/>
      <c r="QFA442" s="1"/>
      <c r="QFB442" s="1"/>
      <c r="QFC442" s="1"/>
      <c r="QFD442" s="1"/>
      <c r="QFE442" s="1"/>
      <c r="QFF442" s="1"/>
      <c r="QFG442" s="1"/>
      <c r="QFH442" s="1"/>
      <c r="QFI442" s="1"/>
      <c r="QFJ442" s="1"/>
      <c r="QFK442" s="1"/>
      <c r="QFL442" s="1"/>
      <c r="QFM442" s="1"/>
      <c r="QFN442" s="1"/>
      <c r="QFO442" s="1"/>
      <c r="QFP442" s="1"/>
      <c r="QFQ442" s="1"/>
      <c r="QFR442" s="1"/>
      <c r="QFS442" s="1"/>
      <c r="QFT442" s="1"/>
      <c r="QFU442" s="1"/>
      <c r="QFV442" s="1"/>
      <c r="QFW442" s="1"/>
      <c r="QFX442" s="1"/>
      <c r="QFY442" s="1"/>
      <c r="QFZ442" s="1"/>
      <c r="QGA442" s="1"/>
      <c r="QGB442" s="1"/>
      <c r="QGC442" s="1"/>
      <c r="QGD442" s="1"/>
      <c r="QGE442" s="1"/>
      <c r="QGF442" s="1"/>
      <c r="QGG442" s="1"/>
      <c r="QGH442" s="1"/>
      <c r="QGI442" s="1"/>
      <c r="QGJ442" s="1"/>
      <c r="QGK442" s="1"/>
      <c r="QGL442" s="1"/>
      <c r="QGM442" s="1"/>
      <c r="QGN442" s="1"/>
      <c r="QGO442" s="1"/>
      <c r="QGP442" s="1"/>
      <c r="QGQ442" s="1"/>
      <c r="QGR442" s="1"/>
      <c r="QGS442" s="1"/>
      <c r="QGT442" s="1"/>
      <c r="QGU442" s="1"/>
      <c r="QGV442" s="1"/>
      <c r="QGW442" s="1"/>
      <c r="QGX442" s="1"/>
      <c r="QGY442" s="1"/>
      <c r="QGZ442" s="1"/>
      <c r="QHA442" s="1"/>
      <c r="QHB442" s="1"/>
      <c r="QHC442" s="1"/>
      <c r="QHD442" s="1"/>
      <c r="QHE442" s="1"/>
      <c r="QHF442" s="1"/>
      <c r="QHG442" s="1"/>
      <c r="QHH442" s="1"/>
      <c r="QHI442" s="1"/>
      <c r="QHJ442" s="1"/>
      <c r="QHK442" s="1"/>
      <c r="QHL442" s="1"/>
      <c r="QHM442" s="1"/>
      <c r="QHN442" s="1"/>
      <c r="QHO442" s="1"/>
      <c r="QHP442" s="1"/>
      <c r="QHQ442" s="1"/>
      <c r="QHR442" s="1"/>
      <c r="QHS442" s="1"/>
      <c r="QHT442" s="1"/>
      <c r="QHU442" s="1"/>
      <c r="QHV442" s="1"/>
      <c r="QHW442" s="1"/>
      <c r="QHX442" s="1"/>
      <c r="QHY442" s="1"/>
      <c r="QHZ442" s="1"/>
      <c r="QIA442" s="1"/>
      <c r="QIB442" s="1"/>
      <c r="QIC442" s="1"/>
      <c r="QID442" s="1"/>
      <c r="QIE442" s="1"/>
      <c r="QIF442" s="1"/>
      <c r="QIG442" s="1"/>
      <c r="QIH442" s="1"/>
      <c r="QII442" s="1"/>
      <c r="QIJ442" s="1"/>
      <c r="QIK442" s="1"/>
      <c r="QIL442" s="1"/>
      <c r="QIM442" s="1"/>
      <c r="QIN442" s="1"/>
      <c r="QIO442" s="1"/>
      <c r="QIP442" s="1"/>
      <c r="QIQ442" s="1"/>
      <c r="QIR442" s="1"/>
      <c r="QIS442" s="1"/>
      <c r="QIT442" s="1"/>
      <c r="QIU442" s="1"/>
      <c r="QIV442" s="1"/>
      <c r="QIW442" s="1"/>
      <c r="QIX442" s="1"/>
      <c r="QIY442" s="1"/>
      <c r="QIZ442" s="1"/>
      <c r="QJA442" s="1"/>
      <c r="QJB442" s="1"/>
      <c r="QJC442" s="1"/>
      <c r="QJD442" s="1"/>
      <c r="QJE442" s="1"/>
      <c r="QJF442" s="1"/>
      <c r="QJG442" s="1"/>
      <c r="QJH442" s="1"/>
      <c r="QJI442" s="1"/>
      <c r="QJJ442" s="1"/>
      <c r="QJK442" s="1"/>
      <c r="QJL442" s="1"/>
      <c r="QJM442" s="1"/>
      <c r="QJN442" s="1"/>
      <c r="QJO442" s="1"/>
      <c r="QJP442" s="1"/>
      <c r="QJQ442" s="1"/>
      <c r="QJR442" s="1"/>
      <c r="QJS442" s="1"/>
      <c r="QJT442" s="1"/>
      <c r="QJU442" s="1"/>
      <c r="QJV442" s="1"/>
      <c r="QJW442" s="1"/>
      <c r="QJX442" s="1"/>
      <c r="QJY442" s="1"/>
      <c r="QJZ442" s="1"/>
      <c r="QKA442" s="1"/>
      <c r="QKB442" s="1"/>
      <c r="QKC442" s="1"/>
      <c r="QKD442" s="1"/>
      <c r="QKE442" s="1"/>
      <c r="QKF442" s="1"/>
      <c r="QKG442" s="1"/>
      <c r="QKH442" s="1"/>
      <c r="QKI442" s="1"/>
      <c r="QKJ442" s="1"/>
      <c r="QKK442" s="1"/>
      <c r="QKL442" s="1"/>
      <c r="QKM442" s="1"/>
      <c r="QKN442" s="1"/>
      <c r="QKO442" s="1"/>
      <c r="QKP442" s="1"/>
      <c r="QKQ442" s="1"/>
      <c r="QKR442" s="1"/>
      <c r="QKS442" s="1"/>
      <c r="QKT442" s="1"/>
      <c r="QKU442" s="1"/>
      <c r="QKV442" s="1"/>
      <c r="QKW442" s="1"/>
      <c r="QKX442" s="1"/>
      <c r="QKY442" s="1"/>
      <c r="QKZ442" s="1"/>
      <c r="QLA442" s="1"/>
      <c r="QLB442" s="1"/>
      <c r="QLC442" s="1"/>
      <c r="QLD442" s="1"/>
      <c r="QLE442" s="1"/>
      <c r="QLF442" s="1"/>
      <c r="QLG442" s="1"/>
      <c r="QLH442" s="1"/>
      <c r="QLI442" s="1"/>
      <c r="QLJ442" s="1"/>
      <c r="QLK442" s="1"/>
      <c r="QLL442" s="1"/>
      <c r="QLM442" s="1"/>
      <c r="QLN442" s="1"/>
      <c r="QLO442" s="1"/>
      <c r="QLP442" s="1"/>
      <c r="QLQ442" s="1"/>
      <c r="QLR442" s="1"/>
      <c r="QLS442" s="1"/>
      <c r="QLT442" s="1"/>
      <c r="QLU442" s="1"/>
      <c r="QLV442" s="1"/>
      <c r="QLW442" s="1"/>
      <c r="QLX442" s="1"/>
      <c r="QLY442" s="1"/>
      <c r="QLZ442" s="1"/>
      <c r="QMA442" s="1"/>
      <c r="QMB442" s="1"/>
      <c r="QMC442" s="1"/>
      <c r="QMD442" s="1"/>
      <c r="QME442" s="1"/>
      <c r="QMF442" s="1"/>
      <c r="QMG442" s="1"/>
      <c r="QMH442" s="1"/>
      <c r="QMI442" s="1"/>
      <c r="QMJ442" s="1"/>
      <c r="QMK442" s="1"/>
      <c r="QML442" s="1"/>
      <c r="QMM442" s="1"/>
      <c r="QMN442" s="1"/>
      <c r="QMO442" s="1"/>
      <c r="QMP442" s="1"/>
      <c r="QMQ442" s="1"/>
      <c r="QMR442" s="1"/>
      <c r="QMS442" s="1"/>
      <c r="QMT442" s="1"/>
      <c r="QMU442" s="1"/>
      <c r="QMV442" s="1"/>
      <c r="QMW442" s="1"/>
      <c r="QMX442" s="1"/>
      <c r="QMY442" s="1"/>
      <c r="QMZ442" s="1"/>
      <c r="QNA442" s="1"/>
      <c r="QNB442" s="1"/>
      <c r="QNC442" s="1"/>
      <c r="QND442" s="1"/>
      <c r="QNE442" s="1"/>
      <c r="QNF442" s="1"/>
      <c r="QNG442" s="1"/>
      <c r="QNH442" s="1"/>
      <c r="QNI442" s="1"/>
      <c r="QNJ442" s="1"/>
      <c r="QNK442" s="1"/>
      <c r="QNL442" s="1"/>
      <c r="QNM442" s="1"/>
      <c r="QNN442" s="1"/>
      <c r="QNO442" s="1"/>
      <c r="QNP442" s="1"/>
      <c r="QNQ442" s="1"/>
      <c r="QNR442" s="1"/>
      <c r="QNS442" s="1"/>
      <c r="QNT442" s="1"/>
      <c r="QNU442" s="1"/>
      <c r="QNV442" s="1"/>
      <c r="QNW442" s="1"/>
      <c r="QNX442" s="1"/>
      <c r="QNY442" s="1"/>
      <c r="QNZ442" s="1"/>
      <c r="QOA442" s="1"/>
      <c r="QOB442" s="1"/>
      <c r="QOC442" s="1"/>
      <c r="QOD442" s="1"/>
      <c r="QOE442" s="1"/>
      <c r="QOF442" s="1"/>
      <c r="QOG442" s="1"/>
      <c r="QOH442" s="1"/>
      <c r="QOI442" s="1"/>
      <c r="QOJ442" s="1"/>
      <c r="QOK442" s="1"/>
      <c r="QOL442" s="1"/>
      <c r="QOM442" s="1"/>
      <c r="QON442" s="1"/>
      <c r="QOO442" s="1"/>
      <c r="QOP442" s="1"/>
      <c r="QOQ442" s="1"/>
      <c r="QOR442" s="1"/>
      <c r="QOS442" s="1"/>
      <c r="QOT442" s="1"/>
      <c r="QOU442" s="1"/>
      <c r="QOV442" s="1"/>
      <c r="QOW442" s="1"/>
      <c r="QOX442" s="1"/>
      <c r="QOY442" s="1"/>
      <c r="QOZ442" s="1"/>
      <c r="QPA442" s="1"/>
      <c r="QPB442" s="1"/>
      <c r="QPC442" s="1"/>
      <c r="QPD442" s="1"/>
      <c r="QPE442" s="1"/>
      <c r="QPF442" s="1"/>
      <c r="QPG442" s="1"/>
      <c r="QPH442" s="1"/>
      <c r="QPI442" s="1"/>
      <c r="QPJ442" s="1"/>
      <c r="QPK442" s="1"/>
      <c r="QPL442" s="1"/>
      <c r="QPM442" s="1"/>
      <c r="QPN442" s="1"/>
      <c r="QPO442" s="1"/>
      <c r="QPP442" s="1"/>
      <c r="QPQ442" s="1"/>
      <c r="QPR442" s="1"/>
      <c r="QPS442" s="1"/>
      <c r="QPT442" s="1"/>
      <c r="QPU442" s="1"/>
      <c r="QPV442" s="1"/>
      <c r="QPW442" s="1"/>
      <c r="QPX442" s="1"/>
      <c r="QPY442" s="1"/>
      <c r="QPZ442" s="1"/>
      <c r="QQA442" s="1"/>
      <c r="QQB442" s="1"/>
      <c r="QQC442" s="1"/>
      <c r="QQD442" s="1"/>
      <c r="QQE442" s="1"/>
      <c r="QQF442" s="1"/>
      <c r="QQG442" s="1"/>
      <c r="QQH442" s="1"/>
      <c r="QQI442" s="1"/>
      <c r="QQJ442" s="1"/>
      <c r="QQK442" s="1"/>
      <c r="QQL442" s="1"/>
      <c r="QQM442" s="1"/>
      <c r="QQN442" s="1"/>
      <c r="QQO442" s="1"/>
      <c r="QQP442" s="1"/>
      <c r="QQQ442" s="1"/>
      <c r="QQR442" s="1"/>
      <c r="QQS442" s="1"/>
      <c r="QQT442" s="1"/>
      <c r="QQU442" s="1"/>
      <c r="QQV442" s="1"/>
      <c r="QQW442" s="1"/>
      <c r="QQX442" s="1"/>
      <c r="QQY442" s="1"/>
      <c r="QQZ442" s="1"/>
      <c r="QRA442" s="1"/>
      <c r="QRB442" s="1"/>
      <c r="QRC442" s="1"/>
      <c r="QRD442" s="1"/>
      <c r="QRE442" s="1"/>
      <c r="QRF442" s="1"/>
      <c r="QRG442" s="1"/>
      <c r="QRH442" s="1"/>
      <c r="QRI442" s="1"/>
      <c r="QRJ442" s="1"/>
      <c r="QRK442" s="1"/>
      <c r="QRL442" s="1"/>
      <c r="QRM442" s="1"/>
      <c r="QRN442" s="1"/>
      <c r="QRO442" s="1"/>
      <c r="QRP442" s="1"/>
      <c r="QRQ442" s="1"/>
      <c r="QRR442" s="1"/>
      <c r="QRS442" s="1"/>
      <c r="QRT442" s="1"/>
      <c r="QRU442" s="1"/>
      <c r="QRV442" s="1"/>
      <c r="QRW442" s="1"/>
      <c r="QRX442" s="1"/>
      <c r="QRY442" s="1"/>
      <c r="QRZ442" s="1"/>
      <c r="QSA442" s="1"/>
      <c r="QSB442" s="1"/>
      <c r="QSC442" s="1"/>
      <c r="QSD442" s="1"/>
      <c r="QSE442" s="1"/>
      <c r="QSF442" s="1"/>
      <c r="QSG442" s="1"/>
      <c r="QSH442" s="1"/>
      <c r="QSI442" s="1"/>
      <c r="QSJ442" s="1"/>
      <c r="QSK442" s="1"/>
      <c r="QSL442" s="1"/>
      <c r="QSM442" s="1"/>
      <c r="QSN442" s="1"/>
      <c r="QSO442" s="1"/>
      <c r="QSP442" s="1"/>
      <c r="QSQ442" s="1"/>
      <c r="QSR442" s="1"/>
      <c r="QSS442" s="1"/>
      <c r="QST442" s="1"/>
      <c r="QSU442" s="1"/>
      <c r="QSV442" s="1"/>
      <c r="QSW442" s="1"/>
      <c r="QSX442" s="1"/>
      <c r="QSY442" s="1"/>
      <c r="QSZ442" s="1"/>
      <c r="QTA442" s="1"/>
      <c r="QTB442" s="1"/>
      <c r="QTC442" s="1"/>
      <c r="QTD442" s="1"/>
      <c r="QTE442" s="1"/>
      <c r="QTF442" s="1"/>
      <c r="QTG442" s="1"/>
      <c r="QTH442" s="1"/>
      <c r="QTI442" s="1"/>
      <c r="QTJ442" s="1"/>
      <c r="QTK442" s="1"/>
      <c r="QTL442" s="1"/>
      <c r="QTM442" s="1"/>
      <c r="QTN442" s="1"/>
      <c r="QTO442" s="1"/>
      <c r="QTP442" s="1"/>
      <c r="QTQ442" s="1"/>
      <c r="QTR442" s="1"/>
      <c r="QTS442" s="1"/>
      <c r="QTT442" s="1"/>
      <c r="QTU442" s="1"/>
      <c r="QTV442" s="1"/>
      <c r="QTW442" s="1"/>
      <c r="QTX442" s="1"/>
      <c r="QTY442" s="1"/>
      <c r="QTZ442" s="1"/>
      <c r="QUA442" s="1"/>
      <c r="QUB442" s="1"/>
      <c r="QUC442" s="1"/>
      <c r="QUD442" s="1"/>
      <c r="QUE442" s="1"/>
      <c r="QUF442" s="1"/>
      <c r="QUG442" s="1"/>
      <c r="QUH442" s="1"/>
      <c r="QUI442" s="1"/>
      <c r="QUJ442" s="1"/>
      <c r="QUK442" s="1"/>
      <c r="QUL442" s="1"/>
      <c r="QUM442" s="1"/>
      <c r="QUN442" s="1"/>
      <c r="QUO442" s="1"/>
      <c r="QUP442" s="1"/>
      <c r="QUQ442" s="1"/>
      <c r="QUR442" s="1"/>
      <c r="QUS442" s="1"/>
      <c r="QUT442" s="1"/>
      <c r="QUU442" s="1"/>
      <c r="QUV442" s="1"/>
      <c r="QUW442" s="1"/>
      <c r="QUX442" s="1"/>
      <c r="QUY442" s="1"/>
      <c r="QUZ442" s="1"/>
      <c r="QVA442" s="1"/>
      <c r="QVB442" s="1"/>
      <c r="QVC442" s="1"/>
      <c r="QVD442" s="1"/>
      <c r="QVE442" s="1"/>
      <c r="QVF442" s="1"/>
      <c r="QVG442" s="1"/>
      <c r="QVH442" s="1"/>
      <c r="QVI442" s="1"/>
      <c r="QVJ442" s="1"/>
      <c r="QVK442" s="1"/>
      <c r="QVL442" s="1"/>
      <c r="QVM442" s="1"/>
      <c r="QVN442" s="1"/>
      <c r="QVO442" s="1"/>
      <c r="QVP442" s="1"/>
      <c r="QVQ442" s="1"/>
      <c r="QVR442" s="1"/>
      <c r="QVS442" s="1"/>
      <c r="QVT442" s="1"/>
      <c r="QVU442" s="1"/>
      <c r="QVV442" s="1"/>
      <c r="QVW442" s="1"/>
      <c r="QVX442" s="1"/>
      <c r="QVY442" s="1"/>
      <c r="QVZ442" s="1"/>
      <c r="QWA442" s="1"/>
      <c r="QWB442" s="1"/>
      <c r="QWC442" s="1"/>
      <c r="QWD442" s="1"/>
      <c r="QWE442" s="1"/>
      <c r="QWF442" s="1"/>
      <c r="QWG442" s="1"/>
      <c r="QWH442" s="1"/>
      <c r="QWI442" s="1"/>
      <c r="QWJ442" s="1"/>
      <c r="QWK442" s="1"/>
      <c r="QWL442" s="1"/>
      <c r="QWM442" s="1"/>
      <c r="QWN442" s="1"/>
      <c r="QWO442" s="1"/>
      <c r="QWP442" s="1"/>
      <c r="QWQ442" s="1"/>
      <c r="QWR442" s="1"/>
      <c r="QWS442" s="1"/>
      <c r="QWT442" s="1"/>
      <c r="QWU442" s="1"/>
      <c r="QWV442" s="1"/>
      <c r="QWW442" s="1"/>
      <c r="QWX442" s="1"/>
      <c r="QWY442" s="1"/>
      <c r="QWZ442" s="1"/>
      <c r="QXA442" s="1"/>
      <c r="QXB442" s="1"/>
      <c r="QXC442" s="1"/>
      <c r="QXD442" s="1"/>
      <c r="QXE442" s="1"/>
      <c r="QXF442" s="1"/>
      <c r="QXG442" s="1"/>
      <c r="QXH442" s="1"/>
      <c r="QXI442" s="1"/>
      <c r="QXJ442" s="1"/>
      <c r="QXK442" s="1"/>
      <c r="QXL442" s="1"/>
      <c r="QXM442" s="1"/>
      <c r="QXN442" s="1"/>
      <c r="QXO442" s="1"/>
      <c r="QXP442" s="1"/>
      <c r="QXQ442" s="1"/>
      <c r="QXR442" s="1"/>
      <c r="QXS442" s="1"/>
      <c r="QXT442" s="1"/>
      <c r="QXU442" s="1"/>
      <c r="QXV442" s="1"/>
      <c r="QXW442" s="1"/>
      <c r="QXX442" s="1"/>
      <c r="QXY442" s="1"/>
      <c r="QXZ442" s="1"/>
      <c r="QYA442" s="1"/>
      <c r="QYB442" s="1"/>
      <c r="QYC442" s="1"/>
      <c r="QYD442" s="1"/>
      <c r="QYE442" s="1"/>
      <c r="QYF442" s="1"/>
      <c r="QYG442" s="1"/>
      <c r="QYH442" s="1"/>
      <c r="QYI442" s="1"/>
      <c r="QYJ442" s="1"/>
      <c r="QYK442" s="1"/>
      <c r="QYL442" s="1"/>
      <c r="QYM442" s="1"/>
      <c r="QYN442" s="1"/>
      <c r="QYO442" s="1"/>
      <c r="QYP442" s="1"/>
      <c r="QYQ442" s="1"/>
      <c r="QYR442" s="1"/>
      <c r="QYS442" s="1"/>
      <c r="QYT442" s="1"/>
      <c r="QYU442" s="1"/>
      <c r="QYV442" s="1"/>
      <c r="QYW442" s="1"/>
      <c r="QYX442" s="1"/>
      <c r="QYY442" s="1"/>
      <c r="QYZ442" s="1"/>
      <c r="QZA442" s="1"/>
      <c r="QZB442" s="1"/>
      <c r="QZC442" s="1"/>
      <c r="QZD442" s="1"/>
      <c r="QZE442" s="1"/>
      <c r="QZF442" s="1"/>
      <c r="QZG442" s="1"/>
      <c r="QZH442" s="1"/>
      <c r="QZI442" s="1"/>
      <c r="QZJ442" s="1"/>
      <c r="QZK442" s="1"/>
      <c r="QZL442" s="1"/>
      <c r="QZM442" s="1"/>
      <c r="QZN442" s="1"/>
      <c r="QZO442" s="1"/>
      <c r="QZP442" s="1"/>
      <c r="QZQ442" s="1"/>
      <c r="QZR442" s="1"/>
      <c r="QZS442" s="1"/>
      <c r="QZT442" s="1"/>
      <c r="QZU442" s="1"/>
      <c r="QZV442" s="1"/>
      <c r="QZW442" s="1"/>
      <c r="QZX442" s="1"/>
      <c r="QZY442" s="1"/>
      <c r="QZZ442" s="1"/>
      <c r="RAA442" s="1"/>
      <c r="RAB442" s="1"/>
      <c r="RAC442" s="1"/>
      <c r="RAD442" s="1"/>
      <c r="RAE442" s="1"/>
      <c r="RAF442" s="1"/>
      <c r="RAG442" s="1"/>
      <c r="RAH442" s="1"/>
      <c r="RAI442" s="1"/>
      <c r="RAJ442" s="1"/>
      <c r="RAK442" s="1"/>
      <c r="RAL442" s="1"/>
      <c r="RAM442" s="1"/>
      <c r="RAN442" s="1"/>
      <c r="RAO442" s="1"/>
      <c r="RAP442" s="1"/>
      <c r="RAQ442" s="1"/>
      <c r="RAR442" s="1"/>
      <c r="RAS442" s="1"/>
      <c r="RAT442" s="1"/>
      <c r="RAU442" s="1"/>
      <c r="RAV442" s="1"/>
      <c r="RAW442" s="1"/>
      <c r="RAX442" s="1"/>
      <c r="RAY442" s="1"/>
      <c r="RAZ442" s="1"/>
      <c r="RBA442" s="1"/>
      <c r="RBB442" s="1"/>
      <c r="RBC442" s="1"/>
      <c r="RBD442" s="1"/>
      <c r="RBE442" s="1"/>
      <c r="RBF442" s="1"/>
      <c r="RBG442" s="1"/>
      <c r="RBH442" s="1"/>
      <c r="RBI442" s="1"/>
      <c r="RBJ442" s="1"/>
      <c r="RBK442" s="1"/>
      <c r="RBL442" s="1"/>
      <c r="RBM442" s="1"/>
      <c r="RBN442" s="1"/>
      <c r="RBO442" s="1"/>
      <c r="RBP442" s="1"/>
      <c r="RBQ442" s="1"/>
      <c r="RBR442" s="1"/>
      <c r="RBS442" s="1"/>
      <c r="RBT442" s="1"/>
      <c r="RBU442" s="1"/>
      <c r="RBV442" s="1"/>
      <c r="RBW442" s="1"/>
      <c r="RBX442" s="1"/>
      <c r="RBY442" s="1"/>
      <c r="RBZ442" s="1"/>
      <c r="RCA442" s="1"/>
      <c r="RCB442" s="1"/>
      <c r="RCC442" s="1"/>
      <c r="RCD442" s="1"/>
      <c r="RCE442" s="1"/>
      <c r="RCF442" s="1"/>
      <c r="RCG442" s="1"/>
      <c r="RCH442" s="1"/>
      <c r="RCI442" s="1"/>
      <c r="RCJ442" s="1"/>
      <c r="RCK442" s="1"/>
      <c r="RCL442" s="1"/>
      <c r="RCM442" s="1"/>
      <c r="RCN442" s="1"/>
      <c r="RCO442" s="1"/>
      <c r="RCP442" s="1"/>
      <c r="RCQ442" s="1"/>
      <c r="RCR442" s="1"/>
      <c r="RCS442" s="1"/>
      <c r="RCT442" s="1"/>
      <c r="RCU442" s="1"/>
      <c r="RCV442" s="1"/>
      <c r="RCW442" s="1"/>
      <c r="RCX442" s="1"/>
      <c r="RCY442" s="1"/>
      <c r="RCZ442" s="1"/>
      <c r="RDA442" s="1"/>
      <c r="RDB442" s="1"/>
      <c r="RDC442" s="1"/>
      <c r="RDD442" s="1"/>
      <c r="RDE442" s="1"/>
      <c r="RDF442" s="1"/>
      <c r="RDG442" s="1"/>
      <c r="RDH442" s="1"/>
      <c r="RDI442" s="1"/>
      <c r="RDJ442" s="1"/>
      <c r="RDK442" s="1"/>
      <c r="RDL442" s="1"/>
      <c r="RDM442" s="1"/>
      <c r="RDN442" s="1"/>
      <c r="RDO442" s="1"/>
      <c r="RDP442" s="1"/>
      <c r="RDQ442" s="1"/>
      <c r="RDR442" s="1"/>
      <c r="RDS442" s="1"/>
      <c r="RDT442" s="1"/>
      <c r="RDU442" s="1"/>
      <c r="RDV442" s="1"/>
      <c r="RDW442" s="1"/>
      <c r="RDX442" s="1"/>
      <c r="RDY442" s="1"/>
      <c r="RDZ442" s="1"/>
      <c r="REA442" s="1"/>
      <c r="REB442" s="1"/>
      <c r="REC442" s="1"/>
      <c r="RED442" s="1"/>
      <c r="REE442" s="1"/>
      <c r="REF442" s="1"/>
      <c r="REG442" s="1"/>
      <c r="REH442" s="1"/>
      <c r="REI442" s="1"/>
      <c r="REJ442" s="1"/>
      <c r="REK442" s="1"/>
      <c r="REL442" s="1"/>
      <c r="REM442" s="1"/>
      <c r="REN442" s="1"/>
      <c r="REO442" s="1"/>
      <c r="REP442" s="1"/>
      <c r="REQ442" s="1"/>
      <c r="RER442" s="1"/>
      <c r="RES442" s="1"/>
      <c r="RET442" s="1"/>
      <c r="REU442" s="1"/>
      <c r="REV442" s="1"/>
      <c r="REW442" s="1"/>
      <c r="REX442" s="1"/>
      <c r="REY442" s="1"/>
      <c r="REZ442" s="1"/>
      <c r="RFA442" s="1"/>
      <c r="RFB442" s="1"/>
      <c r="RFC442" s="1"/>
      <c r="RFD442" s="1"/>
      <c r="RFE442" s="1"/>
      <c r="RFF442" s="1"/>
      <c r="RFG442" s="1"/>
      <c r="RFH442" s="1"/>
      <c r="RFI442" s="1"/>
      <c r="RFJ442" s="1"/>
      <c r="RFK442" s="1"/>
      <c r="RFL442" s="1"/>
      <c r="RFM442" s="1"/>
      <c r="RFN442" s="1"/>
      <c r="RFO442" s="1"/>
      <c r="RFP442" s="1"/>
      <c r="RFQ442" s="1"/>
      <c r="RFR442" s="1"/>
      <c r="RFS442" s="1"/>
      <c r="RFT442" s="1"/>
      <c r="RFU442" s="1"/>
      <c r="RFV442" s="1"/>
      <c r="RFW442" s="1"/>
      <c r="RFX442" s="1"/>
      <c r="RFY442" s="1"/>
      <c r="RFZ442" s="1"/>
      <c r="RGA442" s="1"/>
      <c r="RGB442" s="1"/>
      <c r="RGC442" s="1"/>
      <c r="RGD442" s="1"/>
      <c r="RGE442" s="1"/>
      <c r="RGF442" s="1"/>
      <c r="RGG442" s="1"/>
      <c r="RGH442" s="1"/>
      <c r="RGI442" s="1"/>
      <c r="RGJ442" s="1"/>
      <c r="RGK442" s="1"/>
      <c r="RGL442" s="1"/>
      <c r="RGM442" s="1"/>
      <c r="RGN442" s="1"/>
      <c r="RGO442" s="1"/>
      <c r="RGP442" s="1"/>
      <c r="RGQ442" s="1"/>
      <c r="RGR442" s="1"/>
      <c r="RGS442" s="1"/>
      <c r="RGT442" s="1"/>
      <c r="RGU442" s="1"/>
      <c r="RGV442" s="1"/>
      <c r="RGW442" s="1"/>
      <c r="RGX442" s="1"/>
      <c r="RGY442" s="1"/>
      <c r="RGZ442" s="1"/>
      <c r="RHA442" s="1"/>
      <c r="RHB442" s="1"/>
      <c r="RHC442" s="1"/>
      <c r="RHD442" s="1"/>
      <c r="RHE442" s="1"/>
      <c r="RHF442" s="1"/>
      <c r="RHG442" s="1"/>
      <c r="RHH442" s="1"/>
      <c r="RHI442" s="1"/>
      <c r="RHJ442" s="1"/>
      <c r="RHK442" s="1"/>
      <c r="RHL442" s="1"/>
      <c r="RHM442" s="1"/>
      <c r="RHN442" s="1"/>
      <c r="RHO442" s="1"/>
      <c r="RHP442" s="1"/>
      <c r="RHQ442" s="1"/>
      <c r="RHR442" s="1"/>
      <c r="RHS442" s="1"/>
      <c r="RHT442" s="1"/>
      <c r="RHU442" s="1"/>
      <c r="RHV442" s="1"/>
      <c r="RHW442" s="1"/>
      <c r="RHX442" s="1"/>
      <c r="RHY442" s="1"/>
      <c r="RHZ442" s="1"/>
      <c r="RIA442" s="1"/>
      <c r="RIB442" s="1"/>
      <c r="RIC442" s="1"/>
      <c r="RID442" s="1"/>
      <c r="RIE442" s="1"/>
      <c r="RIF442" s="1"/>
      <c r="RIG442" s="1"/>
      <c r="RIH442" s="1"/>
      <c r="RII442" s="1"/>
      <c r="RIJ442" s="1"/>
      <c r="RIK442" s="1"/>
      <c r="RIL442" s="1"/>
      <c r="RIM442" s="1"/>
      <c r="RIN442" s="1"/>
      <c r="RIO442" s="1"/>
      <c r="RIP442" s="1"/>
      <c r="RIQ442" s="1"/>
      <c r="RIR442" s="1"/>
      <c r="RIS442" s="1"/>
      <c r="RIT442" s="1"/>
      <c r="RIU442" s="1"/>
      <c r="RIV442" s="1"/>
      <c r="RIW442" s="1"/>
      <c r="RIX442" s="1"/>
      <c r="RIY442" s="1"/>
      <c r="RIZ442" s="1"/>
      <c r="RJA442" s="1"/>
      <c r="RJB442" s="1"/>
      <c r="RJC442" s="1"/>
      <c r="RJD442" s="1"/>
      <c r="RJE442" s="1"/>
      <c r="RJF442" s="1"/>
      <c r="RJG442" s="1"/>
      <c r="RJH442" s="1"/>
      <c r="RJI442" s="1"/>
      <c r="RJJ442" s="1"/>
      <c r="RJK442" s="1"/>
      <c r="RJL442" s="1"/>
      <c r="RJM442" s="1"/>
      <c r="RJN442" s="1"/>
      <c r="RJO442" s="1"/>
      <c r="RJP442" s="1"/>
      <c r="RJQ442" s="1"/>
      <c r="RJR442" s="1"/>
      <c r="RJS442" s="1"/>
      <c r="RJT442" s="1"/>
      <c r="RJU442" s="1"/>
      <c r="RJV442" s="1"/>
      <c r="RJW442" s="1"/>
      <c r="RJX442" s="1"/>
      <c r="RJY442" s="1"/>
      <c r="RJZ442" s="1"/>
      <c r="RKA442" s="1"/>
      <c r="RKB442" s="1"/>
      <c r="RKC442" s="1"/>
      <c r="RKD442" s="1"/>
      <c r="RKE442" s="1"/>
      <c r="RKF442" s="1"/>
      <c r="RKG442" s="1"/>
      <c r="RKH442" s="1"/>
      <c r="RKI442" s="1"/>
      <c r="RKJ442" s="1"/>
      <c r="RKK442" s="1"/>
      <c r="RKL442" s="1"/>
      <c r="RKM442" s="1"/>
      <c r="RKN442" s="1"/>
      <c r="RKO442" s="1"/>
      <c r="RKP442" s="1"/>
      <c r="RKQ442" s="1"/>
      <c r="RKR442" s="1"/>
      <c r="RKS442" s="1"/>
      <c r="RKT442" s="1"/>
      <c r="RKU442" s="1"/>
      <c r="RKV442" s="1"/>
      <c r="RKW442" s="1"/>
      <c r="RKX442" s="1"/>
      <c r="RKY442" s="1"/>
      <c r="RKZ442" s="1"/>
      <c r="RLA442" s="1"/>
      <c r="RLB442" s="1"/>
      <c r="RLC442" s="1"/>
      <c r="RLD442" s="1"/>
      <c r="RLE442" s="1"/>
      <c r="RLF442" s="1"/>
      <c r="RLG442" s="1"/>
      <c r="RLH442" s="1"/>
      <c r="RLI442" s="1"/>
      <c r="RLJ442" s="1"/>
      <c r="RLK442" s="1"/>
      <c r="RLL442" s="1"/>
      <c r="RLM442" s="1"/>
      <c r="RLN442" s="1"/>
      <c r="RLO442" s="1"/>
      <c r="RLP442" s="1"/>
      <c r="RLQ442" s="1"/>
      <c r="RLR442" s="1"/>
      <c r="RLS442" s="1"/>
      <c r="RLT442" s="1"/>
      <c r="RLU442" s="1"/>
      <c r="RLV442" s="1"/>
      <c r="RLW442" s="1"/>
      <c r="RLX442" s="1"/>
      <c r="RLY442" s="1"/>
      <c r="RLZ442" s="1"/>
      <c r="RMA442" s="1"/>
      <c r="RMB442" s="1"/>
      <c r="RMC442" s="1"/>
      <c r="RMD442" s="1"/>
      <c r="RME442" s="1"/>
      <c r="RMF442" s="1"/>
      <c r="RMG442" s="1"/>
      <c r="RMH442" s="1"/>
      <c r="RMI442" s="1"/>
      <c r="RMJ442" s="1"/>
      <c r="RMK442" s="1"/>
      <c r="RML442" s="1"/>
      <c r="RMM442" s="1"/>
      <c r="RMN442" s="1"/>
      <c r="RMO442" s="1"/>
      <c r="RMP442" s="1"/>
      <c r="RMQ442" s="1"/>
      <c r="RMR442" s="1"/>
      <c r="RMS442" s="1"/>
      <c r="RMT442" s="1"/>
      <c r="RMU442" s="1"/>
      <c r="RMV442" s="1"/>
      <c r="RMW442" s="1"/>
      <c r="RMX442" s="1"/>
      <c r="RMY442" s="1"/>
      <c r="RMZ442" s="1"/>
      <c r="RNA442" s="1"/>
      <c r="RNB442" s="1"/>
      <c r="RNC442" s="1"/>
      <c r="RND442" s="1"/>
      <c r="RNE442" s="1"/>
      <c r="RNF442" s="1"/>
      <c r="RNG442" s="1"/>
      <c r="RNH442" s="1"/>
      <c r="RNI442" s="1"/>
      <c r="RNJ442" s="1"/>
      <c r="RNK442" s="1"/>
      <c r="RNL442" s="1"/>
      <c r="RNM442" s="1"/>
      <c r="RNN442" s="1"/>
      <c r="RNO442" s="1"/>
      <c r="RNP442" s="1"/>
      <c r="RNQ442" s="1"/>
      <c r="RNR442" s="1"/>
      <c r="RNS442" s="1"/>
      <c r="RNT442" s="1"/>
      <c r="RNU442" s="1"/>
      <c r="RNV442" s="1"/>
      <c r="RNW442" s="1"/>
      <c r="RNX442" s="1"/>
      <c r="RNY442" s="1"/>
      <c r="RNZ442" s="1"/>
      <c r="ROA442" s="1"/>
      <c r="ROB442" s="1"/>
      <c r="ROC442" s="1"/>
      <c r="ROD442" s="1"/>
      <c r="ROE442" s="1"/>
      <c r="ROF442" s="1"/>
      <c r="ROG442" s="1"/>
      <c r="ROH442" s="1"/>
      <c r="ROI442" s="1"/>
      <c r="ROJ442" s="1"/>
      <c r="ROK442" s="1"/>
      <c r="ROL442" s="1"/>
      <c r="ROM442" s="1"/>
      <c r="RON442" s="1"/>
      <c r="ROO442" s="1"/>
      <c r="ROP442" s="1"/>
      <c r="ROQ442" s="1"/>
      <c r="ROR442" s="1"/>
      <c r="ROS442" s="1"/>
      <c r="ROT442" s="1"/>
      <c r="ROU442" s="1"/>
      <c r="ROV442" s="1"/>
      <c r="ROW442" s="1"/>
      <c r="ROX442" s="1"/>
      <c r="ROY442" s="1"/>
      <c r="ROZ442" s="1"/>
      <c r="RPA442" s="1"/>
      <c r="RPB442" s="1"/>
      <c r="RPC442" s="1"/>
      <c r="RPD442" s="1"/>
      <c r="RPE442" s="1"/>
      <c r="RPF442" s="1"/>
      <c r="RPG442" s="1"/>
      <c r="RPH442" s="1"/>
      <c r="RPI442" s="1"/>
      <c r="RPJ442" s="1"/>
      <c r="RPK442" s="1"/>
      <c r="RPL442" s="1"/>
      <c r="RPM442" s="1"/>
      <c r="RPN442" s="1"/>
      <c r="RPO442" s="1"/>
      <c r="RPP442" s="1"/>
      <c r="RPQ442" s="1"/>
      <c r="RPR442" s="1"/>
      <c r="RPS442" s="1"/>
      <c r="RPT442" s="1"/>
      <c r="RPU442" s="1"/>
      <c r="RPV442" s="1"/>
      <c r="RPW442" s="1"/>
      <c r="RPX442" s="1"/>
      <c r="RPY442" s="1"/>
      <c r="RPZ442" s="1"/>
      <c r="RQA442" s="1"/>
      <c r="RQB442" s="1"/>
      <c r="RQC442" s="1"/>
      <c r="RQD442" s="1"/>
      <c r="RQE442" s="1"/>
      <c r="RQF442" s="1"/>
      <c r="RQG442" s="1"/>
      <c r="RQH442" s="1"/>
      <c r="RQI442" s="1"/>
      <c r="RQJ442" s="1"/>
      <c r="RQK442" s="1"/>
      <c r="RQL442" s="1"/>
      <c r="RQM442" s="1"/>
      <c r="RQN442" s="1"/>
      <c r="RQO442" s="1"/>
      <c r="RQP442" s="1"/>
      <c r="RQQ442" s="1"/>
      <c r="RQR442" s="1"/>
      <c r="RQS442" s="1"/>
      <c r="RQT442" s="1"/>
      <c r="RQU442" s="1"/>
      <c r="RQV442" s="1"/>
      <c r="RQW442" s="1"/>
      <c r="RQX442" s="1"/>
      <c r="RQY442" s="1"/>
      <c r="RQZ442" s="1"/>
      <c r="RRA442" s="1"/>
      <c r="RRB442" s="1"/>
      <c r="RRC442" s="1"/>
      <c r="RRD442" s="1"/>
      <c r="RRE442" s="1"/>
      <c r="RRF442" s="1"/>
      <c r="RRG442" s="1"/>
      <c r="RRH442" s="1"/>
      <c r="RRI442" s="1"/>
      <c r="RRJ442" s="1"/>
      <c r="RRK442" s="1"/>
      <c r="RRL442" s="1"/>
      <c r="RRM442" s="1"/>
      <c r="RRN442" s="1"/>
      <c r="RRO442" s="1"/>
      <c r="RRP442" s="1"/>
      <c r="RRQ442" s="1"/>
      <c r="RRR442" s="1"/>
      <c r="RRS442" s="1"/>
      <c r="RRT442" s="1"/>
      <c r="RRU442" s="1"/>
      <c r="RRV442" s="1"/>
      <c r="RRW442" s="1"/>
      <c r="RRX442" s="1"/>
      <c r="RRY442" s="1"/>
      <c r="RRZ442" s="1"/>
      <c r="RSA442" s="1"/>
      <c r="RSB442" s="1"/>
      <c r="RSC442" s="1"/>
      <c r="RSD442" s="1"/>
      <c r="RSE442" s="1"/>
      <c r="RSF442" s="1"/>
      <c r="RSG442" s="1"/>
      <c r="RSH442" s="1"/>
      <c r="RSI442" s="1"/>
      <c r="RSJ442" s="1"/>
      <c r="RSK442" s="1"/>
      <c r="RSL442" s="1"/>
      <c r="RSM442" s="1"/>
      <c r="RSN442" s="1"/>
      <c r="RSO442" s="1"/>
      <c r="RSP442" s="1"/>
      <c r="RSQ442" s="1"/>
      <c r="RSR442" s="1"/>
      <c r="RSS442" s="1"/>
      <c r="RST442" s="1"/>
      <c r="RSU442" s="1"/>
      <c r="RSV442" s="1"/>
      <c r="RSW442" s="1"/>
      <c r="RSX442" s="1"/>
      <c r="RSY442" s="1"/>
      <c r="RSZ442" s="1"/>
      <c r="RTA442" s="1"/>
      <c r="RTB442" s="1"/>
      <c r="RTC442" s="1"/>
      <c r="RTD442" s="1"/>
      <c r="RTE442" s="1"/>
      <c r="RTF442" s="1"/>
      <c r="RTG442" s="1"/>
      <c r="RTH442" s="1"/>
      <c r="RTI442" s="1"/>
      <c r="RTJ442" s="1"/>
      <c r="RTK442" s="1"/>
      <c r="RTL442" s="1"/>
      <c r="RTM442" s="1"/>
      <c r="RTN442" s="1"/>
      <c r="RTO442" s="1"/>
      <c r="RTP442" s="1"/>
      <c r="RTQ442" s="1"/>
      <c r="RTR442" s="1"/>
      <c r="RTS442" s="1"/>
      <c r="RTT442" s="1"/>
      <c r="RTU442" s="1"/>
      <c r="RTV442" s="1"/>
      <c r="RTW442" s="1"/>
      <c r="RTX442" s="1"/>
      <c r="RTY442" s="1"/>
      <c r="RTZ442" s="1"/>
      <c r="RUA442" s="1"/>
      <c r="RUB442" s="1"/>
      <c r="RUC442" s="1"/>
      <c r="RUD442" s="1"/>
      <c r="RUE442" s="1"/>
      <c r="RUF442" s="1"/>
      <c r="RUG442" s="1"/>
      <c r="RUH442" s="1"/>
      <c r="RUI442" s="1"/>
      <c r="RUJ442" s="1"/>
      <c r="RUK442" s="1"/>
      <c r="RUL442" s="1"/>
      <c r="RUM442" s="1"/>
      <c r="RUN442" s="1"/>
      <c r="RUO442" s="1"/>
      <c r="RUP442" s="1"/>
      <c r="RUQ442" s="1"/>
      <c r="RUR442" s="1"/>
      <c r="RUS442" s="1"/>
      <c r="RUT442" s="1"/>
      <c r="RUU442" s="1"/>
      <c r="RUV442" s="1"/>
      <c r="RUW442" s="1"/>
      <c r="RUX442" s="1"/>
      <c r="RUY442" s="1"/>
      <c r="RUZ442" s="1"/>
      <c r="RVA442" s="1"/>
      <c r="RVB442" s="1"/>
      <c r="RVC442" s="1"/>
      <c r="RVD442" s="1"/>
      <c r="RVE442" s="1"/>
      <c r="RVF442" s="1"/>
      <c r="RVG442" s="1"/>
      <c r="RVH442" s="1"/>
      <c r="RVI442" s="1"/>
      <c r="RVJ442" s="1"/>
      <c r="RVK442" s="1"/>
      <c r="RVL442" s="1"/>
      <c r="RVM442" s="1"/>
      <c r="RVN442" s="1"/>
      <c r="RVO442" s="1"/>
      <c r="RVP442" s="1"/>
      <c r="RVQ442" s="1"/>
      <c r="RVR442" s="1"/>
      <c r="RVS442" s="1"/>
      <c r="RVT442" s="1"/>
      <c r="RVU442" s="1"/>
      <c r="RVV442" s="1"/>
      <c r="RVW442" s="1"/>
      <c r="RVX442" s="1"/>
      <c r="RVY442" s="1"/>
      <c r="RVZ442" s="1"/>
      <c r="RWA442" s="1"/>
      <c r="RWB442" s="1"/>
      <c r="RWC442" s="1"/>
      <c r="RWD442" s="1"/>
      <c r="RWE442" s="1"/>
      <c r="RWF442" s="1"/>
      <c r="RWG442" s="1"/>
      <c r="RWH442" s="1"/>
      <c r="RWI442" s="1"/>
      <c r="RWJ442" s="1"/>
      <c r="RWK442" s="1"/>
      <c r="RWL442" s="1"/>
      <c r="RWM442" s="1"/>
      <c r="RWN442" s="1"/>
      <c r="RWO442" s="1"/>
      <c r="RWP442" s="1"/>
      <c r="RWQ442" s="1"/>
      <c r="RWR442" s="1"/>
      <c r="RWS442" s="1"/>
      <c r="RWT442" s="1"/>
      <c r="RWU442" s="1"/>
      <c r="RWV442" s="1"/>
      <c r="RWW442" s="1"/>
      <c r="RWX442" s="1"/>
      <c r="RWY442" s="1"/>
      <c r="RWZ442" s="1"/>
      <c r="RXA442" s="1"/>
      <c r="RXB442" s="1"/>
      <c r="RXC442" s="1"/>
      <c r="RXD442" s="1"/>
      <c r="RXE442" s="1"/>
      <c r="RXF442" s="1"/>
      <c r="RXG442" s="1"/>
      <c r="RXH442" s="1"/>
      <c r="RXI442" s="1"/>
      <c r="RXJ442" s="1"/>
      <c r="RXK442" s="1"/>
      <c r="RXL442" s="1"/>
      <c r="RXM442" s="1"/>
      <c r="RXN442" s="1"/>
      <c r="RXO442" s="1"/>
      <c r="RXP442" s="1"/>
      <c r="RXQ442" s="1"/>
      <c r="RXR442" s="1"/>
      <c r="RXS442" s="1"/>
      <c r="RXT442" s="1"/>
      <c r="RXU442" s="1"/>
      <c r="RXV442" s="1"/>
      <c r="RXW442" s="1"/>
      <c r="RXX442" s="1"/>
      <c r="RXY442" s="1"/>
      <c r="RXZ442" s="1"/>
      <c r="RYA442" s="1"/>
      <c r="RYB442" s="1"/>
      <c r="RYC442" s="1"/>
      <c r="RYD442" s="1"/>
      <c r="RYE442" s="1"/>
      <c r="RYF442" s="1"/>
      <c r="RYG442" s="1"/>
      <c r="RYH442" s="1"/>
      <c r="RYI442" s="1"/>
      <c r="RYJ442" s="1"/>
      <c r="RYK442" s="1"/>
      <c r="RYL442" s="1"/>
      <c r="RYM442" s="1"/>
      <c r="RYN442" s="1"/>
      <c r="RYO442" s="1"/>
      <c r="RYP442" s="1"/>
      <c r="RYQ442" s="1"/>
      <c r="RYR442" s="1"/>
      <c r="RYS442" s="1"/>
      <c r="RYT442" s="1"/>
      <c r="RYU442" s="1"/>
      <c r="RYV442" s="1"/>
      <c r="RYW442" s="1"/>
      <c r="RYX442" s="1"/>
      <c r="RYY442" s="1"/>
      <c r="RYZ442" s="1"/>
      <c r="RZA442" s="1"/>
      <c r="RZB442" s="1"/>
      <c r="RZC442" s="1"/>
      <c r="RZD442" s="1"/>
      <c r="RZE442" s="1"/>
      <c r="RZF442" s="1"/>
      <c r="RZG442" s="1"/>
      <c r="RZH442" s="1"/>
      <c r="RZI442" s="1"/>
      <c r="RZJ442" s="1"/>
      <c r="RZK442" s="1"/>
      <c r="RZL442" s="1"/>
      <c r="RZM442" s="1"/>
      <c r="RZN442" s="1"/>
      <c r="RZO442" s="1"/>
      <c r="RZP442" s="1"/>
      <c r="RZQ442" s="1"/>
      <c r="RZR442" s="1"/>
      <c r="RZS442" s="1"/>
      <c r="RZT442" s="1"/>
      <c r="RZU442" s="1"/>
      <c r="RZV442" s="1"/>
      <c r="RZW442" s="1"/>
      <c r="RZX442" s="1"/>
      <c r="RZY442" s="1"/>
      <c r="RZZ442" s="1"/>
      <c r="SAA442" s="1"/>
      <c r="SAB442" s="1"/>
      <c r="SAC442" s="1"/>
      <c r="SAD442" s="1"/>
      <c r="SAE442" s="1"/>
      <c r="SAF442" s="1"/>
      <c r="SAG442" s="1"/>
      <c r="SAH442" s="1"/>
      <c r="SAI442" s="1"/>
      <c r="SAJ442" s="1"/>
      <c r="SAK442" s="1"/>
      <c r="SAL442" s="1"/>
      <c r="SAM442" s="1"/>
      <c r="SAN442" s="1"/>
      <c r="SAO442" s="1"/>
      <c r="SAP442" s="1"/>
      <c r="SAQ442" s="1"/>
      <c r="SAR442" s="1"/>
      <c r="SAS442" s="1"/>
      <c r="SAT442" s="1"/>
      <c r="SAU442" s="1"/>
      <c r="SAV442" s="1"/>
      <c r="SAW442" s="1"/>
      <c r="SAX442" s="1"/>
      <c r="SAY442" s="1"/>
      <c r="SAZ442" s="1"/>
      <c r="SBA442" s="1"/>
      <c r="SBB442" s="1"/>
      <c r="SBC442" s="1"/>
      <c r="SBD442" s="1"/>
      <c r="SBE442" s="1"/>
      <c r="SBF442" s="1"/>
      <c r="SBG442" s="1"/>
      <c r="SBH442" s="1"/>
      <c r="SBI442" s="1"/>
      <c r="SBJ442" s="1"/>
      <c r="SBK442" s="1"/>
      <c r="SBL442" s="1"/>
      <c r="SBM442" s="1"/>
      <c r="SBN442" s="1"/>
      <c r="SBO442" s="1"/>
      <c r="SBP442" s="1"/>
      <c r="SBQ442" s="1"/>
      <c r="SBR442" s="1"/>
      <c r="SBS442" s="1"/>
      <c r="SBT442" s="1"/>
      <c r="SBU442" s="1"/>
      <c r="SBV442" s="1"/>
      <c r="SBW442" s="1"/>
      <c r="SBX442" s="1"/>
      <c r="SBY442" s="1"/>
      <c r="SBZ442" s="1"/>
      <c r="SCA442" s="1"/>
      <c r="SCB442" s="1"/>
      <c r="SCC442" s="1"/>
      <c r="SCD442" s="1"/>
      <c r="SCE442" s="1"/>
      <c r="SCF442" s="1"/>
      <c r="SCG442" s="1"/>
      <c r="SCH442" s="1"/>
      <c r="SCI442" s="1"/>
      <c r="SCJ442" s="1"/>
      <c r="SCK442" s="1"/>
      <c r="SCL442" s="1"/>
      <c r="SCM442" s="1"/>
      <c r="SCN442" s="1"/>
      <c r="SCO442" s="1"/>
      <c r="SCP442" s="1"/>
      <c r="SCQ442" s="1"/>
      <c r="SCR442" s="1"/>
      <c r="SCS442" s="1"/>
      <c r="SCT442" s="1"/>
      <c r="SCU442" s="1"/>
      <c r="SCV442" s="1"/>
      <c r="SCW442" s="1"/>
      <c r="SCX442" s="1"/>
      <c r="SCY442" s="1"/>
      <c r="SCZ442" s="1"/>
      <c r="SDA442" s="1"/>
      <c r="SDB442" s="1"/>
      <c r="SDC442" s="1"/>
      <c r="SDD442" s="1"/>
      <c r="SDE442" s="1"/>
      <c r="SDF442" s="1"/>
      <c r="SDG442" s="1"/>
      <c r="SDH442" s="1"/>
      <c r="SDI442" s="1"/>
      <c r="SDJ442" s="1"/>
      <c r="SDK442" s="1"/>
      <c r="SDL442" s="1"/>
      <c r="SDM442" s="1"/>
      <c r="SDN442" s="1"/>
      <c r="SDO442" s="1"/>
      <c r="SDP442" s="1"/>
      <c r="SDQ442" s="1"/>
      <c r="SDR442" s="1"/>
      <c r="SDS442" s="1"/>
      <c r="SDT442" s="1"/>
      <c r="SDU442" s="1"/>
      <c r="SDV442" s="1"/>
      <c r="SDW442" s="1"/>
      <c r="SDX442" s="1"/>
      <c r="SDY442" s="1"/>
      <c r="SDZ442" s="1"/>
      <c r="SEA442" s="1"/>
      <c r="SEB442" s="1"/>
      <c r="SEC442" s="1"/>
      <c r="SED442" s="1"/>
      <c r="SEE442" s="1"/>
      <c r="SEF442" s="1"/>
      <c r="SEG442" s="1"/>
      <c r="SEH442" s="1"/>
      <c r="SEI442" s="1"/>
      <c r="SEJ442" s="1"/>
      <c r="SEK442" s="1"/>
      <c r="SEL442" s="1"/>
      <c r="SEM442" s="1"/>
      <c r="SEN442" s="1"/>
      <c r="SEO442" s="1"/>
      <c r="SEP442" s="1"/>
      <c r="SEQ442" s="1"/>
      <c r="SER442" s="1"/>
      <c r="SES442" s="1"/>
      <c r="SET442" s="1"/>
      <c r="SEU442" s="1"/>
      <c r="SEV442" s="1"/>
      <c r="SEW442" s="1"/>
      <c r="SEX442" s="1"/>
      <c r="SEY442" s="1"/>
      <c r="SEZ442" s="1"/>
      <c r="SFA442" s="1"/>
      <c r="SFB442" s="1"/>
      <c r="SFC442" s="1"/>
      <c r="SFD442" s="1"/>
      <c r="SFE442" s="1"/>
      <c r="SFF442" s="1"/>
      <c r="SFG442" s="1"/>
      <c r="SFH442" s="1"/>
      <c r="SFI442" s="1"/>
      <c r="SFJ442" s="1"/>
      <c r="SFK442" s="1"/>
      <c r="SFL442" s="1"/>
      <c r="SFM442" s="1"/>
      <c r="SFN442" s="1"/>
      <c r="SFO442" s="1"/>
      <c r="SFP442" s="1"/>
      <c r="SFQ442" s="1"/>
      <c r="SFR442" s="1"/>
      <c r="SFS442" s="1"/>
      <c r="SFT442" s="1"/>
      <c r="SFU442" s="1"/>
      <c r="SFV442" s="1"/>
      <c r="SFW442" s="1"/>
      <c r="SFX442" s="1"/>
      <c r="SFY442" s="1"/>
      <c r="SFZ442" s="1"/>
      <c r="SGA442" s="1"/>
      <c r="SGB442" s="1"/>
      <c r="SGC442" s="1"/>
      <c r="SGD442" s="1"/>
      <c r="SGE442" s="1"/>
      <c r="SGF442" s="1"/>
      <c r="SGG442" s="1"/>
      <c r="SGH442" s="1"/>
      <c r="SGI442" s="1"/>
      <c r="SGJ442" s="1"/>
      <c r="SGK442" s="1"/>
      <c r="SGL442" s="1"/>
      <c r="SGM442" s="1"/>
      <c r="SGN442" s="1"/>
      <c r="SGO442" s="1"/>
      <c r="SGP442" s="1"/>
      <c r="SGQ442" s="1"/>
      <c r="SGR442" s="1"/>
      <c r="SGS442" s="1"/>
      <c r="SGT442" s="1"/>
      <c r="SGU442" s="1"/>
      <c r="SGV442" s="1"/>
      <c r="SGW442" s="1"/>
      <c r="SGX442" s="1"/>
      <c r="SGY442" s="1"/>
      <c r="SGZ442" s="1"/>
      <c r="SHA442" s="1"/>
      <c r="SHB442" s="1"/>
      <c r="SHC442" s="1"/>
      <c r="SHD442" s="1"/>
      <c r="SHE442" s="1"/>
      <c r="SHF442" s="1"/>
      <c r="SHG442" s="1"/>
      <c r="SHH442" s="1"/>
      <c r="SHI442" s="1"/>
      <c r="SHJ442" s="1"/>
      <c r="SHK442" s="1"/>
      <c r="SHL442" s="1"/>
      <c r="SHM442" s="1"/>
      <c r="SHN442" s="1"/>
      <c r="SHO442" s="1"/>
      <c r="SHP442" s="1"/>
      <c r="SHQ442" s="1"/>
      <c r="SHR442" s="1"/>
      <c r="SHS442" s="1"/>
      <c r="SHT442" s="1"/>
      <c r="SHU442" s="1"/>
      <c r="SHV442" s="1"/>
      <c r="SHW442" s="1"/>
      <c r="SHX442" s="1"/>
      <c r="SHY442" s="1"/>
      <c r="SHZ442" s="1"/>
      <c r="SIA442" s="1"/>
      <c r="SIB442" s="1"/>
      <c r="SIC442" s="1"/>
      <c r="SID442" s="1"/>
      <c r="SIE442" s="1"/>
      <c r="SIF442" s="1"/>
      <c r="SIG442" s="1"/>
      <c r="SIH442" s="1"/>
      <c r="SII442" s="1"/>
      <c r="SIJ442" s="1"/>
      <c r="SIK442" s="1"/>
      <c r="SIL442" s="1"/>
      <c r="SIM442" s="1"/>
      <c r="SIN442" s="1"/>
      <c r="SIO442" s="1"/>
      <c r="SIP442" s="1"/>
      <c r="SIQ442" s="1"/>
      <c r="SIR442" s="1"/>
      <c r="SIS442" s="1"/>
      <c r="SIT442" s="1"/>
      <c r="SIU442" s="1"/>
      <c r="SIV442" s="1"/>
      <c r="SIW442" s="1"/>
      <c r="SIX442" s="1"/>
      <c r="SIY442" s="1"/>
      <c r="SIZ442" s="1"/>
      <c r="SJA442" s="1"/>
      <c r="SJB442" s="1"/>
      <c r="SJC442" s="1"/>
      <c r="SJD442" s="1"/>
      <c r="SJE442" s="1"/>
      <c r="SJF442" s="1"/>
      <c r="SJG442" s="1"/>
      <c r="SJH442" s="1"/>
      <c r="SJI442" s="1"/>
      <c r="SJJ442" s="1"/>
      <c r="SJK442" s="1"/>
      <c r="SJL442" s="1"/>
      <c r="SJM442" s="1"/>
      <c r="SJN442" s="1"/>
      <c r="SJO442" s="1"/>
      <c r="SJP442" s="1"/>
      <c r="SJQ442" s="1"/>
      <c r="SJR442" s="1"/>
      <c r="SJS442" s="1"/>
      <c r="SJT442" s="1"/>
      <c r="SJU442" s="1"/>
      <c r="SJV442" s="1"/>
      <c r="SJW442" s="1"/>
      <c r="SJX442" s="1"/>
      <c r="SJY442" s="1"/>
      <c r="SJZ442" s="1"/>
      <c r="SKA442" s="1"/>
      <c r="SKB442" s="1"/>
      <c r="SKC442" s="1"/>
      <c r="SKD442" s="1"/>
      <c r="SKE442" s="1"/>
      <c r="SKF442" s="1"/>
      <c r="SKG442" s="1"/>
      <c r="SKH442" s="1"/>
      <c r="SKI442" s="1"/>
      <c r="SKJ442" s="1"/>
      <c r="SKK442" s="1"/>
      <c r="SKL442" s="1"/>
      <c r="SKM442" s="1"/>
      <c r="SKN442" s="1"/>
      <c r="SKO442" s="1"/>
      <c r="SKP442" s="1"/>
      <c r="SKQ442" s="1"/>
      <c r="SKR442" s="1"/>
      <c r="SKS442" s="1"/>
      <c r="SKT442" s="1"/>
      <c r="SKU442" s="1"/>
      <c r="SKV442" s="1"/>
      <c r="SKW442" s="1"/>
      <c r="SKX442" s="1"/>
      <c r="SKY442" s="1"/>
      <c r="SKZ442" s="1"/>
      <c r="SLA442" s="1"/>
      <c r="SLB442" s="1"/>
      <c r="SLC442" s="1"/>
      <c r="SLD442" s="1"/>
      <c r="SLE442" s="1"/>
      <c r="SLF442" s="1"/>
      <c r="SLG442" s="1"/>
      <c r="SLH442" s="1"/>
      <c r="SLI442" s="1"/>
      <c r="SLJ442" s="1"/>
      <c r="SLK442" s="1"/>
      <c r="SLL442" s="1"/>
      <c r="SLM442" s="1"/>
      <c r="SLN442" s="1"/>
      <c r="SLO442" s="1"/>
      <c r="SLP442" s="1"/>
      <c r="SLQ442" s="1"/>
      <c r="SLR442" s="1"/>
      <c r="SLS442" s="1"/>
      <c r="SLT442" s="1"/>
      <c r="SLU442" s="1"/>
      <c r="SLV442" s="1"/>
      <c r="SLW442" s="1"/>
      <c r="SLX442" s="1"/>
      <c r="SLY442" s="1"/>
      <c r="SLZ442" s="1"/>
      <c r="SMA442" s="1"/>
      <c r="SMB442" s="1"/>
      <c r="SMC442" s="1"/>
      <c r="SMD442" s="1"/>
      <c r="SME442" s="1"/>
      <c r="SMF442" s="1"/>
      <c r="SMG442" s="1"/>
      <c r="SMH442" s="1"/>
      <c r="SMI442" s="1"/>
      <c r="SMJ442" s="1"/>
      <c r="SMK442" s="1"/>
      <c r="SML442" s="1"/>
      <c r="SMM442" s="1"/>
      <c r="SMN442" s="1"/>
      <c r="SMO442" s="1"/>
      <c r="SMP442" s="1"/>
      <c r="SMQ442" s="1"/>
      <c r="SMR442" s="1"/>
      <c r="SMS442" s="1"/>
      <c r="SMT442" s="1"/>
      <c r="SMU442" s="1"/>
      <c r="SMV442" s="1"/>
      <c r="SMW442" s="1"/>
      <c r="SMX442" s="1"/>
      <c r="SMY442" s="1"/>
      <c r="SMZ442" s="1"/>
      <c r="SNA442" s="1"/>
      <c r="SNB442" s="1"/>
      <c r="SNC442" s="1"/>
      <c r="SND442" s="1"/>
      <c r="SNE442" s="1"/>
      <c r="SNF442" s="1"/>
      <c r="SNG442" s="1"/>
      <c r="SNH442" s="1"/>
      <c r="SNI442" s="1"/>
      <c r="SNJ442" s="1"/>
      <c r="SNK442" s="1"/>
      <c r="SNL442" s="1"/>
      <c r="SNM442" s="1"/>
      <c r="SNN442" s="1"/>
      <c r="SNO442" s="1"/>
      <c r="SNP442" s="1"/>
      <c r="SNQ442" s="1"/>
      <c r="SNR442" s="1"/>
      <c r="SNS442" s="1"/>
      <c r="SNT442" s="1"/>
      <c r="SNU442" s="1"/>
      <c r="SNV442" s="1"/>
      <c r="SNW442" s="1"/>
      <c r="SNX442" s="1"/>
      <c r="SNY442" s="1"/>
      <c r="SNZ442" s="1"/>
      <c r="SOA442" s="1"/>
      <c r="SOB442" s="1"/>
      <c r="SOC442" s="1"/>
      <c r="SOD442" s="1"/>
      <c r="SOE442" s="1"/>
      <c r="SOF442" s="1"/>
      <c r="SOG442" s="1"/>
      <c r="SOH442" s="1"/>
      <c r="SOI442" s="1"/>
      <c r="SOJ442" s="1"/>
      <c r="SOK442" s="1"/>
      <c r="SOL442" s="1"/>
      <c r="SOM442" s="1"/>
      <c r="SON442" s="1"/>
      <c r="SOO442" s="1"/>
      <c r="SOP442" s="1"/>
      <c r="SOQ442" s="1"/>
      <c r="SOR442" s="1"/>
      <c r="SOS442" s="1"/>
      <c r="SOT442" s="1"/>
      <c r="SOU442" s="1"/>
      <c r="SOV442" s="1"/>
      <c r="SOW442" s="1"/>
      <c r="SOX442" s="1"/>
      <c r="SOY442" s="1"/>
      <c r="SOZ442" s="1"/>
      <c r="SPA442" s="1"/>
      <c r="SPB442" s="1"/>
      <c r="SPC442" s="1"/>
      <c r="SPD442" s="1"/>
      <c r="SPE442" s="1"/>
      <c r="SPF442" s="1"/>
      <c r="SPG442" s="1"/>
      <c r="SPH442" s="1"/>
      <c r="SPI442" s="1"/>
      <c r="SPJ442" s="1"/>
      <c r="SPK442" s="1"/>
      <c r="SPL442" s="1"/>
      <c r="SPM442" s="1"/>
      <c r="SPN442" s="1"/>
      <c r="SPO442" s="1"/>
      <c r="SPP442" s="1"/>
      <c r="SPQ442" s="1"/>
      <c r="SPR442" s="1"/>
      <c r="SPS442" s="1"/>
      <c r="SPT442" s="1"/>
      <c r="SPU442" s="1"/>
      <c r="SPV442" s="1"/>
      <c r="SPW442" s="1"/>
      <c r="SPX442" s="1"/>
      <c r="SPY442" s="1"/>
      <c r="SPZ442" s="1"/>
      <c r="SQA442" s="1"/>
      <c r="SQB442" s="1"/>
      <c r="SQC442" s="1"/>
      <c r="SQD442" s="1"/>
      <c r="SQE442" s="1"/>
      <c r="SQF442" s="1"/>
      <c r="SQG442" s="1"/>
      <c r="SQH442" s="1"/>
      <c r="SQI442" s="1"/>
      <c r="SQJ442" s="1"/>
      <c r="SQK442" s="1"/>
      <c r="SQL442" s="1"/>
      <c r="SQM442" s="1"/>
      <c r="SQN442" s="1"/>
      <c r="SQO442" s="1"/>
      <c r="SQP442" s="1"/>
      <c r="SQQ442" s="1"/>
      <c r="SQR442" s="1"/>
      <c r="SQS442" s="1"/>
      <c r="SQT442" s="1"/>
      <c r="SQU442" s="1"/>
      <c r="SQV442" s="1"/>
      <c r="SQW442" s="1"/>
      <c r="SQX442" s="1"/>
      <c r="SQY442" s="1"/>
      <c r="SQZ442" s="1"/>
      <c r="SRA442" s="1"/>
      <c r="SRB442" s="1"/>
      <c r="SRC442" s="1"/>
      <c r="SRD442" s="1"/>
      <c r="SRE442" s="1"/>
      <c r="SRF442" s="1"/>
      <c r="SRG442" s="1"/>
      <c r="SRH442" s="1"/>
      <c r="SRI442" s="1"/>
      <c r="SRJ442" s="1"/>
      <c r="SRK442" s="1"/>
      <c r="SRL442" s="1"/>
      <c r="SRM442" s="1"/>
      <c r="SRN442" s="1"/>
      <c r="SRO442" s="1"/>
      <c r="SRP442" s="1"/>
      <c r="SRQ442" s="1"/>
      <c r="SRR442" s="1"/>
      <c r="SRS442" s="1"/>
      <c r="SRT442" s="1"/>
      <c r="SRU442" s="1"/>
      <c r="SRV442" s="1"/>
      <c r="SRW442" s="1"/>
      <c r="SRX442" s="1"/>
      <c r="SRY442" s="1"/>
      <c r="SRZ442" s="1"/>
      <c r="SSA442" s="1"/>
      <c r="SSB442" s="1"/>
      <c r="SSC442" s="1"/>
      <c r="SSD442" s="1"/>
      <c r="SSE442" s="1"/>
      <c r="SSF442" s="1"/>
      <c r="SSG442" s="1"/>
      <c r="SSH442" s="1"/>
      <c r="SSI442" s="1"/>
      <c r="SSJ442" s="1"/>
      <c r="SSK442" s="1"/>
      <c r="SSL442" s="1"/>
      <c r="SSM442" s="1"/>
      <c r="SSN442" s="1"/>
      <c r="SSO442" s="1"/>
      <c r="SSP442" s="1"/>
      <c r="SSQ442" s="1"/>
      <c r="SSR442" s="1"/>
      <c r="SSS442" s="1"/>
      <c r="SST442" s="1"/>
      <c r="SSU442" s="1"/>
      <c r="SSV442" s="1"/>
      <c r="SSW442" s="1"/>
      <c r="SSX442" s="1"/>
      <c r="SSY442" s="1"/>
      <c r="SSZ442" s="1"/>
      <c r="STA442" s="1"/>
      <c r="STB442" s="1"/>
      <c r="STC442" s="1"/>
      <c r="STD442" s="1"/>
      <c r="STE442" s="1"/>
      <c r="STF442" s="1"/>
      <c r="STG442" s="1"/>
      <c r="STH442" s="1"/>
      <c r="STI442" s="1"/>
      <c r="STJ442" s="1"/>
      <c r="STK442" s="1"/>
      <c r="STL442" s="1"/>
      <c r="STM442" s="1"/>
      <c r="STN442" s="1"/>
      <c r="STO442" s="1"/>
      <c r="STP442" s="1"/>
      <c r="STQ442" s="1"/>
      <c r="STR442" s="1"/>
      <c r="STS442" s="1"/>
      <c r="STT442" s="1"/>
      <c r="STU442" s="1"/>
      <c r="STV442" s="1"/>
      <c r="STW442" s="1"/>
      <c r="STX442" s="1"/>
      <c r="STY442" s="1"/>
      <c r="STZ442" s="1"/>
      <c r="SUA442" s="1"/>
      <c r="SUB442" s="1"/>
      <c r="SUC442" s="1"/>
      <c r="SUD442" s="1"/>
      <c r="SUE442" s="1"/>
      <c r="SUF442" s="1"/>
      <c r="SUG442" s="1"/>
      <c r="SUH442" s="1"/>
      <c r="SUI442" s="1"/>
      <c r="SUJ442" s="1"/>
      <c r="SUK442" s="1"/>
      <c r="SUL442" s="1"/>
      <c r="SUM442" s="1"/>
      <c r="SUN442" s="1"/>
      <c r="SUO442" s="1"/>
      <c r="SUP442" s="1"/>
      <c r="SUQ442" s="1"/>
      <c r="SUR442" s="1"/>
      <c r="SUS442" s="1"/>
      <c r="SUT442" s="1"/>
      <c r="SUU442" s="1"/>
      <c r="SUV442" s="1"/>
      <c r="SUW442" s="1"/>
      <c r="SUX442" s="1"/>
      <c r="SUY442" s="1"/>
      <c r="SUZ442" s="1"/>
      <c r="SVA442" s="1"/>
      <c r="SVB442" s="1"/>
      <c r="SVC442" s="1"/>
      <c r="SVD442" s="1"/>
      <c r="SVE442" s="1"/>
      <c r="SVF442" s="1"/>
      <c r="SVG442" s="1"/>
      <c r="SVH442" s="1"/>
      <c r="SVI442" s="1"/>
      <c r="SVJ442" s="1"/>
      <c r="SVK442" s="1"/>
      <c r="SVL442" s="1"/>
      <c r="SVM442" s="1"/>
      <c r="SVN442" s="1"/>
      <c r="SVO442" s="1"/>
      <c r="SVP442" s="1"/>
      <c r="SVQ442" s="1"/>
      <c r="SVR442" s="1"/>
      <c r="SVS442" s="1"/>
      <c r="SVT442" s="1"/>
      <c r="SVU442" s="1"/>
      <c r="SVV442" s="1"/>
      <c r="SVW442" s="1"/>
      <c r="SVX442" s="1"/>
      <c r="SVY442" s="1"/>
      <c r="SVZ442" s="1"/>
      <c r="SWA442" s="1"/>
      <c r="SWB442" s="1"/>
      <c r="SWC442" s="1"/>
      <c r="SWD442" s="1"/>
      <c r="SWE442" s="1"/>
      <c r="SWF442" s="1"/>
      <c r="SWG442" s="1"/>
      <c r="SWH442" s="1"/>
      <c r="SWI442" s="1"/>
      <c r="SWJ442" s="1"/>
      <c r="SWK442" s="1"/>
      <c r="SWL442" s="1"/>
      <c r="SWM442" s="1"/>
      <c r="SWN442" s="1"/>
      <c r="SWO442" s="1"/>
      <c r="SWP442" s="1"/>
      <c r="SWQ442" s="1"/>
      <c r="SWR442" s="1"/>
      <c r="SWS442" s="1"/>
      <c r="SWT442" s="1"/>
      <c r="SWU442" s="1"/>
      <c r="SWV442" s="1"/>
      <c r="SWW442" s="1"/>
      <c r="SWX442" s="1"/>
      <c r="SWY442" s="1"/>
      <c r="SWZ442" s="1"/>
      <c r="SXA442" s="1"/>
      <c r="SXB442" s="1"/>
      <c r="SXC442" s="1"/>
      <c r="SXD442" s="1"/>
      <c r="SXE442" s="1"/>
      <c r="SXF442" s="1"/>
      <c r="SXG442" s="1"/>
      <c r="SXH442" s="1"/>
      <c r="SXI442" s="1"/>
      <c r="SXJ442" s="1"/>
      <c r="SXK442" s="1"/>
      <c r="SXL442" s="1"/>
      <c r="SXM442" s="1"/>
      <c r="SXN442" s="1"/>
      <c r="SXO442" s="1"/>
      <c r="SXP442" s="1"/>
      <c r="SXQ442" s="1"/>
      <c r="SXR442" s="1"/>
      <c r="SXS442" s="1"/>
      <c r="SXT442" s="1"/>
      <c r="SXU442" s="1"/>
      <c r="SXV442" s="1"/>
      <c r="SXW442" s="1"/>
      <c r="SXX442" s="1"/>
      <c r="SXY442" s="1"/>
      <c r="SXZ442" s="1"/>
      <c r="SYA442" s="1"/>
      <c r="SYB442" s="1"/>
      <c r="SYC442" s="1"/>
      <c r="SYD442" s="1"/>
      <c r="SYE442" s="1"/>
      <c r="SYF442" s="1"/>
      <c r="SYG442" s="1"/>
      <c r="SYH442" s="1"/>
      <c r="SYI442" s="1"/>
      <c r="SYJ442" s="1"/>
      <c r="SYK442" s="1"/>
      <c r="SYL442" s="1"/>
      <c r="SYM442" s="1"/>
      <c r="SYN442" s="1"/>
      <c r="SYO442" s="1"/>
      <c r="SYP442" s="1"/>
      <c r="SYQ442" s="1"/>
      <c r="SYR442" s="1"/>
      <c r="SYS442" s="1"/>
      <c r="SYT442" s="1"/>
      <c r="SYU442" s="1"/>
      <c r="SYV442" s="1"/>
      <c r="SYW442" s="1"/>
      <c r="SYX442" s="1"/>
      <c r="SYY442" s="1"/>
      <c r="SYZ442" s="1"/>
      <c r="SZA442" s="1"/>
      <c r="SZB442" s="1"/>
      <c r="SZC442" s="1"/>
      <c r="SZD442" s="1"/>
      <c r="SZE442" s="1"/>
      <c r="SZF442" s="1"/>
      <c r="SZG442" s="1"/>
      <c r="SZH442" s="1"/>
      <c r="SZI442" s="1"/>
      <c r="SZJ442" s="1"/>
      <c r="SZK442" s="1"/>
      <c r="SZL442" s="1"/>
      <c r="SZM442" s="1"/>
      <c r="SZN442" s="1"/>
      <c r="SZO442" s="1"/>
      <c r="SZP442" s="1"/>
      <c r="SZQ442" s="1"/>
      <c r="SZR442" s="1"/>
      <c r="SZS442" s="1"/>
      <c r="SZT442" s="1"/>
      <c r="SZU442" s="1"/>
      <c r="SZV442" s="1"/>
      <c r="SZW442" s="1"/>
      <c r="SZX442" s="1"/>
      <c r="SZY442" s="1"/>
      <c r="SZZ442" s="1"/>
      <c r="TAA442" s="1"/>
      <c r="TAB442" s="1"/>
      <c r="TAC442" s="1"/>
      <c r="TAD442" s="1"/>
      <c r="TAE442" s="1"/>
      <c r="TAF442" s="1"/>
      <c r="TAG442" s="1"/>
      <c r="TAH442" s="1"/>
      <c r="TAI442" s="1"/>
      <c r="TAJ442" s="1"/>
      <c r="TAK442" s="1"/>
      <c r="TAL442" s="1"/>
      <c r="TAM442" s="1"/>
      <c r="TAN442" s="1"/>
      <c r="TAO442" s="1"/>
      <c r="TAP442" s="1"/>
      <c r="TAQ442" s="1"/>
      <c r="TAR442" s="1"/>
      <c r="TAS442" s="1"/>
      <c r="TAT442" s="1"/>
      <c r="TAU442" s="1"/>
      <c r="TAV442" s="1"/>
      <c r="TAW442" s="1"/>
      <c r="TAX442" s="1"/>
      <c r="TAY442" s="1"/>
      <c r="TAZ442" s="1"/>
      <c r="TBA442" s="1"/>
      <c r="TBB442" s="1"/>
      <c r="TBC442" s="1"/>
      <c r="TBD442" s="1"/>
      <c r="TBE442" s="1"/>
      <c r="TBF442" s="1"/>
      <c r="TBG442" s="1"/>
      <c r="TBH442" s="1"/>
      <c r="TBI442" s="1"/>
      <c r="TBJ442" s="1"/>
      <c r="TBK442" s="1"/>
      <c r="TBL442" s="1"/>
      <c r="TBM442" s="1"/>
      <c r="TBN442" s="1"/>
      <c r="TBO442" s="1"/>
      <c r="TBP442" s="1"/>
      <c r="TBQ442" s="1"/>
      <c r="TBR442" s="1"/>
      <c r="TBS442" s="1"/>
      <c r="TBT442" s="1"/>
      <c r="TBU442" s="1"/>
      <c r="TBV442" s="1"/>
      <c r="TBW442" s="1"/>
      <c r="TBX442" s="1"/>
      <c r="TBY442" s="1"/>
      <c r="TBZ442" s="1"/>
      <c r="TCA442" s="1"/>
      <c r="TCB442" s="1"/>
      <c r="TCC442" s="1"/>
      <c r="TCD442" s="1"/>
      <c r="TCE442" s="1"/>
      <c r="TCF442" s="1"/>
      <c r="TCG442" s="1"/>
      <c r="TCH442" s="1"/>
      <c r="TCI442" s="1"/>
      <c r="TCJ442" s="1"/>
      <c r="TCK442" s="1"/>
      <c r="TCL442" s="1"/>
      <c r="TCM442" s="1"/>
      <c r="TCN442" s="1"/>
      <c r="TCO442" s="1"/>
      <c r="TCP442" s="1"/>
      <c r="TCQ442" s="1"/>
      <c r="TCR442" s="1"/>
      <c r="TCS442" s="1"/>
      <c r="TCT442" s="1"/>
      <c r="TCU442" s="1"/>
      <c r="TCV442" s="1"/>
      <c r="TCW442" s="1"/>
      <c r="TCX442" s="1"/>
      <c r="TCY442" s="1"/>
      <c r="TCZ442" s="1"/>
      <c r="TDA442" s="1"/>
      <c r="TDB442" s="1"/>
      <c r="TDC442" s="1"/>
      <c r="TDD442" s="1"/>
      <c r="TDE442" s="1"/>
      <c r="TDF442" s="1"/>
      <c r="TDG442" s="1"/>
      <c r="TDH442" s="1"/>
      <c r="TDI442" s="1"/>
      <c r="TDJ442" s="1"/>
      <c r="TDK442" s="1"/>
      <c r="TDL442" s="1"/>
      <c r="TDM442" s="1"/>
      <c r="TDN442" s="1"/>
      <c r="TDO442" s="1"/>
      <c r="TDP442" s="1"/>
      <c r="TDQ442" s="1"/>
      <c r="TDR442" s="1"/>
      <c r="TDS442" s="1"/>
      <c r="TDT442" s="1"/>
      <c r="TDU442" s="1"/>
      <c r="TDV442" s="1"/>
      <c r="TDW442" s="1"/>
      <c r="TDX442" s="1"/>
      <c r="TDY442" s="1"/>
      <c r="TDZ442" s="1"/>
      <c r="TEA442" s="1"/>
      <c r="TEB442" s="1"/>
      <c r="TEC442" s="1"/>
      <c r="TED442" s="1"/>
      <c r="TEE442" s="1"/>
      <c r="TEF442" s="1"/>
      <c r="TEG442" s="1"/>
      <c r="TEH442" s="1"/>
      <c r="TEI442" s="1"/>
      <c r="TEJ442" s="1"/>
      <c r="TEK442" s="1"/>
      <c r="TEL442" s="1"/>
      <c r="TEM442" s="1"/>
      <c r="TEN442" s="1"/>
      <c r="TEO442" s="1"/>
      <c r="TEP442" s="1"/>
      <c r="TEQ442" s="1"/>
      <c r="TER442" s="1"/>
      <c r="TES442" s="1"/>
      <c r="TET442" s="1"/>
      <c r="TEU442" s="1"/>
      <c r="TEV442" s="1"/>
      <c r="TEW442" s="1"/>
      <c r="TEX442" s="1"/>
      <c r="TEY442" s="1"/>
      <c r="TEZ442" s="1"/>
      <c r="TFA442" s="1"/>
      <c r="TFB442" s="1"/>
      <c r="TFC442" s="1"/>
      <c r="TFD442" s="1"/>
      <c r="TFE442" s="1"/>
      <c r="TFF442" s="1"/>
      <c r="TFG442" s="1"/>
      <c r="TFH442" s="1"/>
      <c r="TFI442" s="1"/>
      <c r="TFJ442" s="1"/>
      <c r="TFK442" s="1"/>
      <c r="TFL442" s="1"/>
      <c r="TFM442" s="1"/>
      <c r="TFN442" s="1"/>
      <c r="TFO442" s="1"/>
      <c r="TFP442" s="1"/>
      <c r="TFQ442" s="1"/>
      <c r="TFR442" s="1"/>
      <c r="TFS442" s="1"/>
      <c r="TFT442" s="1"/>
      <c r="TFU442" s="1"/>
      <c r="TFV442" s="1"/>
      <c r="TFW442" s="1"/>
      <c r="TFX442" s="1"/>
      <c r="TFY442" s="1"/>
      <c r="TFZ442" s="1"/>
      <c r="TGA442" s="1"/>
      <c r="TGB442" s="1"/>
      <c r="TGC442" s="1"/>
      <c r="TGD442" s="1"/>
      <c r="TGE442" s="1"/>
      <c r="TGF442" s="1"/>
      <c r="TGG442" s="1"/>
      <c r="TGH442" s="1"/>
      <c r="TGI442" s="1"/>
      <c r="TGJ442" s="1"/>
      <c r="TGK442" s="1"/>
      <c r="TGL442" s="1"/>
      <c r="TGM442" s="1"/>
      <c r="TGN442" s="1"/>
      <c r="TGO442" s="1"/>
      <c r="TGP442" s="1"/>
      <c r="TGQ442" s="1"/>
      <c r="TGR442" s="1"/>
      <c r="TGS442" s="1"/>
      <c r="TGT442" s="1"/>
      <c r="TGU442" s="1"/>
      <c r="TGV442" s="1"/>
      <c r="TGW442" s="1"/>
      <c r="TGX442" s="1"/>
      <c r="TGY442" s="1"/>
      <c r="TGZ442" s="1"/>
      <c r="THA442" s="1"/>
      <c r="THB442" s="1"/>
      <c r="THC442" s="1"/>
      <c r="THD442" s="1"/>
      <c r="THE442" s="1"/>
      <c r="THF442" s="1"/>
      <c r="THG442" s="1"/>
      <c r="THH442" s="1"/>
      <c r="THI442" s="1"/>
      <c r="THJ442" s="1"/>
      <c r="THK442" s="1"/>
      <c r="THL442" s="1"/>
      <c r="THM442" s="1"/>
      <c r="THN442" s="1"/>
      <c r="THO442" s="1"/>
      <c r="THP442" s="1"/>
      <c r="THQ442" s="1"/>
      <c r="THR442" s="1"/>
      <c r="THS442" s="1"/>
      <c r="THT442" s="1"/>
      <c r="THU442" s="1"/>
      <c r="THV442" s="1"/>
      <c r="THW442" s="1"/>
      <c r="THX442" s="1"/>
      <c r="THY442" s="1"/>
      <c r="THZ442" s="1"/>
      <c r="TIA442" s="1"/>
      <c r="TIB442" s="1"/>
      <c r="TIC442" s="1"/>
      <c r="TID442" s="1"/>
      <c r="TIE442" s="1"/>
      <c r="TIF442" s="1"/>
      <c r="TIG442" s="1"/>
      <c r="TIH442" s="1"/>
      <c r="TII442" s="1"/>
      <c r="TIJ442" s="1"/>
      <c r="TIK442" s="1"/>
      <c r="TIL442" s="1"/>
      <c r="TIM442" s="1"/>
      <c r="TIN442" s="1"/>
      <c r="TIO442" s="1"/>
      <c r="TIP442" s="1"/>
      <c r="TIQ442" s="1"/>
      <c r="TIR442" s="1"/>
      <c r="TIS442" s="1"/>
      <c r="TIT442" s="1"/>
      <c r="TIU442" s="1"/>
      <c r="TIV442" s="1"/>
      <c r="TIW442" s="1"/>
      <c r="TIX442" s="1"/>
      <c r="TIY442" s="1"/>
      <c r="TIZ442" s="1"/>
      <c r="TJA442" s="1"/>
      <c r="TJB442" s="1"/>
      <c r="TJC442" s="1"/>
      <c r="TJD442" s="1"/>
      <c r="TJE442" s="1"/>
      <c r="TJF442" s="1"/>
      <c r="TJG442" s="1"/>
      <c r="TJH442" s="1"/>
      <c r="TJI442" s="1"/>
      <c r="TJJ442" s="1"/>
      <c r="TJK442" s="1"/>
      <c r="TJL442" s="1"/>
      <c r="TJM442" s="1"/>
      <c r="TJN442" s="1"/>
      <c r="TJO442" s="1"/>
      <c r="TJP442" s="1"/>
      <c r="TJQ442" s="1"/>
      <c r="TJR442" s="1"/>
      <c r="TJS442" s="1"/>
      <c r="TJT442" s="1"/>
      <c r="TJU442" s="1"/>
      <c r="TJV442" s="1"/>
      <c r="TJW442" s="1"/>
      <c r="TJX442" s="1"/>
      <c r="TJY442" s="1"/>
      <c r="TJZ442" s="1"/>
      <c r="TKA442" s="1"/>
      <c r="TKB442" s="1"/>
      <c r="TKC442" s="1"/>
      <c r="TKD442" s="1"/>
      <c r="TKE442" s="1"/>
      <c r="TKF442" s="1"/>
      <c r="TKG442" s="1"/>
      <c r="TKH442" s="1"/>
      <c r="TKI442" s="1"/>
      <c r="TKJ442" s="1"/>
      <c r="TKK442" s="1"/>
      <c r="TKL442" s="1"/>
      <c r="TKM442" s="1"/>
      <c r="TKN442" s="1"/>
      <c r="TKO442" s="1"/>
      <c r="TKP442" s="1"/>
      <c r="TKQ442" s="1"/>
      <c r="TKR442" s="1"/>
      <c r="TKS442" s="1"/>
      <c r="TKT442" s="1"/>
      <c r="TKU442" s="1"/>
      <c r="TKV442" s="1"/>
      <c r="TKW442" s="1"/>
      <c r="TKX442" s="1"/>
      <c r="TKY442" s="1"/>
      <c r="TKZ442" s="1"/>
      <c r="TLA442" s="1"/>
      <c r="TLB442" s="1"/>
      <c r="TLC442" s="1"/>
      <c r="TLD442" s="1"/>
      <c r="TLE442" s="1"/>
      <c r="TLF442" s="1"/>
      <c r="TLG442" s="1"/>
      <c r="TLH442" s="1"/>
      <c r="TLI442" s="1"/>
      <c r="TLJ442" s="1"/>
      <c r="TLK442" s="1"/>
      <c r="TLL442" s="1"/>
      <c r="TLM442" s="1"/>
      <c r="TLN442" s="1"/>
      <c r="TLO442" s="1"/>
      <c r="TLP442" s="1"/>
      <c r="TLQ442" s="1"/>
      <c r="TLR442" s="1"/>
      <c r="TLS442" s="1"/>
      <c r="TLT442" s="1"/>
      <c r="TLU442" s="1"/>
      <c r="TLV442" s="1"/>
      <c r="TLW442" s="1"/>
      <c r="TLX442" s="1"/>
      <c r="TLY442" s="1"/>
      <c r="TLZ442" s="1"/>
      <c r="TMA442" s="1"/>
      <c r="TMB442" s="1"/>
      <c r="TMC442" s="1"/>
      <c r="TMD442" s="1"/>
      <c r="TME442" s="1"/>
      <c r="TMF442" s="1"/>
      <c r="TMG442" s="1"/>
      <c r="TMH442" s="1"/>
      <c r="TMI442" s="1"/>
      <c r="TMJ442" s="1"/>
      <c r="TMK442" s="1"/>
      <c r="TML442" s="1"/>
      <c r="TMM442" s="1"/>
      <c r="TMN442" s="1"/>
      <c r="TMO442" s="1"/>
      <c r="TMP442" s="1"/>
      <c r="TMQ442" s="1"/>
      <c r="TMR442" s="1"/>
      <c r="TMS442" s="1"/>
      <c r="TMT442" s="1"/>
      <c r="TMU442" s="1"/>
      <c r="TMV442" s="1"/>
      <c r="TMW442" s="1"/>
      <c r="TMX442" s="1"/>
      <c r="TMY442" s="1"/>
      <c r="TMZ442" s="1"/>
      <c r="TNA442" s="1"/>
      <c r="TNB442" s="1"/>
      <c r="TNC442" s="1"/>
      <c r="TND442" s="1"/>
      <c r="TNE442" s="1"/>
      <c r="TNF442" s="1"/>
      <c r="TNG442" s="1"/>
      <c r="TNH442" s="1"/>
      <c r="TNI442" s="1"/>
      <c r="TNJ442" s="1"/>
      <c r="TNK442" s="1"/>
      <c r="TNL442" s="1"/>
      <c r="TNM442" s="1"/>
      <c r="TNN442" s="1"/>
      <c r="TNO442" s="1"/>
      <c r="TNP442" s="1"/>
      <c r="TNQ442" s="1"/>
      <c r="TNR442" s="1"/>
      <c r="TNS442" s="1"/>
      <c r="TNT442" s="1"/>
      <c r="TNU442" s="1"/>
      <c r="TNV442" s="1"/>
      <c r="TNW442" s="1"/>
      <c r="TNX442" s="1"/>
      <c r="TNY442" s="1"/>
      <c r="TNZ442" s="1"/>
      <c r="TOA442" s="1"/>
      <c r="TOB442" s="1"/>
      <c r="TOC442" s="1"/>
      <c r="TOD442" s="1"/>
      <c r="TOE442" s="1"/>
      <c r="TOF442" s="1"/>
      <c r="TOG442" s="1"/>
      <c r="TOH442" s="1"/>
      <c r="TOI442" s="1"/>
      <c r="TOJ442" s="1"/>
      <c r="TOK442" s="1"/>
      <c r="TOL442" s="1"/>
      <c r="TOM442" s="1"/>
      <c r="TON442" s="1"/>
      <c r="TOO442" s="1"/>
      <c r="TOP442" s="1"/>
      <c r="TOQ442" s="1"/>
      <c r="TOR442" s="1"/>
      <c r="TOS442" s="1"/>
      <c r="TOT442" s="1"/>
      <c r="TOU442" s="1"/>
      <c r="TOV442" s="1"/>
      <c r="TOW442" s="1"/>
      <c r="TOX442" s="1"/>
      <c r="TOY442" s="1"/>
      <c r="TOZ442" s="1"/>
      <c r="TPA442" s="1"/>
      <c r="TPB442" s="1"/>
      <c r="TPC442" s="1"/>
      <c r="TPD442" s="1"/>
      <c r="TPE442" s="1"/>
      <c r="TPF442" s="1"/>
      <c r="TPG442" s="1"/>
      <c r="TPH442" s="1"/>
      <c r="TPI442" s="1"/>
      <c r="TPJ442" s="1"/>
      <c r="TPK442" s="1"/>
      <c r="TPL442" s="1"/>
      <c r="TPM442" s="1"/>
      <c r="TPN442" s="1"/>
      <c r="TPO442" s="1"/>
      <c r="TPP442" s="1"/>
      <c r="TPQ442" s="1"/>
      <c r="TPR442" s="1"/>
      <c r="TPS442" s="1"/>
      <c r="TPT442" s="1"/>
      <c r="TPU442" s="1"/>
      <c r="TPV442" s="1"/>
      <c r="TPW442" s="1"/>
      <c r="TPX442" s="1"/>
      <c r="TPY442" s="1"/>
      <c r="TPZ442" s="1"/>
      <c r="TQA442" s="1"/>
      <c r="TQB442" s="1"/>
      <c r="TQC442" s="1"/>
      <c r="TQD442" s="1"/>
      <c r="TQE442" s="1"/>
      <c r="TQF442" s="1"/>
      <c r="TQG442" s="1"/>
      <c r="TQH442" s="1"/>
      <c r="TQI442" s="1"/>
      <c r="TQJ442" s="1"/>
      <c r="TQK442" s="1"/>
      <c r="TQL442" s="1"/>
      <c r="TQM442" s="1"/>
      <c r="TQN442" s="1"/>
      <c r="TQO442" s="1"/>
      <c r="TQP442" s="1"/>
      <c r="TQQ442" s="1"/>
      <c r="TQR442" s="1"/>
      <c r="TQS442" s="1"/>
      <c r="TQT442" s="1"/>
      <c r="TQU442" s="1"/>
      <c r="TQV442" s="1"/>
      <c r="TQW442" s="1"/>
      <c r="TQX442" s="1"/>
      <c r="TQY442" s="1"/>
      <c r="TQZ442" s="1"/>
      <c r="TRA442" s="1"/>
      <c r="TRB442" s="1"/>
      <c r="TRC442" s="1"/>
      <c r="TRD442" s="1"/>
      <c r="TRE442" s="1"/>
      <c r="TRF442" s="1"/>
      <c r="TRG442" s="1"/>
      <c r="TRH442" s="1"/>
      <c r="TRI442" s="1"/>
      <c r="TRJ442" s="1"/>
      <c r="TRK442" s="1"/>
      <c r="TRL442" s="1"/>
      <c r="TRM442" s="1"/>
      <c r="TRN442" s="1"/>
      <c r="TRO442" s="1"/>
      <c r="TRP442" s="1"/>
      <c r="TRQ442" s="1"/>
      <c r="TRR442" s="1"/>
      <c r="TRS442" s="1"/>
      <c r="TRT442" s="1"/>
      <c r="TRU442" s="1"/>
      <c r="TRV442" s="1"/>
      <c r="TRW442" s="1"/>
      <c r="TRX442" s="1"/>
      <c r="TRY442" s="1"/>
      <c r="TRZ442" s="1"/>
      <c r="TSA442" s="1"/>
      <c r="TSB442" s="1"/>
      <c r="TSC442" s="1"/>
      <c r="TSD442" s="1"/>
      <c r="TSE442" s="1"/>
      <c r="TSF442" s="1"/>
      <c r="TSG442" s="1"/>
      <c r="TSH442" s="1"/>
      <c r="TSI442" s="1"/>
      <c r="TSJ442" s="1"/>
      <c r="TSK442" s="1"/>
      <c r="TSL442" s="1"/>
      <c r="TSM442" s="1"/>
      <c r="TSN442" s="1"/>
      <c r="TSO442" s="1"/>
      <c r="TSP442" s="1"/>
      <c r="TSQ442" s="1"/>
      <c r="TSR442" s="1"/>
      <c r="TSS442" s="1"/>
      <c r="TST442" s="1"/>
      <c r="TSU442" s="1"/>
      <c r="TSV442" s="1"/>
      <c r="TSW442" s="1"/>
      <c r="TSX442" s="1"/>
      <c r="TSY442" s="1"/>
      <c r="TSZ442" s="1"/>
      <c r="TTA442" s="1"/>
      <c r="TTB442" s="1"/>
      <c r="TTC442" s="1"/>
      <c r="TTD442" s="1"/>
      <c r="TTE442" s="1"/>
      <c r="TTF442" s="1"/>
      <c r="TTG442" s="1"/>
      <c r="TTH442" s="1"/>
      <c r="TTI442" s="1"/>
      <c r="TTJ442" s="1"/>
      <c r="TTK442" s="1"/>
      <c r="TTL442" s="1"/>
      <c r="TTM442" s="1"/>
      <c r="TTN442" s="1"/>
      <c r="TTO442" s="1"/>
      <c r="TTP442" s="1"/>
      <c r="TTQ442" s="1"/>
      <c r="TTR442" s="1"/>
      <c r="TTS442" s="1"/>
      <c r="TTT442" s="1"/>
      <c r="TTU442" s="1"/>
      <c r="TTV442" s="1"/>
      <c r="TTW442" s="1"/>
      <c r="TTX442" s="1"/>
      <c r="TTY442" s="1"/>
      <c r="TTZ442" s="1"/>
      <c r="TUA442" s="1"/>
      <c r="TUB442" s="1"/>
      <c r="TUC442" s="1"/>
      <c r="TUD442" s="1"/>
      <c r="TUE442" s="1"/>
      <c r="TUF442" s="1"/>
      <c r="TUG442" s="1"/>
      <c r="TUH442" s="1"/>
      <c r="TUI442" s="1"/>
      <c r="TUJ442" s="1"/>
      <c r="TUK442" s="1"/>
      <c r="TUL442" s="1"/>
      <c r="TUM442" s="1"/>
      <c r="TUN442" s="1"/>
      <c r="TUO442" s="1"/>
      <c r="TUP442" s="1"/>
      <c r="TUQ442" s="1"/>
      <c r="TUR442" s="1"/>
      <c r="TUS442" s="1"/>
      <c r="TUT442" s="1"/>
      <c r="TUU442" s="1"/>
      <c r="TUV442" s="1"/>
      <c r="TUW442" s="1"/>
      <c r="TUX442" s="1"/>
      <c r="TUY442" s="1"/>
      <c r="TUZ442" s="1"/>
      <c r="TVA442" s="1"/>
      <c r="TVB442" s="1"/>
      <c r="TVC442" s="1"/>
      <c r="TVD442" s="1"/>
      <c r="TVE442" s="1"/>
      <c r="TVF442" s="1"/>
      <c r="TVG442" s="1"/>
      <c r="TVH442" s="1"/>
      <c r="TVI442" s="1"/>
      <c r="TVJ442" s="1"/>
      <c r="TVK442" s="1"/>
      <c r="TVL442" s="1"/>
      <c r="TVM442" s="1"/>
      <c r="TVN442" s="1"/>
      <c r="TVO442" s="1"/>
      <c r="TVP442" s="1"/>
      <c r="TVQ442" s="1"/>
      <c r="TVR442" s="1"/>
      <c r="TVS442" s="1"/>
      <c r="TVT442" s="1"/>
      <c r="TVU442" s="1"/>
      <c r="TVV442" s="1"/>
      <c r="TVW442" s="1"/>
      <c r="TVX442" s="1"/>
      <c r="TVY442" s="1"/>
      <c r="TVZ442" s="1"/>
      <c r="TWA442" s="1"/>
      <c r="TWB442" s="1"/>
      <c r="TWC442" s="1"/>
      <c r="TWD442" s="1"/>
      <c r="TWE442" s="1"/>
      <c r="TWF442" s="1"/>
      <c r="TWG442" s="1"/>
      <c r="TWH442" s="1"/>
      <c r="TWI442" s="1"/>
      <c r="TWJ442" s="1"/>
      <c r="TWK442" s="1"/>
      <c r="TWL442" s="1"/>
      <c r="TWM442" s="1"/>
      <c r="TWN442" s="1"/>
      <c r="TWO442" s="1"/>
      <c r="TWP442" s="1"/>
      <c r="TWQ442" s="1"/>
      <c r="TWR442" s="1"/>
      <c r="TWS442" s="1"/>
      <c r="TWT442" s="1"/>
      <c r="TWU442" s="1"/>
      <c r="TWV442" s="1"/>
      <c r="TWW442" s="1"/>
      <c r="TWX442" s="1"/>
      <c r="TWY442" s="1"/>
      <c r="TWZ442" s="1"/>
      <c r="TXA442" s="1"/>
      <c r="TXB442" s="1"/>
      <c r="TXC442" s="1"/>
      <c r="TXD442" s="1"/>
      <c r="TXE442" s="1"/>
      <c r="TXF442" s="1"/>
      <c r="TXG442" s="1"/>
      <c r="TXH442" s="1"/>
      <c r="TXI442" s="1"/>
      <c r="TXJ442" s="1"/>
      <c r="TXK442" s="1"/>
      <c r="TXL442" s="1"/>
      <c r="TXM442" s="1"/>
      <c r="TXN442" s="1"/>
      <c r="TXO442" s="1"/>
      <c r="TXP442" s="1"/>
      <c r="TXQ442" s="1"/>
      <c r="TXR442" s="1"/>
      <c r="TXS442" s="1"/>
      <c r="TXT442" s="1"/>
      <c r="TXU442" s="1"/>
      <c r="TXV442" s="1"/>
      <c r="TXW442" s="1"/>
      <c r="TXX442" s="1"/>
      <c r="TXY442" s="1"/>
      <c r="TXZ442" s="1"/>
      <c r="TYA442" s="1"/>
      <c r="TYB442" s="1"/>
      <c r="TYC442" s="1"/>
      <c r="TYD442" s="1"/>
      <c r="TYE442" s="1"/>
      <c r="TYF442" s="1"/>
      <c r="TYG442" s="1"/>
      <c r="TYH442" s="1"/>
      <c r="TYI442" s="1"/>
      <c r="TYJ442" s="1"/>
      <c r="TYK442" s="1"/>
      <c r="TYL442" s="1"/>
      <c r="TYM442" s="1"/>
      <c r="TYN442" s="1"/>
      <c r="TYO442" s="1"/>
      <c r="TYP442" s="1"/>
      <c r="TYQ442" s="1"/>
      <c r="TYR442" s="1"/>
      <c r="TYS442" s="1"/>
      <c r="TYT442" s="1"/>
      <c r="TYU442" s="1"/>
      <c r="TYV442" s="1"/>
      <c r="TYW442" s="1"/>
      <c r="TYX442" s="1"/>
      <c r="TYY442" s="1"/>
      <c r="TYZ442" s="1"/>
      <c r="TZA442" s="1"/>
      <c r="TZB442" s="1"/>
      <c r="TZC442" s="1"/>
      <c r="TZD442" s="1"/>
      <c r="TZE442" s="1"/>
      <c r="TZF442" s="1"/>
      <c r="TZG442" s="1"/>
      <c r="TZH442" s="1"/>
      <c r="TZI442" s="1"/>
      <c r="TZJ442" s="1"/>
      <c r="TZK442" s="1"/>
      <c r="TZL442" s="1"/>
      <c r="TZM442" s="1"/>
      <c r="TZN442" s="1"/>
      <c r="TZO442" s="1"/>
      <c r="TZP442" s="1"/>
      <c r="TZQ442" s="1"/>
      <c r="TZR442" s="1"/>
      <c r="TZS442" s="1"/>
      <c r="TZT442" s="1"/>
      <c r="TZU442" s="1"/>
      <c r="TZV442" s="1"/>
      <c r="TZW442" s="1"/>
      <c r="TZX442" s="1"/>
      <c r="TZY442" s="1"/>
      <c r="TZZ442" s="1"/>
      <c r="UAA442" s="1"/>
      <c r="UAB442" s="1"/>
      <c r="UAC442" s="1"/>
      <c r="UAD442" s="1"/>
      <c r="UAE442" s="1"/>
      <c r="UAF442" s="1"/>
      <c r="UAG442" s="1"/>
      <c r="UAH442" s="1"/>
      <c r="UAI442" s="1"/>
      <c r="UAJ442" s="1"/>
      <c r="UAK442" s="1"/>
      <c r="UAL442" s="1"/>
      <c r="UAM442" s="1"/>
      <c r="UAN442" s="1"/>
      <c r="UAO442" s="1"/>
      <c r="UAP442" s="1"/>
      <c r="UAQ442" s="1"/>
      <c r="UAR442" s="1"/>
      <c r="UAS442" s="1"/>
      <c r="UAT442" s="1"/>
      <c r="UAU442" s="1"/>
      <c r="UAV442" s="1"/>
      <c r="UAW442" s="1"/>
      <c r="UAX442" s="1"/>
      <c r="UAY442" s="1"/>
      <c r="UAZ442" s="1"/>
      <c r="UBA442" s="1"/>
      <c r="UBB442" s="1"/>
      <c r="UBC442" s="1"/>
      <c r="UBD442" s="1"/>
      <c r="UBE442" s="1"/>
      <c r="UBF442" s="1"/>
      <c r="UBG442" s="1"/>
      <c r="UBH442" s="1"/>
      <c r="UBI442" s="1"/>
      <c r="UBJ442" s="1"/>
      <c r="UBK442" s="1"/>
      <c r="UBL442" s="1"/>
      <c r="UBM442" s="1"/>
      <c r="UBN442" s="1"/>
      <c r="UBO442" s="1"/>
      <c r="UBP442" s="1"/>
      <c r="UBQ442" s="1"/>
      <c r="UBR442" s="1"/>
      <c r="UBS442" s="1"/>
      <c r="UBT442" s="1"/>
      <c r="UBU442" s="1"/>
      <c r="UBV442" s="1"/>
      <c r="UBW442" s="1"/>
      <c r="UBX442" s="1"/>
      <c r="UBY442" s="1"/>
      <c r="UBZ442" s="1"/>
      <c r="UCA442" s="1"/>
      <c r="UCB442" s="1"/>
      <c r="UCC442" s="1"/>
      <c r="UCD442" s="1"/>
      <c r="UCE442" s="1"/>
      <c r="UCF442" s="1"/>
      <c r="UCG442" s="1"/>
      <c r="UCH442" s="1"/>
      <c r="UCI442" s="1"/>
      <c r="UCJ442" s="1"/>
      <c r="UCK442" s="1"/>
      <c r="UCL442" s="1"/>
      <c r="UCM442" s="1"/>
      <c r="UCN442" s="1"/>
      <c r="UCO442" s="1"/>
      <c r="UCP442" s="1"/>
      <c r="UCQ442" s="1"/>
      <c r="UCR442" s="1"/>
      <c r="UCS442" s="1"/>
      <c r="UCT442" s="1"/>
      <c r="UCU442" s="1"/>
      <c r="UCV442" s="1"/>
      <c r="UCW442" s="1"/>
      <c r="UCX442" s="1"/>
      <c r="UCY442" s="1"/>
      <c r="UCZ442" s="1"/>
      <c r="UDA442" s="1"/>
      <c r="UDB442" s="1"/>
      <c r="UDC442" s="1"/>
      <c r="UDD442" s="1"/>
      <c r="UDE442" s="1"/>
      <c r="UDF442" s="1"/>
      <c r="UDG442" s="1"/>
      <c r="UDH442" s="1"/>
      <c r="UDI442" s="1"/>
      <c r="UDJ442" s="1"/>
      <c r="UDK442" s="1"/>
      <c r="UDL442" s="1"/>
      <c r="UDM442" s="1"/>
      <c r="UDN442" s="1"/>
      <c r="UDO442" s="1"/>
      <c r="UDP442" s="1"/>
      <c r="UDQ442" s="1"/>
      <c r="UDR442" s="1"/>
      <c r="UDS442" s="1"/>
      <c r="UDT442" s="1"/>
      <c r="UDU442" s="1"/>
      <c r="UDV442" s="1"/>
      <c r="UDW442" s="1"/>
      <c r="UDX442" s="1"/>
      <c r="UDY442" s="1"/>
      <c r="UDZ442" s="1"/>
      <c r="UEA442" s="1"/>
      <c r="UEB442" s="1"/>
      <c r="UEC442" s="1"/>
      <c r="UED442" s="1"/>
      <c r="UEE442" s="1"/>
      <c r="UEF442" s="1"/>
      <c r="UEG442" s="1"/>
      <c r="UEH442" s="1"/>
      <c r="UEI442" s="1"/>
      <c r="UEJ442" s="1"/>
      <c r="UEK442" s="1"/>
      <c r="UEL442" s="1"/>
      <c r="UEM442" s="1"/>
      <c r="UEN442" s="1"/>
      <c r="UEO442" s="1"/>
      <c r="UEP442" s="1"/>
      <c r="UEQ442" s="1"/>
      <c r="UER442" s="1"/>
      <c r="UES442" s="1"/>
      <c r="UET442" s="1"/>
      <c r="UEU442" s="1"/>
      <c r="UEV442" s="1"/>
      <c r="UEW442" s="1"/>
      <c r="UEX442" s="1"/>
      <c r="UEY442" s="1"/>
      <c r="UEZ442" s="1"/>
      <c r="UFA442" s="1"/>
      <c r="UFB442" s="1"/>
      <c r="UFC442" s="1"/>
      <c r="UFD442" s="1"/>
      <c r="UFE442" s="1"/>
      <c r="UFF442" s="1"/>
      <c r="UFG442" s="1"/>
      <c r="UFH442" s="1"/>
      <c r="UFI442" s="1"/>
      <c r="UFJ442" s="1"/>
      <c r="UFK442" s="1"/>
      <c r="UFL442" s="1"/>
      <c r="UFM442" s="1"/>
      <c r="UFN442" s="1"/>
      <c r="UFO442" s="1"/>
      <c r="UFP442" s="1"/>
      <c r="UFQ442" s="1"/>
      <c r="UFR442" s="1"/>
      <c r="UFS442" s="1"/>
      <c r="UFT442" s="1"/>
      <c r="UFU442" s="1"/>
      <c r="UFV442" s="1"/>
      <c r="UFW442" s="1"/>
      <c r="UFX442" s="1"/>
      <c r="UFY442" s="1"/>
      <c r="UFZ442" s="1"/>
      <c r="UGA442" s="1"/>
      <c r="UGB442" s="1"/>
      <c r="UGC442" s="1"/>
      <c r="UGD442" s="1"/>
      <c r="UGE442" s="1"/>
      <c r="UGF442" s="1"/>
      <c r="UGG442" s="1"/>
      <c r="UGH442" s="1"/>
      <c r="UGI442" s="1"/>
      <c r="UGJ442" s="1"/>
      <c r="UGK442" s="1"/>
      <c r="UGL442" s="1"/>
      <c r="UGM442" s="1"/>
      <c r="UGN442" s="1"/>
      <c r="UGO442" s="1"/>
      <c r="UGP442" s="1"/>
      <c r="UGQ442" s="1"/>
      <c r="UGR442" s="1"/>
      <c r="UGS442" s="1"/>
      <c r="UGT442" s="1"/>
      <c r="UGU442" s="1"/>
      <c r="UGV442" s="1"/>
      <c r="UGW442" s="1"/>
      <c r="UGX442" s="1"/>
      <c r="UGY442" s="1"/>
      <c r="UGZ442" s="1"/>
      <c r="UHA442" s="1"/>
      <c r="UHB442" s="1"/>
      <c r="UHC442" s="1"/>
      <c r="UHD442" s="1"/>
      <c r="UHE442" s="1"/>
      <c r="UHF442" s="1"/>
      <c r="UHG442" s="1"/>
      <c r="UHH442" s="1"/>
      <c r="UHI442" s="1"/>
      <c r="UHJ442" s="1"/>
      <c r="UHK442" s="1"/>
      <c r="UHL442" s="1"/>
      <c r="UHM442" s="1"/>
      <c r="UHN442" s="1"/>
      <c r="UHO442" s="1"/>
      <c r="UHP442" s="1"/>
      <c r="UHQ442" s="1"/>
      <c r="UHR442" s="1"/>
      <c r="UHS442" s="1"/>
      <c r="UHT442" s="1"/>
      <c r="UHU442" s="1"/>
      <c r="UHV442" s="1"/>
      <c r="UHW442" s="1"/>
      <c r="UHX442" s="1"/>
      <c r="UHY442" s="1"/>
      <c r="UHZ442" s="1"/>
      <c r="UIA442" s="1"/>
      <c r="UIB442" s="1"/>
      <c r="UIC442" s="1"/>
      <c r="UID442" s="1"/>
      <c r="UIE442" s="1"/>
      <c r="UIF442" s="1"/>
      <c r="UIG442" s="1"/>
      <c r="UIH442" s="1"/>
      <c r="UII442" s="1"/>
      <c r="UIJ442" s="1"/>
      <c r="UIK442" s="1"/>
      <c r="UIL442" s="1"/>
      <c r="UIM442" s="1"/>
      <c r="UIN442" s="1"/>
      <c r="UIO442" s="1"/>
      <c r="UIP442" s="1"/>
      <c r="UIQ442" s="1"/>
      <c r="UIR442" s="1"/>
      <c r="UIS442" s="1"/>
      <c r="UIT442" s="1"/>
      <c r="UIU442" s="1"/>
      <c r="UIV442" s="1"/>
      <c r="UIW442" s="1"/>
      <c r="UIX442" s="1"/>
      <c r="UIY442" s="1"/>
      <c r="UIZ442" s="1"/>
      <c r="UJA442" s="1"/>
      <c r="UJB442" s="1"/>
      <c r="UJC442" s="1"/>
      <c r="UJD442" s="1"/>
      <c r="UJE442" s="1"/>
      <c r="UJF442" s="1"/>
      <c r="UJG442" s="1"/>
      <c r="UJH442" s="1"/>
      <c r="UJI442" s="1"/>
      <c r="UJJ442" s="1"/>
      <c r="UJK442" s="1"/>
      <c r="UJL442" s="1"/>
      <c r="UJM442" s="1"/>
      <c r="UJN442" s="1"/>
      <c r="UJO442" s="1"/>
      <c r="UJP442" s="1"/>
      <c r="UJQ442" s="1"/>
      <c r="UJR442" s="1"/>
      <c r="UJS442" s="1"/>
      <c r="UJT442" s="1"/>
      <c r="UJU442" s="1"/>
      <c r="UJV442" s="1"/>
      <c r="UJW442" s="1"/>
      <c r="UJX442" s="1"/>
      <c r="UJY442" s="1"/>
      <c r="UJZ442" s="1"/>
      <c r="UKA442" s="1"/>
      <c r="UKB442" s="1"/>
      <c r="UKC442" s="1"/>
      <c r="UKD442" s="1"/>
      <c r="UKE442" s="1"/>
      <c r="UKF442" s="1"/>
      <c r="UKG442" s="1"/>
      <c r="UKH442" s="1"/>
      <c r="UKI442" s="1"/>
      <c r="UKJ442" s="1"/>
      <c r="UKK442" s="1"/>
      <c r="UKL442" s="1"/>
      <c r="UKM442" s="1"/>
      <c r="UKN442" s="1"/>
      <c r="UKO442" s="1"/>
      <c r="UKP442" s="1"/>
      <c r="UKQ442" s="1"/>
      <c r="UKR442" s="1"/>
      <c r="UKS442" s="1"/>
      <c r="UKT442" s="1"/>
      <c r="UKU442" s="1"/>
      <c r="UKV442" s="1"/>
      <c r="UKW442" s="1"/>
      <c r="UKX442" s="1"/>
      <c r="UKY442" s="1"/>
      <c r="UKZ442" s="1"/>
      <c r="ULA442" s="1"/>
      <c r="ULB442" s="1"/>
      <c r="ULC442" s="1"/>
      <c r="ULD442" s="1"/>
      <c r="ULE442" s="1"/>
      <c r="ULF442" s="1"/>
      <c r="ULG442" s="1"/>
      <c r="ULH442" s="1"/>
      <c r="ULI442" s="1"/>
      <c r="ULJ442" s="1"/>
      <c r="ULK442" s="1"/>
      <c r="ULL442" s="1"/>
      <c r="ULM442" s="1"/>
      <c r="ULN442" s="1"/>
      <c r="ULO442" s="1"/>
      <c r="ULP442" s="1"/>
      <c r="ULQ442" s="1"/>
      <c r="ULR442" s="1"/>
      <c r="ULS442" s="1"/>
      <c r="ULT442" s="1"/>
      <c r="ULU442" s="1"/>
      <c r="ULV442" s="1"/>
      <c r="ULW442" s="1"/>
      <c r="ULX442" s="1"/>
      <c r="ULY442" s="1"/>
      <c r="ULZ442" s="1"/>
      <c r="UMA442" s="1"/>
      <c r="UMB442" s="1"/>
      <c r="UMC442" s="1"/>
      <c r="UMD442" s="1"/>
      <c r="UME442" s="1"/>
      <c r="UMF442" s="1"/>
      <c r="UMG442" s="1"/>
      <c r="UMH442" s="1"/>
      <c r="UMI442" s="1"/>
      <c r="UMJ442" s="1"/>
      <c r="UMK442" s="1"/>
      <c r="UML442" s="1"/>
      <c r="UMM442" s="1"/>
      <c r="UMN442" s="1"/>
      <c r="UMO442" s="1"/>
      <c r="UMP442" s="1"/>
      <c r="UMQ442" s="1"/>
      <c r="UMR442" s="1"/>
      <c r="UMS442" s="1"/>
      <c r="UMT442" s="1"/>
      <c r="UMU442" s="1"/>
      <c r="UMV442" s="1"/>
      <c r="UMW442" s="1"/>
      <c r="UMX442" s="1"/>
      <c r="UMY442" s="1"/>
      <c r="UMZ442" s="1"/>
      <c r="UNA442" s="1"/>
      <c r="UNB442" s="1"/>
      <c r="UNC442" s="1"/>
      <c r="UND442" s="1"/>
      <c r="UNE442" s="1"/>
      <c r="UNF442" s="1"/>
      <c r="UNG442" s="1"/>
      <c r="UNH442" s="1"/>
      <c r="UNI442" s="1"/>
      <c r="UNJ442" s="1"/>
      <c r="UNK442" s="1"/>
      <c r="UNL442" s="1"/>
      <c r="UNM442" s="1"/>
      <c r="UNN442" s="1"/>
      <c r="UNO442" s="1"/>
      <c r="UNP442" s="1"/>
      <c r="UNQ442" s="1"/>
      <c r="UNR442" s="1"/>
      <c r="UNS442" s="1"/>
      <c r="UNT442" s="1"/>
      <c r="UNU442" s="1"/>
      <c r="UNV442" s="1"/>
      <c r="UNW442" s="1"/>
      <c r="UNX442" s="1"/>
      <c r="UNY442" s="1"/>
      <c r="UNZ442" s="1"/>
      <c r="UOA442" s="1"/>
      <c r="UOB442" s="1"/>
      <c r="UOC442" s="1"/>
      <c r="UOD442" s="1"/>
      <c r="UOE442" s="1"/>
      <c r="UOF442" s="1"/>
      <c r="UOG442" s="1"/>
      <c r="UOH442" s="1"/>
      <c r="UOI442" s="1"/>
      <c r="UOJ442" s="1"/>
      <c r="UOK442" s="1"/>
      <c r="UOL442" s="1"/>
      <c r="UOM442" s="1"/>
      <c r="UON442" s="1"/>
      <c r="UOO442" s="1"/>
      <c r="UOP442" s="1"/>
      <c r="UOQ442" s="1"/>
      <c r="UOR442" s="1"/>
      <c r="UOS442" s="1"/>
      <c r="UOT442" s="1"/>
      <c r="UOU442" s="1"/>
      <c r="UOV442" s="1"/>
      <c r="UOW442" s="1"/>
      <c r="UOX442" s="1"/>
      <c r="UOY442" s="1"/>
      <c r="UOZ442" s="1"/>
      <c r="UPA442" s="1"/>
      <c r="UPB442" s="1"/>
      <c r="UPC442" s="1"/>
      <c r="UPD442" s="1"/>
      <c r="UPE442" s="1"/>
      <c r="UPF442" s="1"/>
      <c r="UPG442" s="1"/>
      <c r="UPH442" s="1"/>
      <c r="UPI442" s="1"/>
      <c r="UPJ442" s="1"/>
      <c r="UPK442" s="1"/>
      <c r="UPL442" s="1"/>
      <c r="UPM442" s="1"/>
      <c r="UPN442" s="1"/>
      <c r="UPO442" s="1"/>
      <c r="UPP442" s="1"/>
      <c r="UPQ442" s="1"/>
      <c r="UPR442" s="1"/>
      <c r="UPS442" s="1"/>
      <c r="UPT442" s="1"/>
      <c r="UPU442" s="1"/>
      <c r="UPV442" s="1"/>
      <c r="UPW442" s="1"/>
      <c r="UPX442" s="1"/>
      <c r="UPY442" s="1"/>
      <c r="UPZ442" s="1"/>
      <c r="UQA442" s="1"/>
      <c r="UQB442" s="1"/>
      <c r="UQC442" s="1"/>
      <c r="UQD442" s="1"/>
      <c r="UQE442" s="1"/>
      <c r="UQF442" s="1"/>
      <c r="UQG442" s="1"/>
      <c r="UQH442" s="1"/>
      <c r="UQI442" s="1"/>
      <c r="UQJ442" s="1"/>
      <c r="UQK442" s="1"/>
      <c r="UQL442" s="1"/>
      <c r="UQM442" s="1"/>
      <c r="UQN442" s="1"/>
      <c r="UQO442" s="1"/>
      <c r="UQP442" s="1"/>
      <c r="UQQ442" s="1"/>
      <c r="UQR442" s="1"/>
      <c r="UQS442" s="1"/>
      <c r="UQT442" s="1"/>
      <c r="UQU442" s="1"/>
      <c r="UQV442" s="1"/>
      <c r="UQW442" s="1"/>
      <c r="UQX442" s="1"/>
      <c r="UQY442" s="1"/>
      <c r="UQZ442" s="1"/>
      <c r="URA442" s="1"/>
      <c r="URB442" s="1"/>
      <c r="URC442" s="1"/>
      <c r="URD442" s="1"/>
      <c r="URE442" s="1"/>
      <c r="URF442" s="1"/>
      <c r="URG442" s="1"/>
      <c r="URH442" s="1"/>
      <c r="URI442" s="1"/>
      <c r="URJ442" s="1"/>
      <c r="URK442" s="1"/>
      <c r="URL442" s="1"/>
      <c r="URM442" s="1"/>
      <c r="URN442" s="1"/>
      <c r="URO442" s="1"/>
      <c r="URP442" s="1"/>
      <c r="URQ442" s="1"/>
      <c r="URR442" s="1"/>
      <c r="URS442" s="1"/>
      <c r="URT442" s="1"/>
      <c r="URU442" s="1"/>
      <c r="URV442" s="1"/>
      <c r="URW442" s="1"/>
      <c r="URX442" s="1"/>
      <c r="URY442" s="1"/>
      <c r="URZ442" s="1"/>
      <c r="USA442" s="1"/>
      <c r="USB442" s="1"/>
      <c r="USC442" s="1"/>
      <c r="USD442" s="1"/>
      <c r="USE442" s="1"/>
      <c r="USF442" s="1"/>
      <c r="USG442" s="1"/>
      <c r="USH442" s="1"/>
      <c r="USI442" s="1"/>
      <c r="USJ442" s="1"/>
      <c r="USK442" s="1"/>
      <c r="USL442" s="1"/>
      <c r="USM442" s="1"/>
      <c r="USN442" s="1"/>
      <c r="USO442" s="1"/>
      <c r="USP442" s="1"/>
      <c r="USQ442" s="1"/>
      <c r="USR442" s="1"/>
      <c r="USS442" s="1"/>
      <c r="UST442" s="1"/>
      <c r="USU442" s="1"/>
      <c r="USV442" s="1"/>
      <c r="USW442" s="1"/>
      <c r="USX442" s="1"/>
      <c r="USY442" s="1"/>
      <c r="USZ442" s="1"/>
      <c r="UTA442" s="1"/>
      <c r="UTB442" s="1"/>
      <c r="UTC442" s="1"/>
      <c r="UTD442" s="1"/>
      <c r="UTE442" s="1"/>
      <c r="UTF442" s="1"/>
      <c r="UTG442" s="1"/>
      <c r="UTH442" s="1"/>
      <c r="UTI442" s="1"/>
      <c r="UTJ442" s="1"/>
      <c r="UTK442" s="1"/>
      <c r="UTL442" s="1"/>
      <c r="UTM442" s="1"/>
      <c r="UTN442" s="1"/>
      <c r="UTO442" s="1"/>
      <c r="UTP442" s="1"/>
      <c r="UTQ442" s="1"/>
      <c r="UTR442" s="1"/>
      <c r="UTS442" s="1"/>
      <c r="UTT442" s="1"/>
      <c r="UTU442" s="1"/>
      <c r="UTV442" s="1"/>
      <c r="UTW442" s="1"/>
      <c r="UTX442" s="1"/>
      <c r="UTY442" s="1"/>
      <c r="UTZ442" s="1"/>
      <c r="UUA442" s="1"/>
      <c r="UUB442" s="1"/>
      <c r="UUC442" s="1"/>
      <c r="UUD442" s="1"/>
      <c r="UUE442" s="1"/>
      <c r="UUF442" s="1"/>
      <c r="UUG442" s="1"/>
      <c r="UUH442" s="1"/>
      <c r="UUI442" s="1"/>
      <c r="UUJ442" s="1"/>
      <c r="UUK442" s="1"/>
      <c r="UUL442" s="1"/>
      <c r="UUM442" s="1"/>
      <c r="UUN442" s="1"/>
      <c r="UUO442" s="1"/>
      <c r="UUP442" s="1"/>
      <c r="UUQ442" s="1"/>
      <c r="UUR442" s="1"/>
      <c r="UUS442" s="1"/>
      <c r="UUT442" s="1"/>
      <c r="UUU442" s="1"/>
      <c r="UUV442" s="1"/>
      <c r="UUW442" s="1"/>
      <c r="UUX442" s="1"/>
      <c r="UUY442" s="1"/>
      <c r="UUZ442" s="1"/>
      <c r="UVA442" s="1"/>
      <c r="UVB442" s="1"/>
      <c r="UVC442" s="1"/>
      <c r="UVD442" s="1"/>
      <c r="UVE442" s="1"/>
      <c r="UVF442" s="1"/>
      <c r="UVG442" s="1"/>
      <c r="UVH442" s="1"/>
      <c r="UVI442" s="1"/>
      <c r="UVJ442" s="1"/>
      <c r="UVK442" s="1"/>
      <c r="UVL442" s="1"/>
      <c r="UVM442" s="1"/>
      <c r="UVN442" s="1"/>
      <c r="UVO442" s="1"/>
      <c r="UVP442" s="1"/>
      <c r="UVQ442" s="1"/>
      <c r="UVR442" s="1"/>
      <c r="UVS442" s="1"/>
      <c r="UVT442" s="1"/>
      <c r="UVU442" s="1"/>
      <c r="UVV442" s="1"/>
      <c r="UVW442" s="1"/>
      <c r="UVX442" s="1"/>
      <c r="UVY442" s="1"/>
      <c r="UVZ442" s="1"/>
      <c r="UWA442" s="1"/>
      <c r="UWB442" s="1"/>
      <c r="UWC442" s="1"/>
      <c r="UWD442" s="1"/>
      <c r="UWE442" s="1"/>
      <c r="UWF442" s="1"/>
      <c r="UWG442" s="1"/>
      <c r="UWH442" s="1"/>
      <c r="UWI442" s="1"/>
      <c r="UWJ442" s="1"/>
      <c r="UWK442" s="1"/>
      <c r="UWL442" s="1"/>
      <c r="UWM442" s="1"/>
      <c r="UWN442" s="1"/>
      <c r="UWO442" s="1"/>
      <c r="UWP442" s="1"/>
      <c r="UWQ442" s="1"/>
      <c r="UWR442" s="1"/>
      <c r="UWS442" s="1"/>
      <c r="UWT442" s="1"/>
      <c r="UWU442" s="1"/>
      <c r="UWV442" s="1"/>
      <c r="UWW442" s="1"/>
      <c r="UWX442" s="1"/>
      <c r="UWY442" s="1"/>
      <c r="UWZ442" s="1"/>
      <c r="UXA442" s="1"/>
      <c r="UXB442" s="1"/>
      <c r="UXC442" s="1"/>
      <c r="UXD442" s="1"/>
      <c r="UXE442" s="1"/>
      <c r="UXF442" s="1"/>
      <c r="UXG442" s="1"/>
      <c r="UXH442" s="1"/>
      <c r="UXI442" s="1"/>
      <c r="UXJ442" s="1"/>
      <c r="UXK442" s="1"/>
      <c r="UXL442" s="1"/>
      <c r="UXM442" s="1"/>
      <c r="UXN442" s="1"/>
      <c r="UXO442" s="1"/>
      <c r="UXP442" s="1"/>
      <c r="UXQ442" s="1"/>
      <c r="UXR442" s="1"/>
      <c r="UXS442" s="1"/>
      <c r="UXT442" s="1"/>
      <c r="UXU442" s="1"/>
      <c r="UXV442" s="1"/>
      <c r="UXW442" s="1"/>
      <c r="UXX442" s="1"/>
      <c r="UXY442" s="1"/>
      <c r="UXZ442" s="1"/>
      <c r="UYA442" s="1"/>
      <c r="UYB442" s="1"/>
      <c r="UYC442" s="1"/>
      <c r="UYD442" s="1"/>
      <c r="UYE442" s="1"/>
      <c r="UYF442" s="1"/>
      <c r="UYG442" s="1"/>
      <c r="UYH442" s="1"/>
      <c r="UYI442" s="1"/>
      <c r="UYJ442" s="1"/>
      <c r="UYK442" s="1"/>
      <c r="UYL442" s="1"/>
      <c r="UYM442" s="1"/>
      <c r="UYN442" s="1"/>
      <c r="UYO442" s="1"/>
      <c r="UYP442" s="1"/>
      <c r="UYQ442" s="1"/>
      <c r="UYR442" s="1"/>
      <c r="UYS442" s="1"/>
      <c r="UYT442" s="1"/>
      <c r="UYU442" s="1"/>
      <c r="UYV442" s="1"/>
      <c r="UYW442" s="1"/>
      <c r="UYX442" s="1"/>
      <c r="UYY442" s="1"/>
      <c r="UYZ442" s="1"/>
      <c r="UZA442" s="1"/>
      <c r="UZB442" s="1"/>
      <c r="UZC442" s="1"/>
      <c r="UZD442" s="1"/>
      <c r="UZE442" s="1"/>
      <c r="UZF442" s="1"/>
      <c r="UZG442" s="1"/>
      <c r="UZH442" s="1"/>
      <c r="UZI442" s="1"/>
      <c r="UZJ442" s="1"/>
      <c r="UZK442" s="1"/>
      <c r="UZL442" s="1"/>
      <c r="UZM442" s="1"/>
      <c r="UZN442" s="1"/>
      <c r="UZO442" s="1"/>
      <c r="UZP442" s="1"/>
      <c r="UZQ442" s="1"/>
      <c r="UZR442" s="1"/>
      <c r="UZS442" s="1"/>
      <c r="UZT442" s="1"/>
      <c r="UZU442" s="1"/>
      <c r="UZV442" s="1"/>
      <c r="UZW442" s="1"/>
      <c r="UZX442" s="1"/>
      <c r="UZY442" s="1"/>
      <c r="UZZ442" s="1"/>
      <c r="VAA442" s="1"/>
      <c r="VAB442" s="1"/>
      <c r="VAC442" s="1"/>
      <c r="VAD442" s="1"/>
      <c r="VAE442" s="1"/>
      <c r="VAF442" s="1"/>
      <c r="VAG442" s="1"/>
      <c r="VAH442" s="1"/>
      <c r="VAI442" s="1"/>
      <c r="VAJ442" s="1"/>
      <c r="VAK442" s="1"/>
      <c r="VAL442" s="1"/>
      <c r="VAM442" s="1"/>
      <c r="VAN442" s="1"/>
      <c r="VAO442" s="1"/>
      <c r="VAP442" s="1"/>
      <c r="VAQ442" s="1"/>
      <c r="VAR442" s="1"/>
      <c r="VAS442" s="1"/>
      <c r="VAT442" s="1"/>
      <c r="VAU442" s="1"/>
      <c r="VAV442" s="1"/>
      <c r="VAW442" s="1"/>
      <c r="VAX442" s="1"/>
      <c r="VAY442" s="1"/>
      <c r="VAZ442" s="1"/>
      <c r="VBA442" s="1"/>
      <c r="VBB442" s="1"/>
      <c r="VBC442" s="1"/>
      <c r="VBD442" s="1"/>
      <c r="VBE442" s="1"/>
      <c r="VBF442" s="1"/>
      <c r="VBG442" s="1"/>
      <c r="VBH442" s="1"/>
      <c r="VBI442" s="1"/>
      <c r="VBJ442" s="1"/>
      <c r="VBK442" s="1"/>
      <c r="VBL442" s="1"/>
      <c r="VBM442" s="1"/>
      <c r="VBN442" s="1"/>
      <c r="VBO442" s="1"/>
      <c r="VBP442" s="1"/>
      <c r="VBQ442" s="1"/>
      <c r="VBR442" s="1"/>
      <c r="VBS442" s="1"/>
      <c r="VBT442" s="1"/>
      <c r="VBU442" s="1"/>
      <c r="VBV442" s="1"/>
      <c r="VBW442" s="1"/>
      <c r="VBX442" s="1"/>
      <c r="VBY442" s="1"/>
      <c r="VBZ442" s="1"/>
      <c r="VCA442" s="1"/>
      <c r="VCB442" s="1"/>
      <c r="VCC442" s="1"/>
      <c r="VCD442" s="1"/>
      <c r="VCE442" s="1"/>
      <c r="VCF442" s="1"/>
      <c r="VCG442" s="1"/>
      <c r="VCH442" s="1"/>
      <c r="VCI442" s="1"/>
      <c r="VCJ442" s="1"/>
      <c r="VCK442" s="1"/>
      <c r="VCL442" s="1"/>
      <c r="VCM442" s="1"/>
      <c r="VCN442" s="1"/>
      <c r="VCO442" s="1"/>
      <c r="VCP442" s="1"/>
      <c r="VCQ442" s="1"/>
      <c r="VCR442" s="1"/>
      <c r="VCS442" s="1"/>
      <c r="VCT442" s="1"/>
      <c r="VCU442" s="1"/>
      <c r="VCV442" s="1"/>
      <c r="VCW442" s="1"/>
      <c r="VCX442" s="1"/>
      <c r="VCY442" s="1"/>
      <c r="VCZ442" s="1"/>
      <c r="VDA442" s="1"/>
      <c r="VDB442" s="1"/>
      <c r="VDC442" s="1"/>
      <c r="VDD442" s="1"/>
      <c r="VDE442" s="1"/>
      <c r="VDF442" s="1"/>
      <c r="VDG442" s="1"/>
      <c r="VDH442" s="1"/>
      <c r="VDI442" s="1"/>
      <c r="VDJ442" s="1"/>
      <c r="VDK442" s="1"/>
      <c r="VDL442" s="1"/>
      <c r="VDM442" s="1"/>
      <c r="VDN442" s="1"/>
      <c r="VDO442" s="1"/>
      <c r="VDP442" s="1"/>
      <c r="VDQ442" s="1"/>
      <c r="VDR442" s="1"/>
      <c r="VDS442" s="1"/>
      <c r="VDT442" s="1"/>
      <c r="VDU442" s="1"/>
      <c r="VDV442" s="1"/>
      <c r="VDW442" s="1"/>
      <c r="VDX442" s="1"/>
      <c r="VDY442" s="1"/>
      <c r="VDZ442" s="1"/>
      <c r="VEA442" s="1"/>
      <c r="VEB442" s="1"/>
      <c r="VEC442" s="1"/>
      <c r="VED442" s="1"/>
      <c r="VEE442" s="1"/>
      <c r="VEF442" s="1"/>
      <c r="VEG442" s="1"/>
      <c r="VEH442" s="1"/>
      <c r="VEI442" s="1"/>
      <c r="VEJ442" s="1"/>
      <c r="VEK442" s="1"/>
      <c r="VEL442" s="1"/>
      <c r="VEM442" s="1"/>
      <c r="VEN442" s="1"/>
      <c r="VEO442" s="1"/>
      <c r="VEP442" s="1"/>
      <c r="VEQ442" s="1"/>
      <c r="VER442" s="1"/>
      <c r="VES442" s="1"/>
      <c r="VET442" s="1"/>
      <c r="VEU442" s="1"/>
      <c r="VEV442" s="1"/>
      <c r="VEW442" s="1"/>
      <c r="VEX442" s="1"/>
      <c r="VEY442" s="1"/>
      <c r="VEZ442" s="1"/>
      <c r="VFA442" s="1"/>
      <c r="VFB442" s="1"/>
      <c r="VFC442" s="1"/>
      <c r="VFD442" s="1"/>
      <c r="VFE442" s="1"/>
      <c r="VFF442" s="1"/>
      <c r="VFG442" s="1"/>
      <c r="VFH442" s="1"/>
      <c r="VFI442" s="1"/>
      <c r="VFJ442" s="1"/>
      <c r="VFK442" s="1"/>
      <c r="VFL442" s="1"/>
      <c r="VFM442" s="1"/>
      <c r="VFN442" s="1"/>
      <c r="VFO442" s="1"/>
      <c r="VFP442" s="1"/>
      <c r="VFQ442" s="1"/>
      <c r="VFR442" s="1"/>
      <c r="VFS442" s="1"/>
      <c r="VFT442" s="1"/>
      <c r="VFU442" s="1"/>
      <c r="VFV442" s="1"/>
      <c r="VFW442" s="1"/>
      <c r="VFX442" s="1"/>
      <c r="VFY442" s="1"/>
      <c r="VFZ442" s="1"/>
      <c r="VGA442" s="1"/>
      <c r="VGB442" s="1"/>
      <c r="VGC442" s="1"/>
      <c r="VGD442" s="1"/>
      <c r="VGE442" s="1"/>
      <c r="VGF442" s="1"/>
      <c r="VGG442" s="1"/>
      <c r="VGH442" s="1"/>
      <c r="VGI442" s="1"/>
      <c r="VGJ442" s="1"/>
      <c r="VGK442" s="1"/>
      <c r="VGL442" s="1"/>
      <c r="VGM442" s="1"/>
      <c r="VGN442" s="1"/>
      <c r="VGO442" s="1"/>
      <c r="VGP442" s="1"/>
      <c r="VGQ442" s="1"/>
      <c r="VGR442" s="1"/>
      <c r="VGS442" s="1"/>
      <c r="VGT442" s="1"/>
      <c r="VGU442" s="1"/>
      <c r="VGV442" s="1"/>
      <c r="VGW442" s="1"/>
      <c r="VGX442" s="1"/>
      <c r="VGY442" s="1"/>
      <c r="VGZ442" s="1"/>
      <c r="VHA442" s="1"/>
      <c r="VHB442" s="1"/>
      <c r="VHC442" s="1"/>
      <c r="VHD442" s="1"/>
      <c r="VHE442" s="1"/>
      <c r="VHF442" s="1"/>
      <c r="VHG442" s="1"/>
      <c r="VHH442" s="1"/>
      <c r="VHI442" s="1"/>
      <c r="VHJ442" s="1"/>
      <c r="VHK442" s="1"/>
      <c r="VHL442" s="1"/>
      <c r="VHM442" s="1"/>
      <c r="VHN442" s="1"/>
      <c r="VHO442" s="1"/>
      <c r="VHP442" s="1"/>
      <c r="VHQ442" s="1"/>
      <c r="VHR442" s="1"/>
      <c r="VHS442" s="1"/>
      <c r="VHT442" s="1"/>
      <c r="VHU442" s="1"/>
      <c r="VHV442" s="1"/>
      <c r="VHW442" s="1"/>
      <c r="VHX442" s="1"/>
      <c r="VHY442" s="1"/>
      <c r="VHZ442" s="1"/>
      <c r="VIA442" s="1"/>
      <c r="VIB442" s="1"/>
      <c r="VIC442" s="1"/>
      <c r="VID442" s="1"/>
      <c r="VIE442" s="1"/>
      <c r="VIF442" s="1"/>
      <c r="VIG442" s="1"/>
      <c r="VIH442" s="1"/>
      <c r="VII442" s="1"/>
      <c r="VIJ442" s="1"/>
      <c r="VIK442" s="1"/>
      <c r="VIL442" s="1"/>
      <c r="VIM442" s="1"/>
      <c r="VIN442" s="1"/>
      <c r="VIO442" s="1"/>
      <c r="VIP442" s="1"/>
      <c r="VIQ442" s="1"/>
      <c r="VIR442" s="1"/>
      <c r="VIS442" s="1"/>
      <c r="VIT442" s="1"/>
      <c r="VIU442" s="1"/>
      <c r="VIV442" s="1"/>
      <c r="VIW442" s="1"/>
      <c r="VIX442" s="1"/>
      <c r="VIY442" s="1"/>
      <c r="VIZ442" s="1"/>
      <c r="VJA442" s="1"/>
      <c r="VJB442" s="1"/>
      <c r="VJC442" s="1"/>
      <c r="VJD442" s="1"/>
      <c r="VJE442" s="1"/>
      <c r="VJF442" s="1"/>
      <c r="VJG442" s="1"/>
      <c r="VJH442" s="1"/>
      <c r="VJI442" s="1"/>
      <c r="VJJ442" s="1"/>
      <c r="VJK442" s="1"/>
      <c r="VJL442" s="1"/>
      <c r="VJM442" s="1"/>
      <c r="VJN442" s="1"/>
      <c r="VJO442" s="1"/>
      <c r="VJP442" s="1"/>
      <c r="VJQ442" s="1"/>
      <c r="VJR442" s="1"/>
      <c r="VJS442" s="1"/>
      <c r="VJT442" s="1"/>
      <c r="VJU442" s="1"/>
      <c r="VJV442" s="1"/>
      <c r="VJW442" s="1"/>
      <c r="VJX442" s="1"/>
      <c r="VJY442" s="1"/>
      <c r="VJZ442" s="1"/>
      <c r="VKA442" s="1"/>
      <c r="VKB442" s="1"/>
      <c r="VKC442" s="1"/>
      <c r="VKD442" s="1"/>
      <c r="VKE442" s="1"/>
      <c r="VKF442" s="1"/>
      <c r="VKG442" s="1"/>
      <c r="VKH442" s="1"/>
      <c r="VKI442" s="1"/>
      <c r="VKJ442" s="1"/>
      <c r="VKK442" s="1"/>
      <c r="VKL442" s="1"/>
      <c r="VKM442" s="1"/>
      <c r="VKN442" s="1"/>
      <c r="VKO442" s="1"/>
      <c r="VKP442" s="1"/>
      <c r="VKQ442" s="1"/>
      <c r="VKR442" s="1"/>
      <c r="VKS442" s="1"/>
      <c r="VKT442" s="1"/>
      <c r="VKU442" s="1"/>
      <c r="VKV442" s="1"/>
      <c r="VKW442" s="1"/>
      <c r="VKX442" s="1"/>
      <c r="VKY442" s="1"/>
      <c r="VKZ442" s="1"/>
      <c r="VLA442" s="1"/>
      <c r="VLB442" s="1"/>
      <c r="VLC442" s="1"/>
      <c r="VLD442" s="1"/>
      <c r="VLE442" s="1"/>
      <c r="VLF442" s="1"/>
      <c r="VLG442" s="1"/>
      <c r="VLH442" s="1"/>
      <c r="VLI442" s="1"/>
      <c r="VLJ442" s="1"/>
      <c r="VLK442" s="1"/>
      <c r="VLL442" s="1"/>
      <c r="VLM442" s="1"/>
      <c r="VLN442" s="1"/>
      <c r="VLO442" s="1"/>
      <c r="VLP442" s="1"/>
      <c r="VLQ442" s="1"/>
      <c r="VLR442" s="1"/>
      <c r="VLS442" s="1"/>
      <c r="VLT442" s="1"/>
      <c r="VLU442" s="1"/>
      <c r="VLV442" s="1"/>
      <c r="VLW442" s="1"/>
      <c r="VLX442" s="1"/>
      <c r="VLY442" s="1"/>
      <c r="VLZ442" s="1"/>
      <c r="VMA442" s="1"/>
      <c r="VMB442" s="1"/>
      <c r="VMC442" s="1"/>
      <c r="VMD442" s="1"/>
      <c r="VME442" s="1"/>
      <c r="VMF442" s="1"/>
      <c r="VMG442" s="1"/>
      <c r="VMH442" s="1"/>
      <c r="VMI442" s="1"/>
      <c r="VMJ442" s="1"/>
      <c r="VMK442" s="1"/>
      <c r="VML442" s="1"/>
      <c r="VMM442" s="1"/>
      <c r="VMN442" s="1"/>
      <c r="VMO442" s="1"/>
      <c r="VMP442" s="1"/>
      <c r="VMQ442" s="1"/>
      <c r="VMR442" s="1"/>
      <c r="VMS442" s="1"/>
      <c r="VMT442" s="1"/>
      <c r="VMU442" s="1"/>
      <c r="VMV442" s="1"/>
      <c r="VMW442" s="1"/>
      <c r="VMX442" s="1"/>
      <c r="VMY442" s="1"/>
      <c r="VMZ442" s="1"/>
      <c r="VNA442" s="1"/>
      <c r="VNB442" s="1"/>
      <c r="VNC442" s="1"/>
      <c r="VND442" s="1"/>
      <c r="VNE442" s="1"/>
      <c r="VNF442" s="1"/>
      <c r="VNG442" s="1"/>
      <c r="VNH442" s="1"/>
      <c r="VNI442" s="1"/>
      <c r="VNJ442" s="1"/>
      <c r="VNK442" s="1"/>
      <c r="VNL442" s="1"/>
      <c r="VNM442" s="1"/>
      <c r="VNN442" s="1"/>
      <c r="VNO442" s="1"/>
      <c r="VNP442" s="1"/>
      <c r="VNQ442" s="1"/>
      <c r="VNR442" s="1"/>
      <c r="VNS442" s="1"/>
      <c r="VNT442" s="1"/>
      <c r="VNU442" s="1"/>
      <c r="VNV442" s="1"/>
      <c r="VNW442" s="1"/>
      <c r="VNX442" s="1"/>
      <c r="VNY442" s="1"/>
      <c r="VNZ442" s="1"/>
      <c r="VOA442" s="1"/>
      <c r="VOB442" s="1"/>
      <c r="VOC442" s="1"/>
      <c r="VOD442" s="1"/>
      <c r="VOE442" s="1"/>
      <c r="VOF442" s="1"/>
      <c r="VOG442" s="1"/>
      <c r="VOH442" s="1"/>
      <c r="VOI442" s="1"/>
      <c r="VOJ442" s="1"/>
      <c r="VOK442" s="1"/>
      <c r="VOL442" s="1"/>
      <c r="VOM442" s="1"/>
      <c r="VON442" s="1"/>
      <c r="VOO442" s="1"/>
      <c r="VOP442" s="1"/>
      <c r="VOQ442" s="1"/>
      <c r="VOR442" s="1"/>
      <c r="VOS442" s="1"/>
      <c r="VOT442" s="1"/>
      <c r="VOU442" s="1"/>
      <c r="VOV442" s="1"/>
      <c r="VOW442" s="1"/>
      <c r="VOX442" s="1"/>
      <c r="VOY442" s="1"/>
      <c r="VOZ442" s="1"/>
      <c r="VPA442" s="1"/>
      <c r="VPB442" s="1"/>
      <c r="VPC442" s="1"/>
      <c r="VPD442" s="1"/>
      <c r="VPE442" s="1"/>
      <c r="VPF442" s="1"/>
      <c r="VPG442" s="1"/>
      <c r="VPH442" s="1"/>
      <c r="VPI442" s="1"/>
      <c r="VPJ442" s="1"/>
      <c r="VPK442" s="1"/>
      <c r="VPL442" s="1"/>
      <c r="VPM442" s="1"/>
      <c r="VPN442" s="1"/>
      <c r="VPO442" s="1"/>
      <c r="VPP442" s="1"/>
      <c r="VPQ442" s="1"/>
      <c r="VPR442" s="1"/>
      <c r="VPS442" s="1"/>
      <c r="VPT442" s="1"/>
      <c r="VPU442" s="1"/>
      <c r="VPV442" s="1"/>
      <c r="VPW442" s="1"/>
      <c r="VPX442" s="1"/>
      <c r="VPY442" s="1"/>
      <c r="VPZ442" s="1"/>
      <c r="VQA442" s="1"/>
      <c r="VQB442" s="1"/>
      <c r="VQC442" s="1"/>
      <c r="VQD442" s="1"/>
      <c r="VQE442" s="1"/>
      <c r="VQF442" s="1"/>
      <c r="VQG442" s="1"/>
      <c r="VQH442" s="1"/>
      <c r="VQI442" s="1"/>
      <c r="VQJ442" s="1"/>
      <c r="VQK442" s="1"/>
      <c r="VQL442" s="1"/>
      <c r="VQM442" s="1"/>
      <c r="VQN442" s="1"/>
      <c r="VQO442" s="1"/>
      <c r="VQP442" s="1"/>
      <c r="VQQ442" s="1"/>
      <c r="VQR442" s="1"/>
      <c r="VQS442" s="1"/>
      <c r="VQT442" s="1"/>
      <c r="VQU442" s="1"/>
      <c r="VQV442" s="1"/>
      <c r="VQW442" s="1"/>
      <c r="VQX442" s="1"/>
      <c r="VQY442" s="1"/>
      <c r="VQZ442" s="1"/>
      <c r="VRA442" s="1"/>
      <c r="VRB442" s="1"/>
      <c r="VRC442" s="1"/>
      <c r="VRD442" s="1"/>
      <c r="VRE442" s="1"/>
      <c r="VRF442" s="1"/>
      <c r="VRG442" s="1"/>
      <c r="VRH442" s="1"/>
      <c r="VRI442" s="1"/>
      <c r="VRJ442" s="1"/>
      <c r="VRK442" s="1"/>
      <c r="VRL442" s="1"/>
      <c r="VRM442" s="1"/>
      <c r="VRN442" s="1"/>
      <c r="VRO442" s="1"/>
      <c r="VRP442" s="1"/>
      <c r="VRQ442" s="1"/>
      <c r="VRR442" s="1"/>
      <c r="VRS442" s="1"/>
      <c r="VRT442" s="1"/>
      <c r="VRU442" s="1"/>
      <c r="VRV442" s="1"/>
      <c r="VRW442" s="1"/>
      <c r="VRX442" s="1"/>
      <c r="VRY442" s="1"/>
      <c r="VRZ442" s="1"/>
      <c r="VSA442" s="1"/>
      <c r="VSB442" s="1"/>
      <c r="VSC442" s="1"/>
      <c r="VSD442" s="1"/>
      <c r="VSE442" s="1"/>
      <c r="VSF442" s="1"/>
      <c r="VSG442" s="1"/>
      <c r="VSH442" s="1"/>
      <c r="VSI442" s="1"/>
      <c r="VSJ442" s="1"/>
      <c r="VSK442" s="1"/>
      <c r="VSL442" s="1"/>
      <c r="VSM442" s="1"/>
      <c r="VSN442" s="1"/>
      <c r="VSO442" s="1"/>
      <c r="VSP442" s="1"/>
      <c r="VSQ442" s="1"/>
      <c r="VSR442" s="1"/>
      <c r="VSS442" s="1"/>
      <c r="VST442" s="1"/>
      <c r="VSU442" s="1"/>
      <c r="VSV442" s="1"/>
      <c r="VSW442" s="1"/>
      <c r="VSX442" s="1"/>
      <c r="VSY442" s="1"/>
      <c r="VSZ442" s="1"/>
      <c r="VTA442" s="1"/>
      <c r="VTB442" s="1"/>
      <c r="VTC442" s="1"/>
      <c r="VTD442" s="1"/>
      <c r="VTE442" s="1"/>
      <c r="VTF442" s="1"/>
      <c r="VTG442" s="1"/>
      <c r="VTH442" s="1"/>
      <c r="VTI442" s="1"/>
      <c r="VTJ442" s="1"/>
      <c r="VTK442" s="1"/>
      <c r="VTL442" s="1"/>
      <c r="VTM442" s="1"/>
      <c r="VTN442" s="1"/>
      <c r="VTO442" s="1"/>
      <c r="VTP442" s="1"/>
      <c r="VTQ442" s="1"/>
      <c r="VTR442" s="1"/>
      <c r="VTS442" s="1"/>
      <c r="VTT442" s="1"/>
      <c r="VTU442" s="1"/>
      <c r="VTV442" s="1"/>
      <c r="VTW442" s="1"/>
      <c r="VTX442" s="1"/>
      <c r="VTY442" s="1"/>
      <c r="VTZ442" s="1"/>
      <c r="VUA442" s="1"/>
      <c r="VUB442" s="1"/>
      <c r="VUC442" s="1"/>
      <c r="VUD442" s="1"/>
      <c r="VUE442" s="1"/>
      <c r="VUF442" s="1"/>
      <c r="VUG442" s="1"/>
      <c r="VUH442" s="1"/>
      <c r="VUI442" s="1"/>
      <c r="VUJ442" s="1"/>
      <c r="VUK442" s="1"/>
      <c r="VUL442" s="1"/>
      <c r="VUM442" s="1"/>
      <c r="VUN442" s="1"/>
      <c r="VUO442" s="1"/>
      <c r="VUP442" s="1"/>
      <c r="VUQ442" s="1"/>
      <c r="VUR442" s="1"/>
      <c r="VUS442" s="1"/>
      <c r="VUT442" s="1"/>
      <c r="VUU442" s="1"/>
      <c r="VUV442" s="1"/>
      <c r="VUW442" s="1"/>
      <c r="VUX442" s="1"/>
      <c r="VUY442" s="1"/>
      <c r="VUZ442" s="1"/>
      <c r="VVA442" s="1"/>
      <c r="VVB442" s="1"/>
      <c r="VVC442" s="1"/>
      <c r="VVD442" s="1"/>
      <c r="VVE442" s="1"/>
      <c r="VVF442" s="1"/>
      <c r="VVG442" s="1"/>
      <c r="VVH442" s="1"/>
      <c r="VVI442" s="1"/>
      <c r="VVJ442" s="1"/>
      <c r="VVK442" s="1"/>
      <c r="VVL442" s="1"/>
      <c r="VVM442" s="1"/>
      <c r="VVN442" s="1"/>
      <c r="VVO442" s="1"/>
      <c r="VVP442" s="1"/>
      <c r="VVQ442" s="1"/>
      <c r="VVR442" s="1"/>
      <c r="VVS442" s="1"/>
      <c r="VVT442" s="1"/>
      <c r="VVU442" s="1"/>
      <c r="VVV442" s="1"/>
      <c r="VVW442" s="1"/>
      <c r="VVX442" s="1"/>
      <c r="VVY442" s="1"/>
      <c r="VVZ442" s="1"/>
      <c r="VWA442" s="1"/>
      <c r="VWB442" s="1"/>
      <c r="VWC442" s="1"/>
      <c r="VWD442" s="1"/>
      <c r="VWE442" s="1"/>
      <c r="VWF442" s="1"/>
      <c r="VWG442" s="1"/>
      <c r="VWH442" s="1"/>
      <c r="VWI442" s="1"/>
      <c r="VWJ442" s="1"/>
      <c r="VWK442" s="1"/>
      <c r="VWL442" s="1"/>
      <c r="VWM442" s="1"/>
      <c r="VWN442" s="1"/>
      <c r="VWO442" s="1"/>
      <c r="VWP442" s="1"/>
      <c r="VWQ442" s="1"/>
      <c r="VWR442" s="1"/>
      <c r="VWS442" s="1"/>
      <c r="VWT442" s="1"/>
      <c r="VWU442" s="1"/>
      <c r="VWV442" s="1"/>
      <c r="VWW442" s="1"/>
      <c r="VWX442" s="1"/>
      <c r="VWY442" s="1"/>
      <c r="VWZ442" s="1"/>
      <c r="VXA442" s="1"/>
      <c r="VXB442" s="1"/>
      <c r="VXC442" s="1"/>
      <c r="VXD442" s="1"/>
      <c r="VXE442" s="1"/>
      <c r="VXF442" s="1"/>
      <c r="VXG442" s="1"/>
      <c r="VXH442" s="1"/>
      <c r="VXI442" s="1"/>
      <c r="VXJ442" s="1"/>
      <c r="VXK442" s="1"/>
      <c r="VXL442" s="1"/>
      <c r="VXM442" s="1"/>
      <c r="VXN442" s="1"/>
      <c r="VXO442" s="1"/>
      <c r="VXP442" s="1"/>
      <c r="VXQ442" s="1"/>
      <c r="VXR442" s="1"/>
      <c r="VXS442" s="1"/>
      <c r="VXT442" s="1"/>
      <c r="VXU442" s="1"/>
      <c r="VXV442" s="1"/>
      <c r="VXW442" s="1"/>
      <c r="VXX442" s="1"/>
      <c r="VXY442" s="1"/>
      <c r="VXZ442" s="1"/>
      <c r="VYA442" s="1"/>
      <c r="VYB442" s="1"/>
      <c r="VYC442" s="1"/>
      <c r="VYD442" s="1"/>
      <c r="VYE442" s="1"/>
      <c r="VYF442" s="1"/>
      <c r="VYG442" s="1"/>
      <c r="VYH442" s="1"/>
      <c r="VYI442" s="1"/>
      <c r="VYJ442" s="1"/>
      <c r="VYK442" s="1"/>
      <c r="VYL442" s="1"/>
      <c r="VYM442" s="1"/>
      <c r="VYN442" s="1"/>
      <c r="VYO442" s="1"/>
      <c r="VYP442" s="1"/>
      <c r="VYQ442" s="1"/>
      <c r="VYR442" s="1"/>
      <c r="VYS442" s="1"/>
      <c r="VYT442" s="1"/>
      <c r="VYU442" s="1"/>
      <c r="VYV442" s="1"/>
      <c r="VYW442" s="1"/>
      <c r="VYX442" s="1"/>
      <c r="VYY442" s="1"/>
      <c r="VYZ442" s="1"/>
      <c r="VZA442" s="1"/>
      <c r="VZB442" s="1"/>
      <c r="VZC442" s="1"/>
      <c r="VZD442" s="1"/>
      <c r="VZE442" s="1"/>
      <c r="VZF442" s="1"/>
      <c r="VZG442" s="1"/>
      <c r="VZH442" s="1"/>
      <c r="VZI442" s="1"/>
      <c r="VZJ442" s="1"/>
      <c r="VZK442" s="1"/>
      <c r="VZL442" s="1"/>
      <c r="VZM442" s="1"/>
      <c r="VZN442" s="1"/>
      <c r="VZO442" s="1"/>
      <c r="VZP442" s="1"/>
      <c r="VZQ442" s="1"/>
      <c r="VZR442" s="1"/>
      <c r="VZS442" s="1"/>
      <c r="VZT442" s="1"/>
      <c r="VZU442" s="1"/>
      <c r="VZV442" s="1"/>
      <c r="VZW442" s="1"/>
      <c r="VZX442" s="1"/>
      <c r="VZY442" s="1"/>
      <c r="VZZ442" s="1"/>
      <c r="WAA442" s="1"/>
      <c r="WAB442" s="1"/>
      <c r="WAC442" s="1"/>
      <c r="WAD442" s="1"/>
      <c r="WAE442" s="1"/>
      <c r="WAF442" s="1"/>
      <c r="WAG442" s="1"/>
      <c r="WAH442" s="1"/>
      <c r="WAI442" s="1"/>
      <c r="WAJ442" s="1"/>
      <c r="WAK442" s="1"/>
      <c r="WAL442" s="1"/>
      <c r="WAM442" s="1"/>
      <c r="WAN442" s="1"/>
      <c r="WAO442" s="1"/>
      <c r="WAP442" s="1"/>
      <c r="WAQ442" s="1"/>
      <c r="WAR442" s="1"/>
      <c r="WAS442" s="1"/>
      <c r="WAT442" s="1"/>
      <c r="WAU442" s="1"/>
      <c r="WAV442" s="1"/>
      <c r="WAW442" s="1"/>
      <c r="WAX442" s="1"/>
      <c r="WAY442" s="1"/>
      <c r="WAZ442" s="1"/>
      <c r="WBA442" s="1"/>
      <c r="WBB442" s="1"/>
      <c r="WBC442" s="1"/>
      <c r="WBD442" s="1"/>
      <c r="WBE442" s="1"/>
      <c r="WBF442" s="1"/>
      <c r="WBG442" s="1"/>
      <c r="WBH442" s="1"/>
      <c r="WBI442" s="1"/>
      <c r="WBJ442" s="1"/>
      <c r="WBK442" s="1"/>
      <c r="WBL442" s="1"/>
      <c r="WBM442" s="1"/>
      <c r="WBN442" s="1"/>
      <c r="WBO442" s="1"/>
      <c r="WBP442" s="1"/>
      <c r="WBQ442" s="1"/>
      <c r="WBR442" s="1"/>
      <c r="WBS442" s="1"/>
      <c r="WBT442" s="1"/>
      <c r="WBU442" s="1"/>
      <c r="WBV442" s="1"/>
      <c r="WBW442" s="1"/>
      <c r="WBX442" s="1"/>
      <c r="WBY442" s="1"/>
      <c r="WBZ442" s="1"/>
      <c r="WCA442" s="1"/>
      <c r="WCB442" s="1"/>
      <c r="WCC442" s="1"/>
      <c r="WCD442" s="1"/>
      <c r="WCE442" s="1"/>
      <c r="WCF442" s="1"/>
      <c r="WCG442" s="1"/>
      <c r="WCH442" s="1"/>
      <c r="WCI442" s="1"/>
      <c r="WCJ442" s="1"/>
      <c r="WCK442" s="1"/>
      <c r="WCL442" s="1"/>
      <c r="WCM442" s="1"/>
      <c r="WCN442" s="1"/>
      <c r="WCO442" s="1"/>
      <c r="WCP442" s="1"/>
      <c r="WCQ442" s="1"/>
      <c r="WCR442" s="1"/>
      <c r="WCS442" s="1"/>
      <c r="WCT442" s="1"/>
      <c r="WCU442" s="1"/>
      <c r="WCV442" s="1"/>
      <c r="WCW442" s="1"/>
      <c r="WCX442" s="1"/>
      <c r="WCY442" s="1"/>
      <c r="WCZ442" s="1"/>
      <c r="WDA442" s="1"/>
      <c r="WDB442" s="1"/>
      <c r="WDC442" s="1"/>
      <c r="WDD442" s="1"/>
      <c r="WDE442" s="1"/>
      <c r="WDF442" s="1"/>
      <c r="WDG442" s="1"/>
      <c r="WDH442" s="1"/>
      <c r="WDI442" s="1"/>
      <c r="WDJ442" s="1"/>
      <c r="WDK442" s="1"/>
      <c r="WDL442" s="1"/>
      <c r="WDM442" s="1"/>
      <c r="WDN442" s="1"/>
      <c r="WDO442" s="1"/>
      <c r="WDP442" s="1"/>
      <c r="WDQ442" s="1"/>
      <c r="WDR442" s="1"/>
      <c r="WDS442" s="1"/>
      <c r="WDT442" s="1"/>
      <c r="WDU442" s="1"/>
      <c r="WDV442" s="1"/>
      <c r="WDW442" s="1"/>
      <c r="WDX442" s="1"/>
      <c r="WDY442" s="1"/>
      <c r="WDZ442" s="1"/>
      <c r="WEA442" s="1"/>
      <c r="WEB442" s="1"/>
      <c r="WEC442" s="1"/>
      <c r="WED442" s="1"/>
      <c r="WEE442" s="1"/>
      <c r="WEF442" s="1"/>
      <c r="WEG442" s="1"/>
      <c r="WEH442" s="1"/>
      <c r="WEI442" s="1"/>
      <c r="WEJ442" s="1"/>
      <c r="WEK442" s="1"/>
      <c r="WEL442" s="1"/>
      <c r="WEM442" s="1"/>
      <c r="WEN442" s="1"/>
      <c r="WEO442" s="1"/>
      <c r="WEP442" s="1"/>
      <c r="WEQ442" s="1"/>
      <c r="WER442" s="1"/>
      <c r="WES442" s="1"/>
      <c r="WET442" s="1"/>
      <c r="WEU442" s="1"/>
      <c r="WEV442" s="1"/>
      <c r="WEW442" s="1"/>
      <c r="WEX442" s="1"/>
      <c r="WEY442" s="1"/>
      <c r="WEZ442" s="1"/>
      <c r="WFA442" s="1"/>
      <c r="WFB442" s="1"/>
      <c r="WFC442" s="1"/>
      <c r="WFD442" s="1"/>
      <c r="WFE442" s="1"/>
      <c r="WFF442" s="1"/>
      <c r="WFG442" s="1"/>
      <c r="WFH442" s="1"/>
      <c r="WFI442" s="1"/>
      <c r="WFJ442" s="1"/>
      <c r="WFK442" s="1"/>
      <c r="WFL442" s="1"/>
      <c r="WFM442" s="1"/>
      <c r="WFN442" s="1"/>
      <c r="WFO442" s="1"/>
      <c r="WFP442" s="1"/>
      <c r="WFQ442" s="1"/>
      <c r="WFR442" s="1"/>
      <c r="WFS442" s="1"/>
      <c r="WFT442" s="1"/>
      <c r="WFU442" s="1"/>
      <c r="WFV442" s="1"/>
      <c r="WFW442" s="1"/>
      <c r="WFX442" s="1"/>
      <c r="WFY442" s="1"/>
      <c r="WFZ442" s="1"/>
      <c r="WGA442" s="1"/>
      <c r="WGB442" s="1"/>
      <c r="WGC442" s="1"/>
      <c r="WGD442" s="1"/>
      <c r="WGE442" s="1"/>
      <c r="WGF442" s="1"/>
      <c r="WGG442" s="1"/>
      <c r="WGH442" s="1"/>
      <c r="WGI442" s="1"/>
      <c r="WGJ442" s="1"/>
      <c r="WGK442" s="1"/>
      <c r="WGL442" s="1"/>
      <c r="WGM442" s="1"/>
      <c r="WGN442" s="1"/>
      <c r="WGO442" s="1"/>
      <c r="WGP442" s="1"/>
      <c r="WGQ442" s="1"/>
      <c r="WGR442" s="1"/>
      <c r="WGS442" s="1"/>
      <c r="WGT442" s="1"/>
      <c r="WGU442" s="1"/>
      <c r="WGV442" s="1"/>
      <c r="WGW442" s="1"/>
      <c r="WGX442" s="1"/>
      <c r="WGY442" s="1"/>
      <c r="WGZ442" s="1"/>
      <c r="WHA442" s="1"/>
      <c r="WHB442" s="1"/>
      <c r="WHC442" s="1"/>
      <c r="WHD442" s="1"/>
      <c r="WHE442" s="1"/>
      <c r="WHF442" s="1"/>
      <c r="WHG442" s="1"/>
      <c r="WHH442" s="1"/>
      <c r="WHI442" s="1"/>
      <c r="WHJ442" s="1"/>
      <c r="WHK442" s="1"/>
      <c r="WHL442" s="1"/>
      <c r="WHM442" s="1"/>
      <c r="WHN442" s="1"/>
      <c r="WHO442" s="1"/>
      <c r="WHP442" s="1"/>
      <c r="WHQ442" s="1"/>
      <c r="WHR442" s="1"/>
      <c r="WHS442" s="1"/>
      <c r="WHT442" s="1"/>
      <c r="WHU442" s="1"/>
      <c r="WHV442" s="1"/>
      <c r="WHW442" s="1"/>
      <c r="WHX442" s="1"/>
      <c r="WHY442" s="1"/>
      <c r="WHZ442" s="1"/>
      <c r="WIA442" s="1"/>
      <c r="WIB442" s="1"/>
      <c r="WIC442" s="1"/>
      <c r="WID442" s="1"/>
      <c r="WIE442" s="1"/>
      <c r="WIF442" s="1"/>
      <c r="WIG442" s="1"/>
      <c r="WIH442" s="1"/>
      <c r="WII442" s="1"/>
      <c r="WIJ442" s="1"/>
      <c r="WIK442" s="1"/>
      <c r="WIL442" s="1"/>
      <c r="WIM442" s="1"/>
      <c r="WIN442" s="1"/>
      <c r="WIO442" s="1"/>
      <c r="WIP442" s="1"/>
      <c r="WIQ442" s="1"/>
      <c r="WIR442" s="1"/>
      <c r="WIS442" s="1"/>
      <c r="WIT442" s="1"/>
      <c r="WIU442" s="1"/>
      <c r="WIV442" s="1"/>
      <c r="WIW442" s="1"/>
      <c r="WIX442" s="1"/>
      <c r="WIY442" s="1"/>
      <c r="WIZ442" s="1"/>
      <c r="WJA442" s="1"/>
      <c r="WJB442" s="1"/>
      <c r="WJC442" s="1"/>
      <c r="WJD442" s="1"/>
      <c r="WJE442" s="1"/>
    </row>
    <row r="443" spans="1:15813" s="58" customFormat="1" ht="38.25" customHeight="1" x14ac:dyDescent="0.15">
      <c r="A443" s="66"/>
      <c r="B443" s="5">
        <v>80111600</v>
      </c>
      <c r="C443" s="23" t="s">
        <v>512</v>
      </c>
      <c r="D443" s="4">
        <v>3</v>
      </c>
      <c r="E443" s="4">
        <v>3</v>
      </c>
      <c r="F443" s="4">
        <v>2</v>
      </c>
      <c r="G443" s="4">
        <v>1</v>
      </c>
      <c r="H443" s="20" t="s">
        <v>57</v>
      </c>
      <c r="I443" s="4">
        <v>0</v>
      </c>
      <c r="J443" s="21">
        <f>5200000*F443</f>
        <v>10400000</v>
      </c>
      <c r="K443" s="14">
        <f t="shared" si="6"/>
        <v>10400000</v>
      </c>
      <c r="L443" s="44">
        <v>0</v>
      </c>
      <c r="M443" s="44">
        <v>0</v>
      </c>
      <c r="N443" s="46" t="s">
        <v>19</v>
      </c>
      <c r="O443" s="47" t="s">
        <v>20</v>
      </c>
      <c r="P443" s="46" t="s">
        <v>174</v>
      </c>
      <c r="Q443" s="44">
        <v>3822500</v>
      </c>
      <c r="R443" s="10" t="s">
        <v>342</v>
      </c>
      <c r="S443" s="66"/>
      <c r="T443" s="66"/>
      <c r="U443" s="66"/>
      <c r="V443" s="66"/>
      <c r="W443" s="66"/>
      <c r="X443" s="66"/>
      <c r="Y443" s="66"/>
      <c r="Z443" s="66"/>
      <c r="AA443" s="66"/>
      <c r="AB443" s="66"/>
      <c r="AC443" s="66"/>
      <c r="AD443" s="66"/>
      <c r="AE443" s="66"/>
      <c r="AF443" s="66"/>
      <c r="AG443" s="66"/>
      <c r="AH443" s="66"/>
      <c r="AI443" s="66"/>
      <c r="AJ443" s="66"/>
      <c r="AK443" s="66"/>
      <c r="AL443" s="66"/>
      <c r="AM443" s="66"/>
      <c r="AN443" s="66"/>
      <c r="AO443" s="66"/>
    </row>
    <row r="444" spans="1:15813" s="58" customFormat="1" ht="38.25" customHeight="1" x14ac:dyDescent="0.15">
      <c r="A444" s="66"/>
      <c r="B444" s="5">
        <v>80111600</v>
      </c>
      <c r="C444" s="23" t="s">
        <v>513</v>
      </c>
      <c r="D444" s="4">
        <v>7</v>
      </c>
      <c r="E444" s="4">
        <v>7</v>
      </c>
      <c r="F444" s="4">
        <v>9</v>
      </c>
      <c r="G444" s="4">
        <v>1</v>
      </c>
      <c r="H444" s="5" t="s">
        <v>25</v>
      </c>
      <c r="I444" s="4">
        <v>0</v>
      </c>
      <c r="J444" s="21">
        <f>5200000*F444</f>
        <v>46800000</v>
      </c>
      <c r="K444" s="14">
        <f t="shared" si="6"/>
        <v>46800000</v>
      </c>
      <c r="L444" s="44">
        <v>0</v>
      </c>
      <c r="M444" s="44">
        <v>0</v>
      </c>
      <c r="N444" s="46" t="s">
        <v>19</v>
      </c>
      <c r="O444" s="47" t="s">
        <v>20</v>
      </c>
      <c r="P444" s="46" t="s">
        <v>174</v>
      </c>
      <c r="Q444" s="44">
        <v>3822500</v>
      </c>
      <c r="R444" s="10" t="s">
        <v>342</v>
      </c>
      <c r="S444" s="66"/>
      <c r="T444" s="66"/>
      <c r="U444" s="66"/>
      <c r="V444" s="66"/>
      <c r="W444" s="66"/>
      <c r="X444" s="66"/>
      <c r="Y444" s="66"/>
      <c r="Z444" s="66"/>
      <c r="AA444" s="66"/>
      <c r="AB444" s="66"/>
      <c r="AC444" s="66"/>
      <c r="AD444" s="66"/>
      <c r="AE444" s="66"/>
      <c r="AF444" s="66"/>
      <c r="AG444" s="66"/>
      <c r="AH444" s="66"/>
      <c r="AI444" s="66"/>
      <c r="AJ444" s="66"/>
      <c r="AK444" s="66"/>
      <c r="AL444" s="66"/>
      <c r="AM444" s="66"/>
      <c r="AN444" s="66"/>
      <c r="AO444" s="66"/>
    </row>
    <row r="445" spans="1:15813" s="58" customFormat="1" ht="38.25" customHeight="1" x14ac:dyDescent="0.15">
      <c r="A445" s="66"/>
      <c r="B445" s="5">
        <v>80111600</v>
      </c>
      <c r="C445" s="23" t="s">
        <v>514</v>
      </c>
      <c r="D445" s="4">
        <v>1</v>
      </c>
      <c r="E445" s="4">
        <v>1</v>
      </c>
      <c r="F445" s="4">
        <v>11</v>
      </c>
      <c r="G445" s="4">
        <v>1</v>
      </c>
      <c r="H445" s="5" t="s">
        <v>25</v>
      </c>
      <c r="I445" s="4">
        <v>0</v>
      </c>
      <c r="J445" s="21">
        <f>2200000*F445</f>
        <v>24200000</v>
      </c>
      <c r="K445" s="14">
        <f t="shared" si="6"/>
        <v>24200000</v>
      </c>
      <c r="L445" s="44">
        <v>0</v>
      </c>
      <c r="M445" s="44">
        <v>0</v>
      </c>
      <c r="N445" s="46" t="s">
        <v>19</v>
      </c>
      <c r="O445" s="47" t="s">
        <v>20</v>
      </c>
      <c r="P445" s="46" t="s">
        <v>174</v>
      </c>
      <c r="Q445" s="44">
        <v>3822500</v>
      </c>
      <c r="R445" s="10" t="s">
        <v>342</v>
      </c>
      <c r="S445" s="66"/>
      <c r="T445" s="66"/>
      <c r="U445" s="66"/>
      <c r="V445" s="66"/>
      <c r="W445" s="66"/>
      <c r="X445" s="66"/>
      <c r="Y445" s="66"/>
      <c r="Z445" s="66"/>
      <c r="AA445" s="66"/>
      <c r="AB445" s="66"/>
      <c r="AC445" s="66"/>
      <c r="AD445" s="66"/>
      <c r="AE445" s="66"/>
      <c r="AF445" s="66"/>
      <c r="AG445" s="66"/>
      <c r="AH445" s="66"/>
      <c r="AI445" s="66"/>
      <c r="AJ445" s="66"/>
      <c r="AK445" s="66"/>
      <c r="AL445" s="66"/>
      <c r="AM445" s="66"/>
      <c r="AN445" s="66"/>
      <c r="AO445" s="66"/>
    </row>
    <row r="446" spans="1:15813" s="58" customFormat="1" ht="38.25" customHeight="1" x14ac:dyDescent="0.15">
      <c r="A446" s="66"/>
      <c r="B446" s="5">
        <v>80111600</v>
      </c>
      <c r="C446" s="23" t="s">
        <v>515</v>
      </c>
      <c r="D446" s="4">
        <v>2</v>
      </c>
      <c r="E446" s="4">
        <v>2</v>
      </c>
      <c r="F446" s="4">
        <v>5</v>
      </c>
      <c r="G446" s="4">
        <v>1</v>
      </c>
      <c r="H446" s="20" t="s">
        <v>57</v>
      </c>
      <c r="I446" s="4">
        <v>0</v>
      </c>
      <c r="J446" s="21">
        <f>5800000*F446</f>
        <v>29000000</v>
      </c>
      <c r="K446" s="14">
        <f t="shared" si="6"/>
        <v>29000000</v>
      </c>
      <c r="L446" s="44">
        <v>0</v>
      </c>
      <c r="M446" s="44">
        <v>0</v>
      </c>
      <c r="N446" s="46" t="s">
        <v>19</v>
      </c>
      <c r="O446" s="47" t="s">
        <v>20</v>
      </c>
      <c r="P446" s="46" t="s">
        <v>174</v>
      </c>
      <c r="Q446" s="44">
        <v>3822500</v>
      </c>
      <c r="R446" s="10" t="s">
        <v>342</v>
      </c>
      <c r="S446" s="66"/>
      <c r="T446" s="66"/>
      <c r="U446" s="66"/>
      <c r="V446" s="66"/>
      <c r="W446" s="66"/>
      <c r="X446" s="66"/>
      <c r="Y446" s="66"/>
      <c r="Z446" s="66"/>
      <c r="AA446" s="66"/>
      <c r="AB446" s="66"/>
      <c r="AC446" s="66"/>
      <c r="AD446" s="66"/>
      <c r="AE446" s="66"/>
      <c r="AF446" s="66"/>
      <c r="AG446" s="66"/>
      <c r="AH446" s="66"/>
      <c r="AI446" s="66"/>
      <c r="AJ446" s="66"/>
      <c r="AK446" s="66"/>
      <c r="AL446" s="66"/>
      <c r="AM446" s="66"/>
      <c r="AN446" s="66"/>
      <c r="AO446" s="66"/>
    </row>
    <row r="447" spans="1:15813" s="58" customFormat="1" ht="38.25" customHeight="1" x14ac:dyDescent="0.15">
      <c r="A447" s="66"/>
      <c r="B447" s="5">
        <v>80111600</v>
      </c>
      <c r="C447" s="23" t="s">
        <v>516</v>
      </c>
      <c r="D447" s="4">
        <v>7</v>
      </c>
      <c r="E447" s="4">
        <v>7</v>
      </c>
      <c r="F447" s="4">
        <v>6</v>
      </c>
      <c r="G447" s="4">
        <v>1</v>
      </c>
      <c r="H447" s="5" t="s">
        <v>25</v>
      </c>
      <c r="I447" s="4">
        <v>0</v>
      </c>
      <c r="J447" s="21">
        <f>5800000*F447</f>
        <v>34800000</v>
      </c>
      <c r="K447" s="14">
        <f t="shared" si="6"/>
        <v>34800000</v>
      </c>
      <c r="L447" s="44">
        <v>0</v>
      </c>
      <c r="M447" s="44">
        <v>0</v>
      </c>
      <c r="N447" s="46" t="s">
        <v>19</v>
      </c>
      <c r="O447" s="47" t="s">
        <v>20</v>
      </c>
      <c r="P447" s="46" t="s">
        <v>174</v>
      </c>
      <c r="Q447" s="44">
        <v>3822500</v>
      </c>
      <c r="R447" s="10" t="s">
        <v>342</v>
      </c>
      <c r="S447" s="66"/>
      <c r="T447" s="66"/>
      <c r="U447" s="66"/>
      <c r="V447" s="66"/>
      <c r="W447" s="66"/>
      <c r="X447" s="66"/>
      <c r="Y447" s="66"/>
      <c r="Z447" s="66"/>
      <c r="AA447" s="66"/>
      <c r="AB447" s="66"/>
      <c r="AC447" s="66"/>
      <c r="AD447" s="66"/>
      <c r="AE447" s="66"/>
      <c r="AF447" s="66"/>
      <c r="AG447" s="66"/>
      <c r="AH447" s="66"/>
      <c r="AI447" s="66"/>
      <c r="AJ447" s="66"/>
      <c r="AK447" s="66"/>
      <c r="AL447" s="66"/>
      <c r="AM447" s="66"/>
      <c r="AN447" s="66"/>
      <c r="AO447" s="66"/>
    </row>
    <row r="448" spans="1:15813" s="58" customFormat="1" ht="38.25" customHeight="1" x14ac:dyDescent="0.15">
      <c r="A448" s="66"/>
      <c r="B448" s="5">
        <v>80111600</v>
      </c>
      <c r="C448" s="57" t="s">
        <v>517</v>
      </c>
      <c r="D448" s="4">
        <v>1</v>
      </c>
      <c r="E448" s="4">
        <v>1</v>
      </c>
      <c r="F448" s="4">
        <v>6</v>
      </c>
      <c r="G448" s="4">
        <v>1</v>
      </c>
      <c r="H448" s="20" t="s">
        <v>57</v>
      </c>
      <c r="I448" s="4">
        <v>0</v>
      </c>
      <c r="J448" s="21">
        <f>2200000*F448</f>
        <v>13200000</v>
      </c>
      <c r="K448" s="14">
        <f t="shared" si="6"/>
        <v>13200000</v>
      </c>
      <c r="L448" s="44">
        <v>0</v>
      </c>
      <c r="M448" s="44">
        <v>0</v>
      </c>
      <c r="N448" s="46" t="s">
        <v>19</v>
      </c>
      <c r="O448" s="47" t="s">
        <v>20</v>
      </c>
      <c r="P448" s="46" t="s">
        <v>174</v>
      </c>
      <c r="Q448" s="44">
        <v>3822500</v>
      </c>
      <c r="R448" s="10" t="s">
        <v>342</v>
      </c>
      <c r="S448" s="66"/>
      <c r="T448" s="66"/>
      <c r="U448" s="66"/>
      <c r="V448" s="66"/>
      <c r="W448" s="66"/>
      <c r="X448" s="66"/>
      <c r="Y448" s="66"/>
      <c r="Z448" s="66"/>
      <c r="AA448" s="66"/>
      <c r="AB448" s="66"/>
      <c r="AC448" s="66"/>
      <c r="AD448" s="66"/>
      <c r="AE448" s="66"/>
      <c r="AF448" s="66"/>
      <c r="AG448" s="66"/>
      <c r="AH448" s="66"/>
      <c r="AI448" s="66"/>
      <c r="AJ448" s="66"/>
      <c r="AK448" s="66"/>
      <c r="AL448" s="66"/>
      <c r="AM448" s="66"/>
      <c r="AN448" s="66"/>
      <c r="AO448" s="66"/>
    </row>
    <row r="449" spans="1:41" s="58" customFormat="1" ht="38.25" customHeight="1" x14ac:dyDescent="0.15">
      <c r="A449" s="66"/>
      <c r="B449" s="5">
        <v>80111600</v>
      </c>
      <c r="C449" s="57" t="s">
        <v>518</v>
      </c>
      <c r="D449" s="4">
        <v>7</v>
      </c>
      <c r="E449" s="4">
        <v>7</v>
      </c>
      <c r="F449" s="4">
        <v>5</v>
      </c>
      <c r="G449" s="4">
        <v>1</v>
      </c>
      <c r="H449" s="5" t="s">
        <v>25</v>
      </c>
      <c r="I449" s="4">
        <v>0</v>
      </c>
      <c r="J449" s="21">
        <f>2200000*F449</f>
        <v>11000000</v>
      </c>
      <c r="K449" s="14">
        <f t="shared" si="6"/>
        <v>11000000</v>
      </c>
      <c r="L449" s="44">
        <v>0</v>
      </c>
      <c r="M449" s="44">
        <v>0</v>
      </c>
      <c r="N449" s="46" t="s">
        <v>19</v>
      </c>
      <c r="O449" s="47" t="s">
        <v>20</v>
      </c>
      <c r="P449" s="46" t="s">
        <v>174</v>
      </c>
      <c r="Q449" s="44">
        <v>3822500</v>
      </c>
      <c r="R449" s="10" t="s">
        <v>342</v>
      </c>
      <c r="S449" s="66"/>
      <c r="T449" s="66"/>
      <c r="U449" s="66"/>
      <c r="V449" s="66"/>
      <c r="W449" s="66"/>
      <c r="X449" s="66"/>
      <c r="Y449" s="66"/>
      <c r="Z449" s="66"/>
      <c r="AA449" s="66"/>
      <c r="AB449" s="66"/>
      <c r="AC449" s="66"/>
      <c r="AD449" s="66"/>
      <c r="AE449" s="66"/>
      <c r="AF449" s="66"/>
      <c r="AG449" s="66"/>
      <c r="AH449" s="66"/>
      <c r="AI449" s="66"/>
      <c r="AJ449" s="66"/>
      <c r="AK449" s="66"/>
      <c r="AL449" s="66"/>
      <c r="AM449" s="66"/>
      <c r="AN449" s="66"/>
      <c r="AO449" s="66"/>
    </row>
    <row r="450" spans="1:41" s="58" customFormat="1" ht="38.25" customHeight="1" x14ac:dyDescent="0.15">
      <c r="A450" s="66"/>
      <c r="B450" s="5">
        <v>80111600</v>
      </c>
      <c r="C450" s="23" t="s">
        <v>519</v>
      </c>
      <c r="D450" s="4">
        <v>1</v>
      </c>
      <c r="E450" s="4">
        <v>1</v>
      </c>
      <c r="F450" s="4">
        <v>12</v>
      </c>
      <c r="G450" s="4">
        <v>1</v>
      </c>
      <c r="H450" s="5" t="s">
        <v>25</v>
      </c>
      <c r="I450" s="4">
        <v>0</v>
      </c>
      <c r="J450" s="21">
        <f>4200000*F450</f>
        <v>50400000</v>
      </c>
      <c r="K450" s="14">
        <f t="shared" si="6"/>
        <v>50400000</v>
      </c>
      <c r="L450" s="44">
        <v>0</v>
      </c>
      <c r="M450" s="44">
        <v>0</v>
      </c>
      <c r="N450" s="46" t="s">
        <v>19</v>
      </c>
      <c r="O450" s="47" t="s">
        <v>20</v>
      </c>
      <c r="P450" s="46" t="s">
        <v>174</v>
      </c>
      <c r="Q450" s="44">
        <v>3822500</v>
      </c>
      <c r="R450" s="10" t="s">
        <v>342</v>
      </c>
      <c r="S450" s="66"/>
      <c r="T450" s="66"/>
      <c r="U450" s="66"/>
      <c r="V450" s="66"/>
      <c r="W450" s="66"/>
      <c r="X450" s="66"/>
      <c r="Y450" s="66"/>
      <c r="Z450" s="66"/>
      <c r="AA450" s="66"/>
      <c r="AB450" s="66"/>
      <c r="AC450" s="66"/>
      <c r="AD450" s="66"/>
      <c r="AE450" s="66"/>
      <c r="AF450" s="66"/>
      <c r="AG450" s="66"/>
      <c r="AH450" s="66"/>
      <c r="AI450" s="66"/>
      <c r="AJ450" s="66"/>
      <c r="AK450" s="66"/>
      <c r="AL450" s="66"/>
      <c r="AM450" s="66"/>
      <c r="AN450" s="66"/>
      <c r="AO450" s="66"/>
    </row>
    <row r="451" spans="1:41" s="58" customFormat="1" ht="38.25" customHeight="1" x14ac:dyDescent="0.15">
      <c r="A451" s="66"/>
      <c r="B451" s="5">
        <v>80111600</v>
      </c>
      <c r="C451" s="23" t="s">
        <v>520</v>
      </c>
      <c r="D451" s="4">
        <v>1</v>
      </c>
      <c r="E451" s="4">
        <v>1</v>
      </c>
      <c r="F451" s="4">
        <v>6</v>
      </c>
      <c r="G451" s="4">
        <v>1</v>
      </c>
      <c r="H451" s="20" t="s">
        <v>57</v>
      </c>
      <c r="I451" s="4">
        <v>0</v>
      </c>
      <c r="J451" s="21">
        <f>2200000*F451</f>
        <v>13200000</v>
      </c>
      <c r="K451" s="14">
        <f t="shared" si="6"/>
        <v>13200000</v>
      </c>
      <c r="L451" s="44">
        <v>0</v>
      </c>
      <c r="M451" s="44">
        <v>0</v>
      </c>
      <c r="N451" s="46" t="s">
        <v>19</v>
      </c>
      <c r="O451" s="47" t="s">
        <v>20</v>
      </c>
      <c r="P451" s="46" t="s">
        <v>174</v>
      </c>
      <c r="Q451" s="44">
        <v>3822500</v>
      </c>
      <c r="R451" s="10" t="s">
        <v>342</v>
      </c>
      <c r="S451" s="66"/>
      <c r="T451" s="66"/>
      <c r="U451" s="66"/>
      <c r="V451" s="66"/>
      <c r="W451" s="66"/>
      <c r="X451" s="66"/>
      <c r="Y451" s="66"/>
      <c r="Z451" s="66"/>
      <c r="AA451" s="66"/>
      <c r="AB451" s="66"/>
      <c r="AC451" s="66"/>
      <c r="AD451" s="66"/>
      <c r="AE451" s="66"/>
      <c r="AF451" s="66"/>
      <c r="AG451" s="66"/>
      <c r="AH451" s="66"/>
      <c r="AI451" s="66"/>
      <c r="AJ451" s="66"/>
      <c r="AK451" s="66"/>
      <c r="AL451" s="66"/>
      <c r="AM451" s="66"/>
      <c r="AN451" s="66"/>
      <c r="AO451" s="66"/>
    </row>
    <row r="452" spans="1:41" s="58" customFormat="1" ht="38.25" customHeight="1" x14ac:dyDescent="0.15">
      <c r="A452" s="66"/>
      <c r="B452" s="5">
        <v>80111600</v>
      </c>
      <c r="C452" s="23" t="s">
        <v>521</v>
      </c>
      <c r="D452" s="4">
        <v>7</v>
      </c>
      <c r="E452" s="4">
        <v>7</v>
      </c>
      <c r="F452" s="4">
        <v>5</v>
      </c>
      <c r="G452" s="4">
        <v>1</v>
      </c>
      <c r="H452" s="5" t="s">
        <v>25</v>
      </c>
      <c r="I452" s="4">
        <v>0</v>
      </c>
      <c r="J452" s="21">
        <f>2200000*F452</f>
        <v>11000000</v>
      </c>
      <c r="K452" s="14">
        <f t="shared" si="6"/>
        <v>11000000</v>
      </c>
      <c r="L452" s="44">
        <v>0</v>
      </c>
      <c r="M452" s="44">
        <v>0</v>
      </c>
      <c r="N452" s="46" t="s">
        <v>19</v>
      </c>
      <c r="O452" s="47" t="s">
        <v>20</v>
      </c>
      <c r="P452" s="46" t="s">
        <v>174</v>
      </c>
      <c r="Q452" s="44">
        <v>3822500</v>
      </c>
      <c r="R452" s="10" t="s">
        <v>342</v>
      </c>
      <c r="S452" s="66"/>
      <c r="T452" s="66"/>
      <c r="U452" s="66"/>
      <c r="V452" s="66"/>
      <c r="W452" s="66"/>
      <c r="X452" s="66"/>
      <c r="Y452" s="66"/>
      <c r="Z452" s="66"/>
      <c r="AA452" s="66"/>
      <c r="AB452" s="66"/>
      <c r="AC452" s="66"/>
      <c r="AD452" s="66"/>
      <c r="AE452" s="66"/>
      <c r="AF452" s="66"/>
      <c r="AG452" s="66"/>
      <c r="AH452" s="66"/>
      <c r="AI452" s="66"/>
      <c r="AJ452" s="66"/>
      <c r="AK452" s="66"/>
      <c r="AL452" s="66"/>
      <c r="AM452" s="66"/>
      <c r="AN452" s="66"/>
      <c r="AO452" s="66"/>
    </row>
    <row r="453" spans="1:41" s="58" customFormat="1" ht="38.25" customHeight="1" x14ac:dyDescent="0.15">
      <c r="A453" s="66"/>
      <c r="B453" s="5">
        <v>80111600</v>
      </c>
      <c r="C453" s="23" t="s">
        <v>522</v>
      </c>
      <c r="D453" s="4">
        <v>1</v>
      </c>
      <c r="E453" s="4">
        <v>1</v>
      </c>
      <c r="F453" s="4">
        <v>5</v>
      </c>
      <c r="G453" s="4">
        <v>1</v>
      </c>
      <c r="H453" s="20" t="s">
        <v>57</v>
      </c>
      <c r="I453" s="4">
        <v>0</v>
      </c>
      <c r="J453" s="21">
        <f>2200000*F453</f>
        <v>11000000</v>
      </c>
      <c r="K453" s="14">
        <f t="shared" si="6"/>
        <v>11000000</v>
      </c>
      <c r="L453" s="44">
        <v>0</v>
      </c>
      <c r="M453" s="44">
        <v>0</v>
      </c>
      <c r="N453" s="46" t="s">
        <v>19</v>
      </c>
      <c r="O453" s="47" t="s">
        <v>20</v>
      </c>
      <c r="P453" s="46" t="s">
        <v>174</v>
      </c>
      <c r="Q453" s="44">
        <v>3822500</v>
      </c>
      <c r="R453" s="10" t="s">
        <v>342</v>
      </c>
      <c r="S453" s="66"/>
      <c r="T453" s="66"/>
      <c r="U453" s="66"/>
      <c r="V453" s="66"/>
      <c r="W453" s="66"/>
      <c r="X453" s="66"/>
      <c r="Y453" s="66"/>
      <c r="Z453" s="66"/>
      <c r="AA453" s="66"/>
      <c r="AB453" s="66"/>
      <c r="AC453" s="66"/>
      <c r="AD453" s="66"/>
      <c r="AE453" s="66"/>
      <c r="AF453" s="66"/>
      <c r="AG453" s="66"/>
      <c r="AH453" s="66"/>
      <c r="AI453" s="66"/>
      <c r="AJ453" s="66"/>
      <c r="AK453" s="66"/>
      <c r="AL453" s="66"/>
      <c r="AM453" s="66"/>
      <c r="AN453" s="66"/>
      <c r="AO453" s="66"/>
    </row>
    <row r="454" spans="1:41" s="58" customFormat="1" ht="38.25" customHeight="1" x14ac:dyDescent="0.15">
      <c r="A454" s="66"/>
      <c r="B454" s="5">
        <v>80111600</v>
      </c>
      <c r="C454" s="23" t="s">
        <v>523</v>
      </c>
      <c r="D454" s="4">
        <v>7</v>
      </c>
      <c r="E454" s="4">
        <v>7</v>
      </c>
      <c r="F454" s="4">
        <v>6</v>
      </c>
      <c r="G454" s="4">
        <v>1</v>
      </c>
      <c r="H454" s="5" t="s">
        <v>25</v>
      </c>
      <c r="I454" s="4">
        <v>0</v>
      </c>
      <c r="J454" s="21">
        <f>2200000*F454</f>
        <v>13200000</v>
      </c>
      <c r="K454" s="14">
        <f t="shared" si="6"/>
        <v>13200000</v>
      </c>
      <c r="L454" s="44">
        <v>0</v>
      </c>
      <c r="M454" s="44">
        <v>0</v>
      </c>
      <c r="N454" s="46" t="s">
        <v>19</v>
      </c>
      <c r="O454" s="47" t="s">
        <v>20</v>
      </c>
      <c r="P454" s="46" t="s">
        <v>174</v>
      </c>
      <c r="Q454" s="44">
        <v>3822500</v>
      </c>
      <c r="R454" s="10" t="s">
        <v>342</v>
      </c>
      <c r="S454" s="66"/>
      <c r="T454" s="66"/>
      <c r="U454" s="66"/>
      <c r="V454" s="66"/>
      <c r="W454" s="66"/>
      <c r="X454" s="66"/>
      <c r="Y454" s="66"/>
      <c r="Z454" s="66"/>
      <c r="AA454" s="66"/>
      <c r="AB454" s="66"/>
      <c r="AC454" s="66"/>
      <c r="AD454" s="66"/>
      <c r="AE454" s="66"/>
      <c r="AF454" s="66"/>
      <c r="AG454" s="66"/>
      <c r="AH454" s="66"/>
      <c r="AI454" s="66"/>
      <c r="AJ454" s="66"/>
      <c r="AK454" s="66"/>
      <c r="AL454" s="66"/>
      <c r="AM454" s="66"/>
      <c r="AN454" s="66"/>
      <c r="AO454" s="66"/>
    </row>
    <row r="455" spans="1:41" s="58" customFormat="1" ht="38.25" customHeight="1" x14ac:dyDescent="0.15">
      <c r="A455" s="66"/>
      <c r="B455" s="5">
        <v>80111600</v>
      </c>
      <c r="C455" s="23" t="s">
        <v>524</v>
      </c>
      <c r="D455" s="4">
        <v>5</v>
      </c>
      <c r="E455" s="4">
        <v>5</v>
      </c>
      <c r="F455" s="4">
        <v>3</v>
      </c>
      <c r="G455" s="4">
        <v>1</v>
      </c>
      <c r="H455" s="5" t="s">
        <v>25</v>
      </c>
      <c r="I455" s="4">
        <v>0</v>
      </c>
      <c r="J455" s="21">
        <f>3700000*F455</f>
        <v>11100000</v>
      </c>
      <c r="K455" s="14">
        <f t="shared" si="6"/>
        <v>11100000</v>
      </c>
      <c r="L455" s="44">
        <v>0</v>
      </c>
      <c r="M455" s="44">
        <v>0</v>
      </c>
      <c r="N455" s="46" t="s">
        <v>19</v>
      </c>
      <c r="O455" s="47" t="s">
        <v>20</v>
      </c>
      <c r="P455" s="46" t="s">
        <v>174</v>
      </c>
      <c r="Q455" s="44">
        <v>3822500</v>
      </c>
      <c r="R455" s="10" t="s">
        <v>342</v>
      </c>
      <c r="S455" s="66"/>
      <c r="T455" s="66"/>
      <c r="U455" s="66"/>
      <c r="V455" s="66"/>
      <c r="W455" s="66"/>
      <c r="X455" s="66"/>
      <c r="Y455" s="66"/>
      <c r="Z455" s="66"/>
      <c r="AA455" s="66"/>
      <c r="AB455" s="66"/>
      <c r="AC455" s="66"/>
      <c r="AD455" s="66"/>
      <c r="AE455" s="66"/>
      <c r="AF455" s="66"/>
      <c r="AG455" s="66"/>
      <c r="AH455" s="66"/>
      <c r="AI455" s="66"/>
      <c r="AJ455" s="66"/>
      <c r="AK455" s="66"/>
      <c r="AL455" s="66"/>
      <c r="AM455" s="66"/>
      <c r="AN455" s="66"/>
      <c r="AO455" s="66"/>
    </row>
    <row r="456" spans="1:41" s="58" customFormat="1" ht="38.25" customHeight="1" x14ac:dyDescent="0.15">
      <c r="A456" s="66"/>
      <c r="B456" s="5">
        <v>80111600</v>
      </c>
      <c r="C456" s="23" t="s">
        <v>525</v>
      </c>
      <c r="D456" s="4">
        <v>8</v>
      </c>
      <c r="E456" s="4">
        <v>8</v>
      </c>
      <c r="F456" s="4">
        <v>8</v>
      </c>
      <c r="G456" s="4">
        <v>1</v>
      </c>
      <c r="H456" s="5" t="s">
        <v>25</v>
      </c>
      <c r="I456" s="4">
        <v>0</v>
      </c>
      <c r="J456" s="21">
        <f>3700000*F456</f>
        <v>29600000</v>
      </c>
      <c r="K456" s="14">
        <f t="shared" si="6"/>
        <v>29600000</v>
      </c>
      <c r="L456" s="44">
        <v>0</v>
      </c>
      <c r="M456" s="44">
        <v>0</v>
      </c>
      <c r="N456" s="46" t="s">
        <v>19</v>
      </c>
      <c r="O456" s="47" t="s">
        <v>20</v>
      </c>
      <c r="P456" s="46" t="s">
        <v>174</v>
      </c>
      <c r="Q456" s="44">
        <v>3822500</v>
      </c>
      <c r="R456" s="10" t="s">
        <v>342</v>
      </c>
      <c r="S456" s="66"/>
      <c r="T456" s="66"/>
      <c r="U456" s="66"/>
      <c r="V456" s="66"/>
      <c r="W456" s="66"/>
      <c r="X456" s="66"/>
      <c r="Y456" s="66"/>
      <c r="Z456" s="66"/>
      <c r="AA456" s="66"/>
      <c r="AB456" s="66"/>
      <c r="AC456" s="66"/>
      <c r="AD456" s="66"/>
      <c r="AE456" s="66"/>
      <c r="AF456" s="66"/>
      <c r="AG456" s="66"/>
      <c r="AH456" s="66"/>
      <c r="AI456" s="66"/>
      <c r="AJ456" s="66"/>
      <c r="AK456" s="66"/>
      <c r="AL456" s="66"/>
      <c r="AM456" s="66"/>
      <c r="AN456" s="66"/>
      <c r="AO456" s="66"/>
    </row>
    <row r="457" spans="1:41" s="58" customFormat="1" ht="38.25" customHeight="1" x14ac:dyDescent="0.15">
      <c r="A457" s="66"/>
      <c r="B457" s="5">
        <v>80111600</v>
      </c>
      <c r="C457" s="23" t="s">
        <v>526</v>
      </c>
      <c r="D457" s="4">
        <v>1</v>
      </c>
      <c r="E457" s="4">
        <v>1</v>
      </c>
      <c r="F457" s="4">
        <v>11</v>
      </c>
      <c r="G457" s="4">
        <v>1</v>
      </c>
      <c r="H457" s="5" t="s">
        <v>25</v>
      </c>
      <c r="I457" s="4">
        <v>0</v>
      </c>
      <c r="J457" s="21">
        <f>2200000*F457</f>
        <v>24200000</v>
      </c>
      <c r="K457" s="14">
        <f t="shared" si="6"/>
        <v>24200000</v>
      </c>
      <c r="L457" s="44">
        <v>0</v>
      </c>
      <c r="M457" s="44">
        <v>0</v>
      </c>
      <c r="N457" s="46" t="s">
        <v>19</v>
      </c>
      <c r="O457" s="47" t="s">
        <v>20</v>
      </c>
      <c r="P457" s="46" t="s">
        <v>174</v>
      </c>
      <c r="Q457" s="44">
        <v>3822500</v>
      </c>
      <c r="R457" s="10" t="s">
        <v>342</v>
      </c>
      <c r="S457" s="66"/>
      <c r="T457" s="66"/>
      <c r="U457" s="66"/>
      <c r="V457" s="66"/>
      <c r="W457" s="66"/>
      <c r="X457" s="66"/>
      <c r="Y457" s="66"/>
      <c r="Z457" s="66"/>
      <c r="AA457" s="66"/>
      <c r="AB457" s="66"/>
      <c r="AC457" s="66"/>
      <c r="AD457" s="66"/>
      <c r="AE457" s="66"/>
      <c r="AF457" s="66"/>
      <c r="AG457" s="66"/>
      <c r="AH457" s="66"/>
      <c r="AI457" s="66"/>
      <c r="AJ457" s="66"/>
      <c r="AK457" s="66"/>
      <c r="AL457" s="66"/>
      <c r="AM457" s="66"/>
      <c r="AN457" s="66"/>
      <c r="AO457" s="66"/>
    </row>
    <row r="458" spans="1:41" s="58" customFormat="1" ht="38.25" customHeight="1" x14ac:dyDescent="0.15">
      <c r="A458" s="66"/>
      <c r="B458" s="5">
        <v>80111600</v>
      </c>
      <c r="C458" s="57" t="s">
        <v>527</v>
      </c>
      <c r="D458" s="4">
        <v>1</v>
      </c>
      <c r="E458" s="4">
        <v>1</v>
      </c>
      <c r="F458" s="4">
        <v>6</v>
      </c>
      <c r="G458" s="4">
        <v>1</v>
      </c>
      <c r="H458" s="20" t="s">
        <v>57</v>
      </c>
      <c r="I458" s="4">
        <v>0</v>
      </c>
      <c r="J458" s="21">
        <f>2200000*F458</f>
        <v>13200000</v>
      </c>
      <c r="K458" s="14">
        <f t="shared" si="6"/>
        <v>13200000</v>
      </c>
      <c r="L458" s="44">
        <v>0</v>
      </c>
      <c r="M458" s="44">
        <v>0</v>
      </c>
      <c r="N458" s="46" t="s">
        <v>19</v>
      </c>
      <c r="O458" s="47" t="s">
        <v>20</v>
      </c>
      <c r="P458" s="46" t="s">
        <v>174</v>
      </c>
      <c r="Q458" s="44">
        <v>3822500</v>
      </c>
      <c r="R458" s="10" t="s">
        <v>342</v>
      </c>
      <c r="S458" s="66"/>
      <c r="T458" s="66"/>
      <c r="U458" s="66"/>
      <c r="V458" s="66"/>
      <c r="W458" s="66"/>
      <c r="X458" s="66"/>
      <c r="Y458" s="66"/>
      <c r="Z458" s="66"/>
      <c r="AA458" s="66"/>
      <c r="AB458" s="66"/>
      <c r="AC458" s="66"/>
      <c r="AD458" s="66"/>
      <c r="AE458" s="66"/>
      <c r="AF458" s="66"/>
      <c r="AG458" s="66"/>
      <c r="AH458" s="66"/>
      <c r="AI458" s="66"/>
      <c r="AJ458" s="66"/>
      <c r="AK458" s="66"/>
      <c r="AL458" s="66"/>
      <c r="AM458" s="66"/>
      <c r="AN458" s="66"/>
      <c r="AO458" s="66"/>
    </row>
    <row r="459" spans="1:41" s="58" customFormat="1" ht="38.25" customHeight="1" x14ac:dyDescent="0.15">
      <c r="A459" s="66"/>
      <c r="B459" s="5">
        <v>80111600</v>
      </c>
      <c r="C459" s="57" t="s">
        <v>528</v>
      </c>
      <c r="D459" s="4">
        <v>7</v>
      </c>
      <c r="E459" s="4">
        <v>7</v>
      </c>
      <c r="F459" s="4">
        <v>5</v>
      </c>
      <c r="G459" s="4">
        <v>1</v>
      </c>
      <c r="H459" s="5" t="s">
        <v>25</v>
      </c>
      <c r="I459" s="4">
        <v>0</v>
      </c>
      <c r="J459" s="21">
        <f>2200000*F459</f>
        <v>11000000</v>
      </c>
      <c r="K459" s="14">
        <f t="shared" si="6"/>
        <v>11000000</v>
      </c>
      <c r="L459" s="44">
        <v>0</v>
      </c>
      <c r="M459" s="44">
        <v>0</v>
      </c>
      <c r="N459" s="46" t="s">
        <v>19</v>
      </c>
      <c r="O459" s="47" t="s">
        <v>20</v>
      </c>
      <c r="P459" s="46" t="s">
        <v>174</v>
      </c>
      <c r="Q459" s="44">
        <v>3822500</v>
      </c>
      <c r="R459" s="10" t="s">
        <v>342</v>
      </c>
      <c r="S459" s="66"/>
      <c r="T459" s="66"/>
      <c r="U459" s="66"/>
      <c r="V459" s="66"/>
      <c r="W459" s="66"/>
      <c r="X459" s="66"/>
      <c r="Y459" s="66"/>
      <c r="Z459" s="66"/>
      <c r="AA459" s="66"/>
      <c r="AB459" s="66"/>
      <c r="AC459" s="66"/>
      <c r="AD459" s="66"/>
      <c r="AE459" s="66"/>
      <c r="AF459" s="66"/>
      <c r="AG459" s="66"/>
      <c r="AH459" s="66"/>
      <c r="AI459" s="66"/>
      <c r="AJ459" s="66"/>
      <c r="AK459" s="66"/>
      <c r="AL459" s="66"/>
      <c r="AM459" s="66"/>
      <c r="AN459" s="66"/>
      <c r="AO459" s="66"/>
    </row>
    <row r="460" spans="1:41" s="58" customFormat="1" ht="38.25" customHeight="1" x14ac:dyDescent="0.15">
      <c r="A460" s="66"/>
      <c r="B460" s="5">
        <v>80111600</v>
      </c>
      <c r="C460" s="23" t="s">
        <v>523</v>
      </c>
      <c r="D460" s="4">
        <v>1</v>
      </c>
      <c r="E460" s="4">
        <v>1</v>
      </c>
      <c r="F460" s="4">
        <v>11</v>
      </c>
      <c r="G460" s="4">
        <v>1</v>
      </c>
      <c r="H460" s="5" t="s">
        <v>25</v>
      </c>
      <c r="I460" s="4">
        <v>0</v>
      </c>
      <c r="J460" s="21">
        <f>2200000*F460</f>
        <v>24200000</v>
      </c>
      <c r="K460" s="14">
        <f t="shared" si="6"/>
        <v>24200000</v>
      </c>
      <c r="L460" s="44">
        <v>0</v>
      </c>
      <c r="M460" s="44">
        <v>0</v>
      </c>
      <c r="N460" s="46" t="s">
        <v>19</v>
      </c>
      <c r="O460" s="47" t="s">
        <v>20</v>
      </c>
      <c r="P460" s="46" t="s">
        <v>174</v>
      </c>
      <c r="Q460" s="44">
        <v>3822500</v>
      </c>
      <c r="R460" s="10" t="s">
        <v>342</v>
      </c>
      <c r="S460" s="66"/>
      <c r="T460" s="66"/>
      <c r="U460" s="66"/>
      <c r="V460" s="66"/>
      <c r="W460" s="66"/>
      <c r="X460" s="66"/>
      <c r="Y460" s="66"/>
      <c r="Z460" s="66"/>
      <c r="AA460" s="66"/>
      <c r="AB460" s="66"/>
      <c r="AC460" s="66"/>
      <c r="AD460" s="66"/>
      <c r="AE460" s="66"/>
      <c r="AF460" s="66"/>
      <c r="AG460" s="66"/>
      <c r="AH460" s="66"/>
      <c r="AI460" s="66"/>
      <c r="AJ460" s="66"/>
      <c r="AK460" s="66"/>
      <c r="AL460" s="66"/>
      <c r="AM460" s="66"/>
      <c r="AN460" s="66"/>
      <c r="AO460" s="66"/>
    </row>
    <row r="461" spans="1:41" s="58" customFormat="1" ht="38.25" customHeight="1" x14ac:dyDescent="0.15">
      <c r="A461" s="66"/>
      <c r="B461" s="5">
        <v>80111600</v>
      </c>
      <c r="C461" s="23" t="s">
        <v>529</v>
      </c>
      <c r="D461" s="4">
        <v>2</v>
      </c>
      <c r="E461" s="4">
        <v>2</v>
      </c>
      <c r="F461" s="4">
        <v>4</v>
      </c>
      <c r="G461" s="4">
        <v>1</v>
      </c>
      <c r="H461" s="5" t="s">
        <v>25</v>
      </c>
      <c r="I461" s="4">
        <v>0</v>
      </c>
      <c r="J461" s="21">
        <f>2500000*F461</f>
        <v>10000000</v>
      </c>
      <c r="K461" s="14">
        <f t="shared" si="6"/>
        <v>10000000</v>
      </c>
      <c r="L461" s="44">
        <v>0</v>
      </c>
      <c r="M461" s="44">
        <v>0</v>
      </c>
      <c r="N461" s="46" t="s">
        <v>19</v>
      </c>
      <c r="O461" s="47" t="s">
        <v>20</v>
      </c>
      <c r="P461" s="46" t="s">
        <v>174</v>
      </c>
      <c r="Q461" s="44">
        <v>3822500</v>
      </c>
      <c r="R461" s="10" t="s">
        <v>342</v>
      </c>
      <c r="S461" s="66"/>
      <c r="T461" s="66"/>
      <c r="U461" s="66"/>
      <c r="V461" s="66"/>
      <c r="W461" s="66"/>
      <c r="X461" s="66"/>
      <c r="Y461" s="66"/>
      <c r="Z461" s="66"/>
      <c r="AA461" s="66"/>
      <c r="AB461" s="66"/>
      <c r="AC461" s="66"/>
      <c r="AD461" s="66"/>
      <c r="AE461" s="66"/>
      <c r="AF461" s="66"/>
      <c r="AG461" s="66"/>
      <c r="AH461" s="66"/>
      <c r="AI461" s="66"/>
      <c r="AJ461" s="66"/>
      <c r="AK461" s="66"/>
      <c r="AL461" s="66"/>
      <c r="AM461" s="66"/>
      <c r="AN461" s="66"/>
      <c r="AO461" s="66"/>
    </row>
    <row r="462" spans="1:41" s="58" customFormat="1" ht="38.25" customHeight="1" x14ac:dyDescent="0.15">
      <c r="A462" s="66"/>
      <c r="B462" s="5">
        <v>80111600</v>
      </c>
      <c r="C462" s="23" t="s">
        <v>530</v>
      </c>
      <c r="D462" s="4">
        <v>7</v>
      </c>
      <c r="E462" s="4">
        <v>7</v>
      </c>
      <c r="F462" s="4">
        <v>7</v>
      </c>
      <c r="G462" s="4">
        <v>1</v>
      </c>
      <c r="H462" s="5" t="s">
        <v>25</v>
      </c>
      <c r="I462" s="4">
        <v>0</v>
      </c>
      <c r="J462" s="21">
        <f>2500000*F462</f>
        <v>17500000</v>
      </c>
      <c r="K462" s="14">
        <f t="shared" si="6"/>
        <v>17500000</v>
      </c>
      <c r="L462" s="44">
        <v>0</v>
      </c>
      <c r="M462" s="44">
        <v>0</v>
      </c>
      <c r="N462" s="46" t="s">
        <v>19</v>
      </c>
      <c r="O462" s="47" t="s">
        <v>20</v>
      </c>
      <c r="P462" s="46" t="s">
        <v>174</v>
      </c>
      <c r="Q462" s="44">
        <v>3822500</v>
      </c>
      <c r="R462" s="10" t="s">
        <v>342</v>
      </c>
      <c r="S462" s="66"/>
      <c r="T462" s="66"/>
      <c r="U462" s="66"/>
      <c r="V462" s="66"/>
      <c r="W462" s="66"/>
      <c r="X462" s="66"/>
      <c r="Y462" s="66"/>
      <c r="Z462" s="66"/>
      <c r="AA462" s="66"/>
      <c r="AB462" s="66"/>
      <c r="AC462" s="66"/>
      <c r="AD462" s="66"/>
      <c r="AE462" s="66"/>
      <c r="AF462" s="66"/>
      <c r="AG462" s="66"/>
      <c r="AH462" s="66"/>
      <c r="AI462" s="66"/>
      <c r="AJ462" s="66"/>
      <c r="AK462" s="66"/>
      <c r="AL462" s="66"/>
      <c r="AM462" s="66"/>
      <c r="AN462" s="66"/>
      <c r="AO462" s="66"/>
    </row>
    <row r="463" spans="1:41" s="58" customFormat="1" ht="38.25" customHeight="1" x14ac:dyDescent="0.15">
      <c r="A463" s="66"/>
      <c r="B463" s="5">
        <v>80111600</v>
      </c>
      <c r="C463" s="23" t="s">
        <v>531</v>
      </c>
      <c r="D463" s="4">
        <v>1</v>
      </c>
      <c r="E463" s="4">
        <v>1</v>
      </c>
      <c r="F463" s="4">
        <v>12</v>
      </c>
      <c r="G463" s="4">
        <v>1</v>
      </c>
      <c r="H463" s="5" t="s">
        <v>25</v>
      </c>
      <c r="I463" s="4">
        <v>0</v>
      </c>
      <c r="J463" s="21">
        <f>(2500000+500000)*F463</f>
        <v>36000000</v>
      </c>
      <c r="K463" s="14">
        <f t="shared" si="6"/>
        <v>36000000</v>
      </c>
      <c r="L463" s="44">
        <v>0</v>
      </c>
      <c r="M463" s="44">
        <v>0</v>
      </c>
      <c r="N463" s="46" t="s">
        <v>19</v>
      </c>
      <c r="O463" s="47" t="s">
        <v>20</v>
      </c>
      <c r="P463" s="46" t="s">
        <v>174</v>
      </c>
      <c r="Q463" s="44">
        <v>3822500</v>
      </c>
      <c r="R463" s="10" t="s">
        <v>342</v>
      </c>
      <c r="S463" s="66"/>
      <c r="T463" s="66"/>
      <c r="U463" s="66"/>
      <c r="V463" s="66"/>
      <c r="W463" s="66"/>
      <c r="X463" s="66"/>
      <c r="Y463" s="66"/>
      <c r="Z463" s="66"/>
      <c r="AA463" s="66"/>
      <c r="AB463" s="66"/>
      <c r="AC463" s="66"/>
      <c r="AD463" s="66"/>
      <c r="AE463" s="66"/>
      <c r="AF463" s="66"/>
      <c r="AG463" s="66"/>
      <c r="AH463" s="66"/>
      <c r="AI463" s="66"/>
      <c r="AJ463" s="66"/>
      <c r="AK463" s="66"/>
      <c r="AL463" s="66"/>
      <c r="AM463" s="66"/>
      <c r="AN463" s="66"/>
      <c r="AO463" s="66"/>
    </row>
    <row r="464" spans="1:41" s="58" customFormat="1" ht="38.25" customHeight="1" x14ac:dyDescent="0.15">
      <c r="A464" s="66"/>
      <c r="B464" s="5">
        <v>80111600</v>
      </c>
      <c r="C464" s="23" t="s">
        <v>532</v>
      </c>
      <c r="D464" s="4">
        <v>1</v>
      </c>
      <c r="E464" s="4">
        <v>1</v>
      </c>
      <c r="F464" s="4">
        <v>11</v>
      </c>
      <c r="G464" s="4">
        <v>1</v>
      </c>
      <c r="H464" s="5" t="s">
        <v>25</v>
      </c>
      <c r="I464" s="4">
        <v>0</v>
      </c>
      <c r="J464" s="21">
        <f>2200000*F464</f>
        <v>24200000</v>
      </c>
      <c r="K464" s="14">
        <f t="shared" si="6"/>
        <v>24200000</v>
      </c>
      <c r="L464" s="44">
        <v>0</v>
      </c>
      <c r="M464" s="44">
        <v>0</v>
      </c>
      <c r="N464" s="46" t="s">
        <v>19</v>
      </c>
      <c r="O464" s="47" t="s">
        <v>20</v>
      </c>
      <c r="P464" s="46" t="s">
        <v>174</v>
      </c>
      <c r="Q464" s="44">
        <v>3822500</v>
      </c>
      <c r="R464" s="10" t="s">
        <v>342</v>
      </c>
      <c r="S464" s="66"/>
      <c r="T464" s="66"/>
      <c r="U464" s="66"/>
      <c r="V464" s="66"/>
      <c r="W464" s="66"/>
      <c r="X464" s="66"/>
      <c r="Y464" s="66"/>
      <c r="Z464" s="66"/>
      <c r="AA464" s="66"/>
      <c r="AB464" s="66"/>
      <c r="AC464" s="66"/>
      <c r="AD464" s="66"/>
      <c r="AE464" s="66"/>
      <c r="AF464" s="66"/>
      <c r="AG464" s="66"/>
      <c r="AH464" s="66"/>
      <c r="AI464" s="66"/>
      <c r="AJ464" s="66"/>
      <c r="AK464" s="66"/>
      <c r="AL464" s="66"/>
      <c r="AM464" s="66"/>
      <c r="AN464" s="66"/>
      <c r="AO464" s="66"/>
    </row>
    <row r="465" spans="1:41" s="58" customFormat="1" ht="38.25" customHeight="1" x14ac:dyDescent="0.15">
      <c r="A465" s="66"/>
      <c r="B465" s="5">
        <v>80111600</v>
      </c>
      <c r="C465" s="23" t="s">
        <v>533</v>
      </c>
      <c r="D465" s="4">
        <v>1</v>
      </c>
      <c r="E465" s="4">
        <v>1</v>
      </c>
      <c r="F465" s="4">
        <v>5</v>
      </c>
      <c r="G465" s="4">
        <v>1</v>
      </c>
      <c r="H465" s="5" t="s">
        <v>25</v>
      </c>
      <c r="I465" s="4">
        <v>0</v>
      </c>
      <c r="J465" s="21">
        <f>2200000*F465</f>
        <v>11000000</v>
      </c>
      <c r="K465" s="14">
        <f t="shared" si="6"/>
        <v>11000000</v>
      </c>
      <c r="L465" s="44">
        <v>0</v>
      </c>
      <c r="M465" s="44">
        <v>0</v>
      </c>
      <c r="N465" s="46" t="s">
        <v>19</v>
      </c>
      <c r="O465" s="47" t="s">
        <v>20</v>
      </c>
      <c r="P465" s="46" t="s">
        <v>174</v>
      </c>
      <c r="Q465" s="44">
        <v>3822500</v>
      </c>
      <c r="R465" s="10" t="s">
        <v>342</v>
      </c>
      <c r="S465" s="66"/>
      <c r="T465" s="66"/>
      <c r="U465" s="66"/>
      <c r="V465" s="66"/>
      <c r="W465" s="66"/>
      <c r="X465" s="66"/>
      <c r="Y465" s="66"/>
      <c r="Z465" s="66"/>
      <c r="AA465" s="66"/>
      <c r="AB465" s="66"/>
      <c r="AC465" s="66"/>
      <c r="AD465" s="66"/>
      <c r="AE465" s="66"/>
      <c r="AF465" s="66"/>
      <c r="AG465" s="66"/>
      <c r="AH465" s="66"/>
      <c r="AI465" s="66"/>
      <c r="AJ465" s="66"/>
      <c r="AK465" s="66"/>
      <c r="AL465" s="66"/>
      <c r="AM465" s="66"/>
      <c r="AN465" s="66"/>
      <c r="AO465" s="66"/>
    </row>
    <row r="466" spans="1:41" s="58" customFormat="1" ht="38.25" customHeight="1" x14ac:dyDescent="0.15">
      <c r="A466" s="66"/>
      <c r="B466" s="5">
        <v>80111600</v>
      </c>
      <c r="C466" s="23" t="s">
        <v>526</v>
      </c>
      <c r="D466" s="4">
        <v>7</v>
      </c>
      <c r="E466" s="4">
        <v>7</v>
      </c>
      <c r="F466" s="4">
        <v>6</v>
      </c>
      <c r="G466" s="4">
        <v>1</v>
      </c>
      <c r="H466" s="5" t="s">
        <v>25</v>
      </c>
      <c r="I466" s="4">
        <v>0</v>
      </c>
      <c r="J466" s="21">
        <f>2200000*F466</f>
        <v>13200000</v>
      </c>
      <c r="K466" s="14">
        <f t="shared" si="6"/>
        <v>13200000</v>
      </c>
      <c r="L466" s="44">
        <v>0</v>
      </c>
      <c r="M466" s="44">
        <v>0</v>
      </c>
      <c r="N466" s="46" t="s">
        <v>19</v>
      </c>
      <c r="O466" s="47" t="s">
        <v>20</v>
      </c>
      <c r="P466" s="46" t="s">
        <v>174</v>
      </c>
      <c r="Q466" s="44">
        <v>3822500</v>
      </c>
      <c r="R466" s="10" t="s">
        <v>342</v>
      </c>
      <c r="S466" s="66"/>
      <c r="T466" s="66"/>
      <c r="U466" s="66"/>
      <c r="V466" s="66"/>
      <c r="W466" s="66"/>
      <c r="X466" s="66"/>
      <c r="Y466" s="66"/>
      <c r="Z466" s="66"/>
      <c r="AA466" s="66"/>
      <c r="AB466" s="66"/>
      <c r="AC466" s="66"/>
      <c r="AD466" s="66"/>
      <c r="AE466" s="66"/>
      <c r="AF466" s="66"/>
      <c r="AG466" s="66"/>
      <c r="AH466" s="66"/>
      <c r="AI466" s="66"/>
      <c r="AJ466" s="66"/>
      <c r="AK466" s="66"/>
      <c r="AL466" s="66"/>
      <c r="AM466" s="66"/>
      <c r="AN466" s="66"/>
      <c r="AO466" s="66"/>
    </row>
    <row r="467" spans="1:41" s="58" customFormat="1" ht="38.25" customHeight="1" x14ac:dyDescent="0.15">
      <c r="A467" s="66"/>
      <c r="B467" s="5">
        <v>80111600</v>
      </c>
      <c r="C467" s="57" t="s">
        <v>534</v>
      </c>
      <c r="D467" s="4">
        <v>2</v>
      </c>
      <c r="E467" s="4">
        <v>2</v>
      </c>
      <c r="F467" s="4">
        <v>5</v>
      </c>
      <c r="G467" s="4">
        <v>1</v>
      </c>
      <c r="H467" s="20" t="s">
        <v>57</v>
      </c>
      <c r="I467" s="4">
        <v>0</v>
      </c>
      <c r="J467" s="21">
        <f>2200000*F467</f>
        <v>11000000</v>
      </c>
      <c r="K467" s="14">
        <f t="shared" si="6"/>
        <v>11000000</v>
      </c>
      <c r="L467" s="44">
        <v>0</v>
      </c>
      <c r="M467" s="44">
        <v>0</v>
      </c>
      <c r="N467" s="46" t="s">
        <v>19</v>
      </c>
      <c r="O467" s="47" t="s">
        <v>20</v>
      </c>
      <c r="P467" s="46" t="s">
        <v>174</v>
      </c>
      <c r="Q467" s="44">
        <v>3822500</v>
      </c>
      <c r="R467" s="10" t="s">
        <v>342</v>
      </c>
      <c r="S467" s="66"/>
      <c r="T467" s="66"/>
      <c r="U467" s="66"/>
      <c r="V467" s="66"/>
      <c r="W467" s="66"/>
      <c r="X467" s="66"/>
      <c r="Y467" s="66"/>
      <c r="Z467" s="66"/>
      <c r="AA467" s="66"/>
      <c r="AB467" s="66"/>
      <c r="AC467" s="66"/>
      <c r="AD467" s="66"/>
      <c r="AE467" s="66"/>
      <c r="AF467" s="66"/>
      <c r="AG467" s="66"/>
      <c r="AH467" s="66"/>
      <c r="AI467" s="66"/>
      <c r="AJ467" s="66"/>
      <c r="AK467" s="66"/>
      <c r="AL467" s="66"/>
      <c r="AM467" s="66"/>
      <c r="AN467" s="66"/>
      <c r="AO467" s="66"/>
    </row>
    <row r="468" spans="1:41" s="58" customFormat="1" ht="38.25" customHeight="1" x14ac:dyDescent="0.15">
      <c r="A468" s="66"/>
      <c r="B468" s="5">
        <v>80111600</v>
      </c>
      <c r="C468" s="57" t="s">
        <v>535</v>
      </c>
      <c r="D468" s="4">
        <v>7</v>
      </c>
      <c r="E468" s="4">
        <v>7</v>
      </c>
      <c r="F468" s="4">
        <v>6</v>
      </c>
      <c r="G468" s="4">
        <v>1</v>
      </c>
      <c r="H468" s="5" t="s">
        <v>25</v>
      </c>
      <c r="I468" s="4">
        <v>0</v>
      </c>
      <c r="J468" s="21">
        <f>2200000*F468</f>
        <v>13200000</v>
      </c>
      <c r="K468" s="14">
        <f t="shared" si="6"/>
        <v>13200000</v>
      </c>
      <c r="L468" s="44">
        <v>0</v>
      </c>
      <c r="M468" s="44">
        <v>0</v>
      </c>
      <c r="N468" s="46" t="s">
        <v>19</v>
      </c>
      <c r="O468" s="47" t="s">
        <v>20</v>
      </c>
      <c r="P468" s="46" t="s">
        <v>174</v>
      </c>
      <c r="Q468" s="44">
        <v>3822500</v>
      </c>
      <c r="R468" s="10" t="s">
        <v>342</v>
      </c>
      <c r="S468" s="66"/>
      <c r="T468" s="66"/>
      <c r="U468" s="66"/>
      <c r="V468" s="66"/>
      <c r="W468" s="66"/>
      <c r="X468" s="66"/>
      <c r="Y468" s="66"/>
      <c r="Z468" s="66"/>
      <c r="AA468" s="66"/>
      <c r="AB468" s="66"/>
      <c r="AC468" s="66"/>
      <c r="AD468" s="66"/>
      <c r="AE468" s="66"/>
      <c r="AF468" s="66"/>
      <c r="AG468" s="66"/>
      <c r="AH468" s="66"/>
      <c r="AI468" s="66"/>
      <c r="AJ468" s="66"/>
      <c r="AK468" s="66"/>
      <c r="AL468" s="66"/>
      <c r="AM468" s="66"/>
      <c r="AN468" s="66"/>
      <c r="AO468" s="66"/>
    </row>
    <row r="469" spans="1:41" s="58" customFormat="1" ht="38.25" customHeight="1" x14ac:dyDescent="0.15">
      <c r="A469" s="66"/>
      <c r="B469" s="5">
        <v>80111600</v>
      </c>
      <c r="C469" s="23" t="s">
        <v>536</v>
      </c>
      <c r="D469" s="4">
        <v>1</v>
      </c>
      <c r="E469" s="4">
        <v>1</v>
      </c>
      <c r="F469" s="4">
        <v>6</v>
      </c>
      <c r="G469" s="4">
        <v>1</v>
      </c>
      <c r="H469" s="20" t="s">
        <v>57</v>
      </c>
      <c r="I469" s="4">
        <v>0</v>
      </c>
      <c r="J469" s="21">
        <f>3000000*F469</f>
        <v>18000000</v>
      </c>
      <c r="K469" s="14">
        <f t="shared" si="6"/>
        <v>18000000</v>
      </c>
      <c r="L469" s="44">
        <v>0</v>
      </c>
      <c r="M469" s="44">
        <v>0</v>
      </c>
      <c r="N469" s="46" t="s">
        <v>19</v>
      </c>
      <c r="O469" s="47" t="s">
        <v>20</v>
      </c>
      <c r="P469" s="46" t="s">
        <v>174</v>
      </c>
      <c r="Q469" s="44">
        <v>3822500</v>
      </c>
      <c r="R469" s="10" t="s">
        <v>342</v>
      </c>
      <c r="S469" s="66"/>
      <c r="T469" s="66"/>
      <c r="U469" s="66"/>
      <c r="V469" s="66"/>
      <c r="W469" s="66"/>
      <c r="X469" s="66"/>
      <c r="Y469" s="66"/>
      <c r="Z469" s="66"/>
      <c r="AA469" s="66"/>
      <c r="AB469" s="66"/>
      <c r="AC469" s="66"/>
      <c r="AD469" s="66"/>
      <c r="AE469" s="66"/>
      <c r="AF469" s="66"/>
      <c r="AG469" s="66"/>
      <c r="AH469" s="66"/>
      <c r="AI469" s="66"/>
      <c r="AJ469" s="66"/>
      <c r="AK469" s="66"/>
      <c r="AL469" s="66"/>
      <c r="AM469" s="66"/>
      <c r="AN469" s="66"/>
      <c r="AO469" s="66"/>
    </row>
    <row r="470" spans="1:41" s="58" customFormat="1" ht="38.25" customHeight="1" x14ac:dyDescent="0.15">
      <c r="A470" s="66"/>
      <c r="B470" s="5">
        <v>80111600</v>
      </c>
      <c r="C470" s="23" t="s">
        <v>537</v>
      </c>
      <c r="D470" s="4">
        <v>7</v>
      </c>
      <c r="E470" s="4">
        <v>7</v>
      </c>
      <c r="F470" s="4">
        <v>5</v>
      </c>
      <c r="G470" s="4">
        <v>1</v>
      </c>
      <c r="H470" s="5" t="s">
        <v>25</v>
      </c>
      <c r="I470" s="4">
        <v>0</v>
      </c>
      <c r="J470" s="21">
        <f>3000000*F470</f>
        <v>15000000</v>
      </c>
      <c r="K470" s="14">
        <f t="shared" si="6"/>
        <v>15000000</v>
      </c>
      <c r="L470" s="44">
        <v>0</v>
      </c>
      <c r="M470" s="44">
        <v>0</v>
      </c>
      <c r="N470" s="46" t="s">
        <v>19</v>
      </c>
      <c r="O470" s="47" t="s">
        <v>20</v>
      </c>
      <c r="P470" s="46" t="s">
        <v>174</v>
      </c>
      <c r="Q470" s="44">
        <v>3822500</v>
      </c>
      <c r="R470" s="10" t="s">
        <v>342</v>
      </c>
      <c r="S470" s="66"/>
      <c r="T470" s="66"/>
      <c r="U470" s="66"/>
      <c r="V470" s="66"/>
      <c r="W470" s="66"/>
      <c r="X470" s="66"/>
      <c r="Y470" s="66"/>
      <c r="Z470" s="66"/>
      <c r="AA470" s="66"/>
      <c r="AB470" s="66"/>
      <c r="AC470" s="66"/>
      <c r="AD470" s="66"/>
      <c r="AE470" s="66"/>
      <c r="AF470" s="66"/>
      <c r="AG470" s="66"/>
      <c r="AH470" s="66"/>
      <c r="AI470" s="66"/>
      <c r="AJ470" s="66"/>
      <c r="AK470" s="66"/>
      <c r="AL470" s="66"/>
      <c r="AM470" s="66"/>
      <c r="AN470" s="66"/>
      <c r="AO470" s="66"/>
    </row>
    <row r="471" spans="1:41" s="58" customFormat="1" ht="38.25" customHeight="1" x14ac:dyDescent="0.15">
      <c r="A471" s="66"/>
      <c r="B471" s="5">
        <v>80111600</v>
      </c>
      <c r="C471" s="57" t="s">
        <v>538</v>
      </c>
      <c r="D471" s="4">
        <v>1</v>
      </c>
      <c r="E471" s="4">
        <v>1</v>
      </c>
      <c r="F471" s="4">
        <v>11</v>
      </c>
      <c r="G471" s="4">
        <v>1</v>
      </c>
      <c r="H471" s="5" t="s">
        <v>25</v>
      </c>
      <c r="I471" s="4">
        <v>0</v>
      </c>
      <c r="J471" s="21">
        <f>2200000*F471</f>
        <v>24200000</v>
      </c>
      <c r="K471" s="14">
        <f t="shared" si="6"/>
        <v>24200000</v>
      </c>
      <c r="L471" s="44">
        <v>0</v>
      </c>
      <c r="M471" s="44">
        <v>0</v>
      </c>
      <c r="N471" s="46" t="s">
        <v>19</v>
      </c>
      <c r="O471" s="47" t="s">
        <v>20</v>
      </c>
      <c r="P471" s="46" t="s">
        <v>174</v>
      </c>
      <c r="Q471" s="44">
        <v>3822500</v>
      </c>
      <c r="R471" s="10" t="s">
        <v>342</v>
      </c>
      <c r="S471" s="66"/>
      <c r="T471" s="66"/>
      <c r="U471" s="66"/>
      <c r="V471" s="66"/>
      <c r="W471" s="66"/>
      <c r="X471" s="66"/>
      <c r="Y471" s="66"/>
      <c r="Z471" s="66"/>
      <c r="AA471" s="66"/>
      <c r="AB471" s="66"/>
      <c r="AC471" s="66"/>
      <c r="AD471" s="66"/>
      <c r="AE471" s="66"/>
      <c r="AF471" s="66"/>
      <c r="AG471" s="66"/>
      <c r="AH471" s="66"/>
      <c r="AI471" s="66"/>
      <c r="AJ471" s="66"/>
      <c r="AK471" s="66"/>
      <c r="AL471" s="66"/>
      <c r="AM471" s="66"/>
      <c r="AN471" s="66"/>
      <c r="AO471" s="66"/>
    </row>
    <row r="472" spans="1:41" s="58" customFormat="1" ht="38.25" customHeight="1" x14ac:dyDescent="0.15">
      <c r="A472" s="66"/>
      <c r="B472" s="5">
        <v>80111600</v>
      </c>
      <c r="C472" s="23" t="s">
        <v>539</v>
      </c>
      <c r="D472" s="4">
        <v>1</v>
      </c>
      <c r="E472" s="4">
        <v>1</v>
      </c>
      <c r="F472" s="4">
        <v>11</v>
      </c>
      <c r="G472" s="4">
        <v>1</v>
      </c>
      <c r="H472" s="5" t="s">
        <v>25</v>
      </c>
      <c r="I472" s="4">
        <v>0</v>
      </c>
      <c r="J472" s="21">
        <f>3100000*F472</f>
        <v>34100000</v>
      </c>
      <c r="K472" s="14">
        <f t="shared" si="6"/>
        <v>34100000</v>
      </c>
      <c r="L472" s="44">
        <v>0</v>
      </c>
      <c r="M472" s="44">
        <v>0</v>
      </c>
      <c r="N472" s="46" t="s">
        <v>19</v>
      </c>
      <c r="O472" s="47" t="s">
        <v>20</v>
      </c>
      <c r="P472" s="46" t="s">
        <v>174</v>
      </c>
      <c r="Q472" s="44">
        <v>3822500</v>
      </c>
      <c r="R472" s="10" t="s">
        <v>342</v>
      </c>
      <c r="S472" s="66"/>
      <c r="T472" s="66"/>
      <c r="U472" s="66"/>
      <c r="V472" s="66"/>
      <c r="W472" s="66"/>
      <c r="X472" s="66"/>
      <c r="Y472" s="66"/>
      <c r="Z472" s="66"/>
      <c r="AA472" s="66"/>
      <c r="AB472" s="66"/>
      <c r="AC472" s="66"/>
      <c r="AD472" s="66"/>
      <c r="AE472" s="66"/>
      <c r="AF472" s="66"/>
      <c r="AG472" s="66"/>
      <c r="AH472" s="66"/>
      <c r="AI472" s="66"/>
      <c r="AJ472" s="66"/>
      <c r="AK472" s="66"/>
      <c r="AL472" s="66"/>
      <c r="AM472" s="66"/>
      <c r="AN472" s="66"/>
      <c r="AO472" s="66"/>
    </row>
    <row r="473" spans="1:41" s="58" customFormat="1" ht="38.25" customHeight="1" x14ac:dyDescent="0.15">
      <c r="A473" s="66"/>
      <c r="B473" s="5">
        <v>80111600</v>
      </c>
      <c r="C473" s="23" t="s">
        <v>540</v>
      </c>
      <c r="D473" s="4">
        <v>2</v>
      </c>
      <c r="E473" s="4">
        <v>2</v>
      </c>
      <c r="F473" s="4">
        <v>6</v>
      </c>
      <c r="G473" s="4">
        <v>1</v>
      </c>
      <c r="H473" s="20" t="s">
        <v>57</v>
      </c>
      <c r="I473" s="4">
        <v>0</v>
      </c>
      <c r="J473" s="21">
        <f>3034000*F473</f>
        <v>18204000</v>
      </c>
      <c r="K473" s="14">
        <f t="shared" si="6"/>
        <v>18204000</v>
      </c>
      <c r="L473" s="44">
        <v>0</v>
      </c>
      <c r="M473" s="44">
        <v>0</v>
      </c>
      <c r="N473" s="46" t="s">
        <v>19</v>
      </c>
      <c r="O473" s="47" t="s">
        <v>20</v>
      </c>
      <c r="P473" s="46" t="s">
        <v>174</v>
      </c>
      <c r="Q473" s="44">
        <v>3822500</v>
      </c>
      <c r="R473" s="10" t="s">
        <v>342</v>
      </c>
      <c r="S473" s="66"/>
      <c r="T473" s="66"/>
      <c r="U473" s="66"/>
      <c r="V473" s="66"/>
      <c r="W473" s="66"/>
      <c r="X473" s="66"/>
      <c r="Y473" s="66"/>
      <c r="Z473" s="66"/>
      <c r="AA473" s="66"/>
      <c r="AB473" s="66"/>
      <c r="AC473" s="66"/>
      <c r="AD473" s="66"/>
      <c r="AE473" s="66"/>
      <c r="AF473" s="66"/>
      <c r="AG473" s="66"/>
      <c r="AH473" s="66"/>
      <c r="AI473" s="66"/>
      <c r="AJ473" s="66"/>
      <c r="AK473" s="66"/>
      <c r="AL473" s="66"/>
      <c r="AM473" s="66"/>
      <c r="AN473" s="66"/>
      <c r="AO473" s="66"/>
    </row>
    <row r="474" spans="1:41" s="58" customFormat="1" ht="38.25" customHeight="1" x14ac:dyDescent="0.15">
      <c r="A474" s="66"/>
      <c r="B474" s="5">
        <v>80111600</v>
      </c>
      <c r="C474" s="23" t="s">
        <v>541</v>
      </c>
      <c r="D474" s="4">
        <v>7</v>
      </c>
      <c r="E474" s="4">
        <v>7</v>
      </c>
      <c r="F474" s="4">
        <v>5</v>
      </c>
      <c r="G474" s="4">
        <v>1</v>
      </c>
      <c r="H474" s="5" t="s">
        <v>25</v>
      </c>
      <c r="I474" s="4">
        <v>0</v>
      </c>
      <c r="J474" s="21">
        <f>3034000*F474</f>
        <v>15170000</v>
      </c>
      <c r="K474" s="14">
        <f t="shared" ref="K474:K537" si="7">J474</f>
        <v>15170000</v>
      </c>
      <c r="L474" s="44">
        <v>0</v>
      </c>
      <c r="M474" s="44">
        <v>0</v>
      </c>
      <c r="N474" s="46" t="s">
        <v>19</v>
      </c>
      <c r="O474" s="47" t="s">
        <v>20</v>
      </c>
      <c r="P474" s="46" t="s">
        <v>174</v>
      </c>
      <c r="Q474" s="44">
        <v>3822500</v>
      </c>
      <c r="R474" s="10" t="s">
        <v>342</v>
      </c>
      <c r="S474" s="66"/>
      <c r="T474" s="66"/>
      <c r="U474" s="66"/>
      <c r="V474" s="66"/>
      <c r="W474" s="66"/>
      <c r="X474" s="66"/>
      <c r="Y474" s="66"/>
      <c r="Z474" s="66"/>
      <c r="AA474" s="66"/>
      <c r="AB474" s="66"/>
      <c r="AC474" s="66"/>
      <c r="AD474" s="66"/>
      <c r="AE474" s="66"/>
      <c r="AF474" s="66"/>
      <c r="AG474" s="66"/>
      <c r="AH474" s="66"/>
      <c r="AI474" s="66"/>
      <c r="AJ474" s="66"/>
      <c r="AK474" s="66"/>
      <c r="AL474" s="66"/>
      <c r="AM474" s="66"/>
      <c r="AN474" s="66"/>
      <c r="AO474" s="66"/>
    </row>
    <row r="475" spans="1:41" s="58" customFormat="1" ht="38.25" customHeight="1" x14ac:dyDescent="0.15">
      <c r="A475" s="66"/>
      <c r="B475" s="5">
        <v>80111600</v>
      </c>
      <c r="C475" s="23" t="s">
        <v>542</v>
      </c>
      <c r="D475" s="4">
        <v>2</v>
      </c>
      <c r="E475" s="4">
        <v>2</v>
      </c>
      <c r="F475" s="4">
        <v>6</v>
      </c>
      <c r="G475" s="4">
        <v>1</v>
      </c>
      <c r="H475" s="20" t="s">
        <v>57</v>
      </c>
      <c r="I475" s="4">
        <v>0</v>
      </c>
      <c r="J475" s="21">
        <f>4200000*F475</f>
        <v>25200000</v>
      </c>
      <c r="K475" s="14">
        <f t="shared" si="7"/>
        <v>25200000</v>
      </c>
      <c r="L475" s="44">
        <v>0</v>
      </c>
      <c r="M475" s="44">
        <v>0</v>
      </c>
      <c r="N475" s="46" t="s">
        <v>19</v>
      </c>
      <c r="O475" s="47" t="s">
        <v>20</v>
      </c>
      <c r="P475" s="46" t="s">
        <v>174</v>
      </c>
      <c r="Q475" s="44">
        <v>3822500</v>
      </c>
      <c r="R475" s="10" t="s">
        <v>342</v>
      </c>
      <c r="S475" s="66"/>
      <c r="T475" s="66"/>
      <c r="U475" s="66"/>
      <c r="V475" s="66"/>
      <c r="W475" s="66"/>
      <c r="X475" s="66"/>
      <c r="Y475" s="66"/>
      <c r="Z475" s="66"/>
      <c r="AA475" s="66"/>
      <c r="AB475" s="66"/>
      <c r="AC475" s="66"/>
      <c r="AD475" s="66"/>
      <c r="AE475" s="66"/>
      <c r="AF475" s="66"/>
      <c r="AG475" s="66"/>
      <c r="AH475" s="66"/>
      <c r="AI475" s="66"/>
      <c r="AJ475" s="66"/>
      <c r="AK475" s="66"/>
      <c r="AL475" s="66"/>
      <c r="AM475" s="66"/>
      <c r="AN475" s="66"/>
      <c r="AO475" s="66"/>
    </row>
    <row r="476" spans="1:41" s="58" customFormat="1" ht="38.25" customHeight="1" x14ac:dyDescent="0.15">
      <c r="A476" s="66"/>
      <c r="B476" s="5">
        <v>80111600</v>
      </c>
      <c r="C476" s="23" t="s">
        <v>543</v>
      </c>
      <c r="D476" s="4">
        <v>7</v>
      </c>
      <c r="E476" s="4">
        <v>7</v>
      </c>
      <c r="F476" s="4">
        <v>5</v>
      </c>
      <c r="G476" s="4">
        <v>1</v>
      </c>
      <c r="H476" s="5" t="s">
        <v>25</v>
      </c>
      <c r="I476" s="4">
        <v>0</v>
      </c>
      <c r="J476" s="21">
        <f>4200000*F476</f>
        <v>21000000</v>
      </c>
      <c r="K476" s="14">
        <f t="shared" si="7"/>
        <v>21000000</v>
      </c>
      <c r="L476" s="44">
        <v>0</v>
      </c>
      <c r="M476" s="44">
        <v>0</v>
      </c>
      <c r="N476" s="46" t="s">
        <v>19</v>
      </c>
      <c r="O476" s="47" t="s">
        <v>20</v>
      </c>
      <c r="P476" s="46" t="s">
        <v>174</v>
      </c>
      <c r="Q476" s="44">
        <v>3822500</v>
      </c>
      <c r="R476" s="10" t="s">
        <v>342</v>
      </c>
      <c r="S476" s="66"/>
      <c r="T476" s="66"/>
      <c r="U476" s="66"/>
      <c r="V476" s="66"/>
      <c r="W476" s="66"/>
      <c r="X476" s="66"/>
      <c r="Y476" s="66"/>
      <c r="Z476" s="66"/>
      <c r="AA476" s="66"/>
      <c r="AB476" s="66"/>
      <c r="AC476" s="66"/>
      <c r="AD476" s="66"/>
      <c r="AE476" s="66"/>
      <c r="AF476" s="66"/>
      <c r="AG476" s="66"/>
      <c r="AH476" s="66"/>
      <c r="AI476" s="66"/>
      <c r="AJ476" s="66"/>
      <c r="AK476" s="66"/>
      <c r="AL476" s="66"/>
      <c r="AM476" s="66"/>
      <c r="AN476" s="66"/>
      <c r="AO476" s="66"/>
    </row>
    <row r="477" spans="1:41" s="58" customFormat="1" ht="38.25" customHeight="1" x14ac:dyDescent="0.15">
      <c r="A477" s="66"/>
      <c r="B477" s="5">
        <v>80111600</v>
      </c>
      <c r="C477" s="23" t="s">
        <v>544</v>
      </c>
      <c r="D477" s="4">
        <v>1</v>
      </c>
      <c r="E477" s="4">
        <v>1</v>
      </c>
      <c r="F477" s="4">
        <v>11</v>
      </c>
      <c r="G477" s="4">
        <v>1</v>
      </c>
      <c r="H477" s="5" t="s">
        <v>25</v>
      </c>
      <c r="I477" s="4">
        <v>0</v>
      </c>
      <c r="J477" s="21">
        <f>3034000*F477</f>
        <v>33374000</v>
      </c>
      <c r="K477" s="14">
        <f t="shared" si="7"/>
        <v>33374000</v>
      </c>
      <c r="L477" s="44">
        <v>0</v>
      </c>
      <c r="M477" s="44">
        <v>0</v>
      </c>
      <c r="N477" s="46" t="s">
        <v>19</v>
      </c>
      <c r="O477" s="47" t="s">
        <v>20</v>
      </c>
      <c r="P477" s="46" t="s">
        <v>174</v>
      </c>
      <c r="Q477" s="44">
        <v>3822500</v>
      </c>
      <c r="R477" s="10" t="s">
        <v>342</v>
      </c>
      <c r="S477" s="66"/>
      <c r="T477" s="66"/>
      <c r="U477" s="66"/>
      <c r="V477" s="66"/>
      <c r="W477" s="66"/>
      <c r="X477" s="66"/>
      <c r="Y477" s="66"/>
      <c r="Z477" s="66"/>
      <c r="AA477" s="66"/>
      <c r="AB477" s="66"/>
      <c r="AC477" s="66"/>
      <c r="AD477" s="66"/>
      <c r="AE477" s="66"/>
      <c r="AF477" s="66"/>
      <c r="AG477" s="66"/>
      <c r="AH477" s="66"/>
      <c r="AI477" s="66"/>
      <c r="AJ477" s="66"/>
      <c r="AK477" s="66"/>
      <c r="AL477" s="66"/>
      <c r="AM477" s="66"/>
      <c r="AN477" s="66"/>
      <c r="AO477" s="66"/>
    </row>
    <row r="478" spans="1:41" s="58" customFormat="1" ht="38.25" customHeight="1" x14ac:dyDescent="0.15">
      <c r="A478" s="66"/>
      <c r="B478" s="5">
        <v>80111600</v>
      </c>
      <c r="C478" s="23" t="s">
        <v>545</v>
      </c>
      <c r="D478" s="4">
        <v>1</v>
      </c>
      <c r="E478" s="4">
        <v>1</v>
      </c>
      <c r="F478" s="4">
        <v>6</v>
      </c>
      <c r="G478" s="4">
        <v>1</v>
      </c>
      <c r="H478" s="20" t="s">
        <v>57</v>
      </c>
      <c r="I478" s="4">
        <v>0</v>
      </c>
      <c r="J478" s="21">
        <f>2200000*F478</f>
        <v>13200000</v>
      </c>
      <c r="K478" s="14">
        <f t="shared" si="7"/>
        <v>13200000</v>
      </c>
      <c r="L478" s="44">
        <v>0</v>
      </c>
      <c r="M478" s="44">
        <v>0</v>
      </c>
      <c r="N478" s="46" t="s">
        <v>19</v>
      </c>
      <c r="O478" s="47" t="s">
        <v>20</v>
      </c>
      <c r="P478" s="46" t="s">
        <v>174</v>
      </c>
      <c r="Q478" s="44">
        <v>3822500</v>
      </c>
      <c r="R478" s="10" t="s">
        <v>342</v>
      </c>
      <c r="S478" s="66"/>
      <c r="T478" s="66"/>
      <c r="U478" s="66"/>
      <c r="V478" s="66"/>
      <c r="W478" s="66"/>
      <c r="X478" s="66"/>
      <c r="Y478" s="66"/>
      <c r="Z478" s="66"/>
      <c r="AA478" s="66"/>
      <c r="AB478" s="66"/>
      <c r="AC478" s="66"/>
      <c r="AD478" s="66"/>
      <c r="AE478" s="66"/>
      <c r="AF478" s="66"/>
      <c r="AG478" s="66"/>
      <c r="AH478" s="66"/>
      <c r="AI478" s="66"/>
      <c r="AJ478" s="66"/>
      <c r="AK478" s="66"/>
      <c r="AL478" s="66"/>
      <c r="AM478" s="66"/>
      <c r="AN478" s="66"/>
      <c r="AO478" s="66"/>
    </row>
    <row r="479" spans="1:41" s="58" customFormat="1" ht="38.25" customHeight="1" x14ac:dyDescent="0.15">
      <c r="A479" s="66"/>
      <c r="B479" s="5">
        <v>80111600</v>
      </c>
      <c r="C479" s="23" t="s">
        <v>546</v>
      </c>
      <c r="D479" s="4">
        <v>7</v>
      </c>
      <c r="E479" s="4">
        <v>7</v>
      </c>
      <c r="F479" s="4">
        <v>5</v>
      </c>
      <c r="G479" s="4">
        <v>1</v>
      </c>
      <c r="H479" s="5" t="s">
        <v>25</v>
      </c>
      <c r="I479" s="4">
        <v>0</v>
      </c>
      <c r="J479" s="21">
        <f>2200000*F479</f>
        <v>11000000</v>
      </c>
      <c r="K479" s="14">
        <f t="shared" si="7"/>
        <v>11000000</v>
      </c>
      <c r="L479" s="44">
        <v>0</v>
      </c>
      <c r="M479" s="44">
        <v>0</v>
      </c>
      <c r="N479" s="46" t="s">
        <v>19</v>
      </c>
      <c r="O479" s="47" t="s">
        <v>20</v>
      </c>
      <c r="P479" s="46" t="s">
        <v>174</v>
      </c>
      <c r="Q479" s="44">
        <v>3822500</v>
      </c>
      <c r="R479" s="10" t="s">
        <v>342</v>
      </c>
      <c r="S479" s="66"/>
      <c r="T479" s="66"/>
      <c r="U479" s="66"/>
      <c r="V479" s="66"/>
      <c r="W479" s="66"/>
      <c r="X479" s="66"/>
      <c r="Y479" s="66"/>
      <c r="Z479" s="66"/>
      <c r="AA479" s="66"/>
      <c r="AB479" s="66"/>
      <c r="AC479" s="66"/>
      <c r="AD479" s="66"/>
      <c r="AE479" s="66"/>
      <c r="AF479" s="66"/>
      <c r="AG479" s="66"/>
      <c r="AH479" s="66"/>
      <c r="AI479" s="66"/>
      <c r="AJ479" s="66"/>
      <c r="AK479" s="66"/>
      <c r="AL479" s="66"/>
      <c r="AM479" s="66"/>
      <c r="AN479" s="66"/>
      <c r="AO479" s="66"/>
    </row>
    <row r="480" spans="1:41" s="58" customFormat="1" ht="38.25" customHeight="1" x14ac:dyDescent="0.15">
      <c r="A480" s="66"/>
      <c r="B480" s="5">
        <v>80111600</v>
      </c>
      <c r="C480" s="23" t="s">
        <v>547</v>
      </c>
      <c r="D480" s="4">
        <v>1</v>
      </c>
      <c r="E480" s="4">
        <v>1</v>
      </c>
      <c r="F480" s="4">
        <v>11</v>
      </c>
      <c r="G480" s="4">
        <v>1</v>
      </c>
      <c r="H480" s="5" t="s">
        <v>25</v>
      </c>
      <c r="I480" s="4">
        <v>0</v>
      </c>
      <c r="J480" s="21">
        <f>2200000*F480</f>
        <v>24200000</v>
      </c>
      <c r="K480" s="14">
        <f t="shared" si="7"/>
        <v>24200000</v>
      </c>
      <c r="L480" s="44">
        <v>0</v>
      </c>
      <c r="M480" s="44">
        <v>0</v>
      </c>
      <c r="N480" s="46" t="s">
        <v>19</v>
      </c>
      <c r="O480" s="47" t="s">
        <v>20</v>
      </c>
      <c r="P480" s="46" t="s">
        <v>174</v>
      </c>
      <c r="Q480" s="44">
        <v>3822500</v>
      </c>
      <c r="R480" s="10" t="s">
        <v>342</v>
      </c>
      <c r="S480" s="66"/>
      <c r="T480" s="66"/>
      <c r="U480" s="66"/>
      <c r="V480" s="66"/>
      <c r="W480" s="66"/>
      <c r="X480" s="66"/>
      <c r="Y480" s="66"/>
      <c r="Z480" s="66"/>
      <c r="AA480" s="66"/>
      <c r="AB480" s="66"/>
      <c r="AC480" s="66"/>
      <c r="AD480" s="66"/>
      <c r="AE480" s="66"/>
      <c r="AF480" s="66"/>
      <c r="AG480" s="66"/>
      <c r="AH480" s="66"/>
      <c r="AI480" s="66"/>
      <c r="AJ480" s="66"/>
      <c r="AK480" s="66"/>
      <c r="AL480" s="66"/>
      <c r="AM480" s="66"/>
      <c r="AN480" s="66"/>
      <c r="AO480" s="66"/>
    </row>
    <row r="481" spans="1:41" s="58" customFormat="1" ht="38.25" customHeight="1" x14ac:dyDescent="0.15">
      <c r="A481" s="66"/>
      <c r="B481" s="5">
        <v>80111600</v>
      </c>
      <c r="C481" s="57" t="s">
        <v>548</v>
      </c>
      <c r="D481" s="4">
        <v>1</v>
      </c>
      <c r="E481" s="4">
        <v>1</v>
      </c>
      <c r="F481" s="4">
        <v>6</v>
      </c>
      <c r="G481" s="4">
        <v>1</v>
      </c>
      <c r="H481" s="20" t="s">
        <v>57</v>
      </c>
      <c r="I481" s="4">
        <v>0</v>
      </c>
      <c r="J481" s="21">
        <f>3200000*F481</f>
        <v>19200000</v>
      </c>
      <c r="K481" s="14">
        <f t="shared" si="7"/>
        <v>19200000</v>
      </c>
      <c r="L481" s="44">
        <v>0</v>
      </c>
      <c r="M481" s="44">
        <v>0</v>
      </c>
      <c r="N481" s="46" t="s">
        <v>19</v>
      </c>
      <c r="O481" s="47" t="s">
        <v>20</v>
      </c>
      <c r="P481" s="46" t="s">
        <v>174</v>
      </c>
      <c r="Q481" s="44">
        <v>3822500</v>
      </c>
      <c r="R481" s="10" t="s">
        <v>342</v>
      </c>
      <c r="S481" s="66"/>
      <c r="T481" s="66"/>
      <c r="U481" s="66"/>
      <c r="V481" s="66"/>
      <c r="W481" s="66"/>
      <c r="X481" s="66"/>
      <c r="Y481" s="66"/>
      <c r="Z481" s="66"/>
      <c r="AA481" s="66"/>
      <c r="AB481" s="66"/>
      <c r="AC481" s="66"/>
      <c r="AD481" s="66"/>
      <c r="AE481" s="66"/>
      <c r="AF481" s="66"/>
      <c r="AG481" s="66"/>
      <c r="AH481" s="66"/>
      <c r="AI481" s="66"/>
      <c r="AJ481" s="66"/>
      <c r="AK481" s="66"/>
      <c r="AL481" s="66"/>
      <c r="AM481" s="66"/>
      <c r="AN481" s="66"/>
      <c r="AO481" s="66"/>
    </row>
    <row r="482" spans="1:41" s="58" customFormat="1" ht="38.25" customHeight="1" x14ac:dyDescent="0.15">
      <c r="A482" s="66"/>
      <c r="B482" s="5">
        <v>80111600</v>
      </c>
      <c r="C482" s="23" t="s">
        <v>549</v>
      </c>
      <c r="D482" s="4">
        <v>7</v>
      </c>
      <c r="E482" s="4">
        <v>7</v>
      </c>
      <c r="F482" s="4">
        <v>5</v>
      </c>
      <c r="G482" s="4">
        <v>1</v>
      </c>
      <c r="H482" s="5" t="s">
        <v>25</v>
      </c>
      <c r="I482" s="4">
        <v>0</v>
      </c>
      <c r="J482" s="21">
        <f>3200000*F482</f>
        <v>16000000</v>
      </c>
      <c r="K482" s="14">
        <f t="shared" si="7"/>
        <v>16000000</v>
      </c>
      <c r="L482" s="44">
        <v>0</v>
      </c>
      <c r="M482" s="44">
        <v>0</v>
      </c>
      <c r="N482" s="46" t="s">
        <v>19</v>
      </c>
      <c r="O482" s="47" t="s">
        <v>20</v>
      </c>
      <c r="P482" s="46" t="s">
        <v>174</v>
      </c>
      <c r="Q482" s="44">
        <v>3822500</v>
      </c>
      <c r="R482" s="10" t="s">
        <v>342</v>
      </c>
      <c r="S482" s="66"/>
      <c r="T482" s="66"/>
      <c r="U482" s="66"/>
      <c r="V482" s="66"/>
      <c r="W482" s="66"/>
      <c r="X482" s="66"/>
      <c r="Y482" s="66"/>
      <c r="Z482" s="66"/>
      <c r="AA482" s="66"/>
      <c r="AB482" s="66"/>
      <c r="AC482" s="66"/>
      <c r="AD482" s="66"/>
      <c r="AE482" s="66"/>
      <c r="AF482" s="66"/>
      <c r="AG482" s="66"/>
      <c r="AH482" s="66"/>
      <c r="AI482" s="66"/>
      <c r="AJ482" s="66"/>
      <c r="AK482" s="66"/>
      <c r="AL482" s="66"/>
      <c r="AM482" s="66"/>
      <c r="AN482" s="66"/>
      <c r="AO482" s="66"/>
    </row>
    <row r="483" spans="1:41" s="58" customFormat="1" ht="38.25" customHeight="1" x14ac:dyDescent="0.15">
      <c r="A483" s="66"/>
      <c r="B483" s="5">
        <v>80111600</v>
      </c>
      <c r="C483" s="23" t="s">
        <v>550</v>
      </c>
      <c r="D483" s="4">
        <v>1</v>
      </c>
      <c r="E483" s="4">
        <v>1</v>
      </c>
      <c r="F483" s="4">
        <v>4</v>
      </c>
      <c r="G483" s="4">
        <v>1</v>
      </c>
      <c r="H483" s="20" t="s">
        <v>57</v>
      </c>
      <c r="I483" s="4">
        <v>0</v>
      </c>
      <c r="J483" s="21">
        <f>2200000*F483</f>
        <v>8800000</v>
      </c>
      <c r="K483" s="14">
        <f t="shared" si="7"/>
        <v>8800000</v>
      </c>
      <c r="L483" s="44">
        <v>0</v>
      </c>
      <c r="M483" s="44">
        <v>0</v>
      </c>
      <c r="N483" s="46" t="s">
        <v>19</v>
      </c>
      <c r="O483" s="47" t="s">
        <v>20</v>
      </c>
      <c r="P483" s="46" t="s">
        <v>174</v>
      </c>
      <c r="Q483" s="44">
        <v>3822500</v>
      </c>
      <c r="R483" s="10" t="s">
        <v>342</v>
      </c>
      <c r="S483" s="66"/>
      <c r="T483" s="66"/>
      <c r="U483" s="66"/>
      <c r="V483" s="66"/>
      <c r="W483" s="66"/>
      <c r="X483" s="66"/>
      <c r="Y483" s="66"/>
      <c r="Z483" s="66"/>
      <c r="AA483" s="66"/>
      <c r="AB483" s="66"/>
      <c r="AC483" s="66"/>
      <c r="AD483" s="66"/>
      <c r="AE483" s="66"/>
      <c r="AF483" s="66"/>
      <c r="AG483" s="66"/>
      <c r="AH483" s="66"/>
      <c r="AI483" s="66"/>
      <c r="AJ483" s="66"/>
      <c r="AK483" s="66"/>
      <c r="AL483" s="66"/>
      <c r="AM483" s="66"/>
      <c r="AN483" s="66"/>
      <c r="AO483" s="66"/>
    </row>
    <row r="484" spans="1:41" s="58" customFormat="1" ht="38.25" customHeight="1" x14ac:dyDescent="0.15">
      <c r="A484" s="66"/>
      <c r="B484" s="5">
        <v>80111600</v>
      </c>
      <c r="C484" s="23" t="s">
        <v>551</v>
      </c>
      <c r="D484" s="4">
        <v>7</v>
      </c>
      <c r="E484" s="4">
        <v>7</v>
      </c>
      <c r="F484" s="4">
        <v>7</v>
      </c>
      <c r="G484" s="4">
        <v>1</v>
      </c>
      <c r="H484" s="5" t="s">
        <v>25</v>
      </c>
      <c r="I484" s="4">
        <v>0</v>
      </c>
      <c r="J484" s="21">
        <f>2200000*F484</f>
        <v>15400000</v>
      </c>
      <c r="K484" s="14">
        <f t="shared" si="7"/>
        <v>15400000</v>
      </c>
      <c r="L484" s="44">
        <v>0</v>
      </c>
      <c r="M484" s="44">
        <v>0</v>
      </c>
      <c r="N484" s="46" t="s">
        <v>19</v>
      </c>
      <c r="O484" s="47" t="s">
        <v>20</v>
      </c>
      <c r="P484" s="46" t="s">
        <v>174</v>
      </c>
      <c r="Q484" s="44">
        <v>3822500</v>
      </c>
      <c r="R484" s="10" t="s">
        <v>342</v>
      </c>
      <c r="S484" s="66"/>
      <c r="T484" s="66"/>
      <c r="U484" s="66"/>
      <c r="V484" s="66"/>
      <c r="W484" s="66"/>
      <c r="X484" s="66"/>
      <c r="Y484" s="66"/>
      <c r="Z484" s="66"/>
      <c r="AA484" s="66"/>
      <c r="AB484" s="66"/>
      <c r="AC484" s="66"/>
      <c r="AD484" s="66"/>
      <c r="AE484" s="66"/>
      <c r="AF484" s="66"/>
      <c r="AG484" s="66"/>
      <c r="AH484" s="66"/>
      <c r="AI484" s="66"/>
      <c r="AJ484" s="66"/>
      <c r="AK484" s="66"/>
      <c r="AL484" s="66"/>
      <c r="AM484" s="66"/>
      <c r="AN484" s="66"/>
      <c r="AO484" s="66"/>
    </row>
    <row r="485" spans="1:41" s="58" customFormat="1" ht="38.25" customHeight="1" x14ac:dyDescent="0.15">
      <c r="A485" s="66"/>
      <c r="B485" s="5">
        <v>80111600</v>
      </c>
      <c r="C485" s="23" t="s">
        <v>552</v>
      </c>
      <c r="D485" s="4">
        <v>2</v>
      </c>
      <c r="E485" s="4">
        <v>2</v>
      </c>
      <c r="F485" s="4">
        <v>5</v>
      </c>
      <c r="G485" s="4">
        <v>1</v>
      </c>
      <c r="H485" s="20" t="s">
        <v>57</v>
      </c>
      <c r="I485" s="4">
        <v>0</v>
      </c>
      <c r="J485" s="21">
        <f>2200000*F485</f>
        <v>11000000</v>
      </c>
      <c r="K485" s="14">
        <f t="shared" si="7"/>
        <v>11000000</v>
      </c>
      <c r="L485" s="44">
        <v>0</v>
      </c>
      <c r="M485" s="44">
        <v>0</v>
      </c>
      <c r="N485" s="46" t="s">
        <v>19</v>
      </c>
      <c r="O485" s="47" t="s">
        <v>20</v>
      </c>
      <c r="P485" s="46" t="s">
        <v>174</v>
      </c>
      <c r="Q485" s="44">
        <v>3822500</v>
      </c>
      <c r="R485" s="10" t="s">
        <v>342</v>
      </c>
      <c r="S485" s="66"/>
      <c r="T485" s="66"/>
      <c r="U485" s="66"/>
      <c r="V485" s="66"/>
      <c r="W485" s="66"/>
      <c r="X485" s="66"/>
      <c r="Y485" s="66"/>
      <c r="Z485" s="66"/>
      <c r="AA485" s="66"/>
      <c r="AB485" s="66"/>
      <c r="AC485" s="66"/>
      <c r="AD485" s="66"/>
      <c r="AE485" s="66"/>
      <c r="AF485" s="66"/>
      <c r="AG485" s="66"/>
      <c r="AH485" s="66"/>
      <c r="AI485" s="66"/>
      <c r="AJ485" s="66"/>
      <c r="AK485" s="66"/>
      <c r="AL485" s="66"/>
      <c r="AM485" s="66"/>
      <c r="AN485" s="66"/>
      <c r="AO485" s="66"/>
    </row>
    <row r="486" spans="1:41" s="58" customFormat="1" ht="38.25" customHeight="1" x14ac:dyDescent="0.15">
      <c r="A486" s="66"/>
      <c r="B486" s="5">
        <v>80111600</v>
      </c>
      <c r="C486" s="23" t="s">
        <v>553</v>
      </c>
      <c r="D486" s="4">
        <v>7</v>
      </c>
      <c r="E486" s="4">
        <v>7</v>
      </c>
      <c r="F486" s="4">
        <v>6</v>
      </c>
      <c r="G486" s="4">
        <v>1</v>
      </c>
      <c r="H486" s="5" t="s">
        <v>25</v>
      </c>
      <c r="I486" s="4">
        <v>0</v>
      </c>
      <c r="J486" s="21">
        <f>2200000*F486</f>
        <v>13200000</v>
      </c>
      <c r="K486" s="14">
        <f t="shared" si="7"/>
        <v>13200000</v>
      </c>
      <c r="L486" s="44">
        <v>0</v>
      </c>
      <c r="M486" s="44">
        <v>0</v>
      </c>
      <c r="N486" s="46" t="s">
        <v>19</v>
      </c>
      <c r="O486" s="47" t="s">
        <v>20</v>
      </c>
      <c r="P486" s="46" t="s">
        <v>174</v>
      </c>
      <c r="Q486" s="44">
        <v>3822500</v>
      </c>
      <c r="R486" s="10" t="s">
        <v>342</v>
      </c>
      <c r="S486" s="66"/>
      <c r="T486" s="66"/>
      <c r="U486" s="66"/>
      <c r="V486" s="66"/>
      <c r="W486" s="66"/>
      <c r="X486" s="66"/>
      <c r="Y486" s="66"/>
      <c r="Z486" s="66"/>
      <c r="AA486" s="66"/>
      <c r="AB486" s="66"/>
      <c r="AC486" s="66"/>
      <c r="AD486" s="66"/>
      <c r="AE486" s="66"/>
      <c r="AF486" s="66"/>
      <c r="AG486" s="66"/>
      <c r="AH486" s="66"/>
      <c r="AI486" s="66"/>
      <c r="AJ486" s="66"/>
      <c r="AK486" s="66"/>
      <c r="AL486" s="66"/>
      <c r="AM486" s="66"/>
      <c r="AN486" s="66"/>
      <c r="AO486" s="66"/>
    </row>
    <row r="487" spans="1:41" s="58" customFormat="1" ht="38.25" customHeight="1" x14ac:dyDescent="0.15">
      <c r="A487" s="66"/>
      <c r="B487" s="5">
        <v>80111600</v>
      </c>
      <c r="C487" s="23" t="s">
        <v>554</v>
      </c>
      <c r="D487" s="4">
        <v>2</v>
      </c>
      <c r="E487" s="4">
        <v>2</v>
      </c>
      <c r="F487" s="4">
        <v>6</v>
      </c>
      <c r="G487" s="4">
        <v>1</v>
      </c>
      <c r="H487" s="20" t="s">
        <v>57</v>
      </c>
      <c r="I487" s="4">
        <v>0</v>
      </c>
      <c r="J487" s="21">
        <f>3700000*F487</f>
        <v>22200000</v>
      </c>
      <c r="K487" s="14">
        <f t="shared" si="7"/>
        <v>22200000</v>
      </c>
      <c r="L487" s="44">
        <v>0</v>
      </c>
      <c r="M487" s="44">
        <v>0</v>
      </c>
      <c r="N487" s="46" t="s">
        <v>19</v>
      </c>
      <c r="O487" s="47" t="s">
        <v>20</v>
      </c>
      <c r="P487" s="46" t="s">
        <v>174</v>
      </c>
      <c r="Q487" s="44">
        <v>3822500</v>
      </c>
      <c r="R487" s="10" t="s">
        <v>342</v>
      </c>
      <c r="S487" s="66"/>
      <c r="T487" s="66"/>
      <c r="U487" s="66"/>
      <c r="V487" s="66"/>
      <c r="W487" s="66"/>
      <c r="X487" s="66"/>
      <c r="Y487" s="66"/>
      <c r="Z487" s="66"/>
      <c r="AA487" s="66"/>
      <c r="AB487" s="66"/>
      <c r="AC487" s="66"/>
      <c r="AD487" s="66"/>
      <c r="AE487" s="66"/>
      <c r="AF487" s="66"/>
      <c r="AG487" s="66"/>
      <c r="AH487" s="66"/>
      <c r="AI487" s="66"/>
      <c r="AJ487" s="66"/>
      <c r="AK487" s="66"/>
      <c r="AL487" s="66"/>
      <c r="AM487" s="66"/>
      <c r="AN487" s="66"/>
      <c r="AO487" s="66"/>
    </row>
    <row r="488" spans="1:41" s="58" customFormat="1" ht="38.25" customHeight="1" x14ac:dyDescent="0.15">
      <c r="A488" s="66"/>
      <c r="B488" s="5">
        <v>80111600</v>
      </c>
      <c r="C488" s="23" t="s">
        <v>555</v>
      </c>
      <c r="D488" s="4">
        <v>7</v>
      </c>
      <c r="E488" s="4">
        <v>7</v>
      </c>
      <c r="F488" s="4">
        <v>5</v>
      </c>
      <c r="G488" s="4">
        <v>1</v>
      </c>
      <c r="H488" s="5" t="s">
        <v>25</v>
      </c>
      <c r="I488" s="4">
        <v>0</v>
      </c>
      <c r="J488" s="21">
        <f>3700000*F488</f>
        <v>18500000</v>
      </c>
      <c r="K488" s="14">
        <f t="shared" si="7"/>
        <v>18500000</v>
      </c>
      <c r="L488" s="44">
        <v>0</v>
      </c>
      <c r="M488" s="44">
        <v>0</v>
      </c>
      <c r="N488" s="46" t="s">
        <v>19</v>
      </c>
      <c r="O488" s="47" t="s">
        <v>20</v>
      </c>
      <c r="P488" s="46" t="s">
        <v>174</v>
      </c>
      <c r="Q488" s="44">
        <v>3822500</v>
      </c>
      <c r="R488" s="10" t="s">
        <v>342</v>
      </c>
      <c r="S488" s="66"/>
      <c r="T488" s="66"/>
      <c r="U488" s="66"/>
      <c r="V488" s="66"/>
      <c r="W488" s="66"/>
      <c r="X488" s="66"/>
      <c r="Y488" s="66"/>
      <c r="Z488" s="66"/>
      <c r="AA488" s="66"/>
      <c r="AB488" s="66"/>
      <c r="AC488" s="66"/>
      <c r="AD488" s="66"/>
      <c r="AE488" s="66"/>
      <c r="AF488" s="66"/>
      <c r="AG488" s="66"/>
      <c r="AH488" s="66"/>
      <c r="AI488" s="66"/>
      <c r="AJ488" s="66"/>
      <c r="AK488" s="66"/>
      <c r="AL488" s="66"/>
      <c r="AM488" s="66"/>
      <c r="AN488" s="66"/>
      <c r="AO488" s="66"/>
    </row>
    <row r="489" spans="1:41" s="58" customFormat="1" ht="38.25" customHeight="1" x14ac:dyDescent="0.15">
      <c r="A489" s="66"/>
      <c r="B489" s="5">
        <v>80111600</v>
      </c>
      <c r="C489" s="23" t="s">
        <v>556</v>
      </c>
      <c r="D489" s="4">
        <v>1</v>
      </c>
      <c r="E489" s="4">
        <v>1</v>
      </c>
      <c r="F489" s="4">
        <v>11</v>
      </c>
      <c r="G489" s="4">
        <v>1</v>
      </c>
      <c r="H489" s="5" t="s">
        <v>25</v>
      </c>
      <c r="I489" s="4">
        <v>0</v>
      </c>
      <c r="J489" s="21">
        <f>2800000*F489</f>
        <v>30800000</v>
      </c>
      <c r="K489" s="14">
        <f t="shared" si="7"/>
        <v>30800000</v>
      </c>
      <c r="L489" s="44">
        <v>0</v>
      </c>
      <c r="M489" s="44">
        <v>0</v>
      </c>
      <c r="N489" s="46" t="s">
        <v>19</v>
      </c>
      <c r="O489" s="47" t="s">
        <v>20</v>
      </c>
      <c r="P489" s="46" t="s">
        <v>174</v>
      </c>
      <c r="Q489" s="44">
        <v>3822500</v>
      </c>
      <c r="R489" s="10" t="s">
        <v>342</v>
      </c>
      <c r="S489" s="66"/>
      <c r="T489" s="66"/>
      <c r="U489" s="66"/>
      <c r="V489" s="66"/>
      <c r="W489" s="66"/>
      <c r="X489" s="66"/>
      <c r="Y489" s="66"/>
      <c r="Z489" s="66"/>
      <c r="AA489" s="66"/>
      <c r="AB489" s="66"/>
      <c r="AC489" s="66"/>
      <c r="AD489" s="66"/>
      <c r="AE489" s="66"/>
      <c r="AF489" s="66"/>
      <c r="AG489" s="66"/>
      <c r="AH489" s="66"/>
      <c r="AI489" s="66"/>
      <c r="AJ489" s="66"/>
      <c r="AK489" s="66"/>
      <c r="AL489" s="66"/>
      <c r="AM489" s="66"/>
      <c r="AN489" s="66"/>
      <c r="AO489" s="66"/>
    </row>
    <row r="490" spans="1:41" s="58" customFormat="1" ht="38.25" customHeight="1" x14ac:dyDescent="0.15">
      <c r="A490" s="66"/>
      <c r="B490" s="5">
        <v>80111600</v>
      </c>
      <c r="C490" s="57" t="s">
        <v>557</v>
      </c>
      <c r="D490" s="4">
        <v>1</v>
      </c>
      <c r="E490" s="4">
        <v>1</v>
      </c>
      <c r="F490" s="4">
        <v>6</v>
      </c>
      <c r="G490" s="4">
        <v>1</v>
      </c>
      <c r="H490" s="20" t="s">
        <v>57</v>
      </c>
      <c r="I490" s="4">
        <v>0</v>
      </c>
      <c r="J490" s="21">
        <f>4800000*F490</f>
        <v>28800000</v>
      </c>
      <c r="K490" s="14">
        <f t="shared" si="7"/>
        <v>28800000</v>
      </c>
      <c r="L490" s="44">
        <v>0</v>
      </c>
      <c r="M490" s="44">
        <v>0</v>
      </c>
      <c r="N490" s="46" t="s">
        <v>19</v>
      </c>
      <c r="O490" s="47" t="s">
        <v>20</v>
      </c>
      <c r="P490" s="46" t="s">
        <v>174</v>
      </c>
      <c r="Q490" s="44">
        <v>3822500</v>
      </c>
      <c r="R490" s="10" t="s">
        <v>342</v>
      </c>
      <c r="S490" s="66"/>
      <c r="T490" s="66"/>
      <c r="U490" s="66"/>
      <c r="V490" s="66"/>
      <c r="W490" s="66"/>
      <c r="X490" s="66"/>
      <c r="Y490" s="66"/>
      <c r="Z490" s="66"/>
      <c r="AA490" s="66"/>
      <c r="AB490" s="66"/>
      <c r="AC490" s="66"/>
      <c r="AD490" s="66"/>
      <c r="AE490" s="66"/>
      <c r="AF490" s="66"/>
      <c r="AG490" s="66"/>
      <c r="AH490" s="66"/>
      <c r="AI490" s="66"/>
      <c r="AJ490" s="66"/>
      <c r="AK490" s="66"/>
      <c r="AL490" s="66"/>
      <c r="AM490" s="66"/>
      <c r="AN490" s="66"/>
      <c r="AO490" s="66"/>
    </row>
    <row r="491" spans="1:41" s="58" customFormat="1" ht="38.25" customHeight="1" x14ac:dyDescent="0.15">
      <c r="A491" s="66"/>
      <c r="B491" s="5">
        <v>80111600</v>
      </c>
      <c r="C491" s="23" t="s">
        <v>558</v>
      </c>
      <c r="D491" s="4">
        <v>7</v>
      </c>
      <c r="E491" s="4">
        <v>7</v>
      </c>
      <c r="F491" s="4">
        <v>5</v>
      </c>
      <c r="G491" s="4">
        <v>1</v>
      </c>
      <c r="H491" s="5" t="s">
        <v>25</v>
      </c>
      <c r="I491" s="4">
        <v>0</v>
      </c>
      <c r="J491" s="21">
        <f>4800000*F491</f>
        <v>24000000</v>
      </c>
      <c r="K491" s="14">
        <f t="shared" si="7"/>
        <v>24000000</v>
      </c>
      <c r="L491" s="44">
        <v>0</v>
      </c>
      <c r="M491" s="44">
        <v>0</v>
      </c>
      <c r="N491" s="46" t="s">
        <v>19</v>
      </c>
      <c r="O491" s="47" t="s">
        <v>20</v>
      </c>
      <c r="P491" s="46" t="s">
        <v>174</v>
      </c>
      <c r="Q491" s="44">
        <v>3822500</v>
      </c>
      <c r="R491" s="10" t="s">
        <v>342</v>
      </c>
      <c r="S491" s="66"/>
      <c r="T491" s="66"/>
      <c r="U491" s="66"/>
      <c r="V491" s="66"/>
      <c r="W491" s="66"/>
      <c r="X491" s="66"/>
      <c r="Y491" s="66"/>
      <c r="Z491" s="66"/>
      <c r="AA491" s="66"/>
      <c r="AB491" s="66"/>
      <c r="AC491" s="66"/>
      <c r="AD491" s="66"/>
      <c r="AE491" s="66"/>
      <c r="AF491" s="66"/>
      <c r="AG491" s="66"/>
      <c r="AH491" s="66"/>
      <c r="AI491" s="66"/>
      <c r="AJ491" s="66"/>
      <c r="AK491" s="66"/>
      <c r="AL491" s="66"/>
      <c r="AM491" s="66"/>
      <c r="AN491" s="66"/>
      <c r="AO491" s="66"/>
    </row>
    <row r="492" spans="1:41" s="58" customFormat="1" ht="38.25" customHeight="1" x14ac:dyDescent="0.15">
      <c r="A492" s="66"/>
      <c r="B492" s="5">
        <v>80111600</v>
      </c>
      <c r="C492" s="23" t="s">
        <v>559</v>
      </c>
      <c r="D492" s="4">
        <v>1</v>
      </c>
      <c r="E492" s="4">
        <v>1</v>
      </c>
      <c r="F492" s="4">
        <v>5</v>
      </c>
      <c r="G492" s="4">
        <v>1</v>
      </c>
      <c r="H492" s="20" t="s">
        <v>57</v>
      </c>
      <c r="I492" s="4">
        <v>0</v>
      </c>
      <c r="J492" s="21">
        <f>3800000*F492</f>
        <v>19000000</v>
      </c>
      <c r="K492" s="14">
        <f t="shared" si="7"/>
        <v>19000000</v>
      </c>
      <c r="L492" s="44">
        <v>0</v>
      </c>
      <c r="M492" s="44">
        <v>0</v>
      </c>
      <c r="N492" s="46" t="s">
        <v>19</v>
      </c>
      <c r="O492" s="47" t="s">
        <v>20</v>
      </c>
      <c r="P492" s="46" t="s">
        <v>174</v>
      </c>
      <c r="Q492" s="44">
        <v>3822500</v>
      </c>
      <c r="R492" s="10" t="s">
        <v>342</v>
      </c>
      <c r="S492" s="66"/>
      <c r="T492" s="66"/>
      <c r="U492" s="66"/>
      <c r="V492" s="66"/>
      <c r="W492" s="66"/>
      <c r="X492" s="66"/>
      <c r="Y492" s="66"/>
      <c r="Z492" s="66"/>
      <c r="AA492" s="66"/>
      <c r="AB492" s="66"/>
      <c r="AC492" s="66"/>
      <c r="AD492" s="66"/>
      <c r="AE492" s="66"/>
      <c r="AF492" s="66"/>
      <c r="AG492" s="66"/>
      <c r="AH492" s="66"/>
      <c r="AI492" s="66"/>
      <c r="AJ492" s="66"/>
      <c r="AK492" s="66"/>
      <c r="AL492" s="66"/>
      <c r="AM492" s="66"/>
      <c r="AN492" s="66"/>
      <c r="AO492" s="66"/>
    </row>
    <row r="493" spans="1:41" s="58" customFormat="1" ht="38.25" customHeight="1" x14ac:dyDescent="0.15">
      <c r="A493" s="66"/>
      <c r="B493" s="5">
        <v>80111600</v>
      </c>
      <c r="C493" s="23" t="s">
        <v>560</v>
      </c>
      <c r="D493" s="4">
        <v>7</v>
      </c>
      <c r="E493" s="4">
        <v>7</v>
      </c>
      <c r="F493" s="4">
        <v>6</v>
      </c>
      <c r="G493" s="4">
        <v>1</v>
      </c>
      <c r="H493" s="5" t="s">
        <v>25</v>
      </c>
      <c r="I493" s="4">
        <v>0</v>
      </c>
      <c r="J493" s="21">
        <f>3800000*F493</f>
        <v>22800000</v>
      </c>
      <c r="K493" s="14">
        <f t="shared" si="7"/>
        <v>22800000</v>
      </c>
      <c r="L493" s="44">
        <v>0</v>
      </c>
      <c r="M493" s="44">
        <v>0</v>
      </c>
      <c r="N493" s="46" t="s">
        <v>19</v>
      </c>
      <c r="O493" s="47" t="s">
        <v>20</v>
      </c>
      <c r="P493" s="46" t="s">
        <v>174</v>
      </c>
      <c r="Q493" s="44">
        <v>3822500</v>
      </c>
      <c r="R493" s="10" t="s">
        <v>342</v>
      </c>
      <c r="S493" s="66"/>
      <c r="T493" s="66"/>
      <c r="U493" s="66"/>
      <c r="V493" s="66"/>
      <c r="W493" s="66"/>
      <c r="X493" s="66"/>
      <c r="Y493" s="66"/>
      <c r="Z493" s="66"/>
      <c r="AA493" s="66"/>
      <c r="AB493" s="66"/>
      <c r="AC493" s="66"/>
      <c r="AD493" s="66"/>
      <c r="AE493" s="66"/>
      <c r="AF493" s="66"/>
      <c r="AG493" s="66"/>
      <c r="AH493" s="66"/>
      <c r="AI493" s="66"/>
      <c r="AJ493" s="66"/>
      <c r="AK493" s="66"/>
      <c r="AL493" s="66"/>
      <c r="AM493" s="66"/>
      <c r="AN493" s="66"/>
      <c r="AO493" s="66"/>
    </row>
    <row r="494" spans="1:41" s="58" customFormat="1" ht="38.25" customHeight="1" x14ac:dyDescent="0.15">
      <c r="A494" s="66"/>
      <c r="B494" s="5">
        <v>80111600</v>
      </c>
      <c r="C494" s="23" t="s">
        <v>561</v>
      </c>
      <c r="D494" s="4">
        <v>1</v>
      </c>
      <c r="E494" s="4">
        <v>1</v>
      </c>
      <c r="F494" s="4">
        <v>6</v>
      </c>
      <c r="G494" s="4">
        <v>1</v>
      </c>
      <c r="H494" s="20" t="s">
        <v>57</v>
      </c>
      <c r="I494" s="4">
        <v>0</v>
      </c>
      <c r="J494" s="21">
        <f>3034000*F494</f>
        <v>18204000</v>
      </c>
      <c r="K494" s="14">
        <f t="shared" si="7"/>
        <v>18204000</v>
      </c>
      <c r="L494" s="44">
        <v>0</v>
      </c>
      <c r="M494" s="44">
        <v>0</v>
      </c>
      <c r="N494" s="46" t="s">
        <v>19</v>
      </c>
      <c r="O494" s="47" t="s">
        <v>20</v>
      </c>
      <c r="P494" s="46" t="s">
        <v>174</v>
      </c>
      <c r="Q494" s="44">
        <v>3822500</v>
      </c>
      <c r="R494" s="10" t="s">
        <v>342</v>
      </c>
      <c r="S494" s="66"/>
      <c r="T494" s="66"/>
      <c r="U494" s="66"/>
      <c r="V494" s="66"/>
      <c r="W494" s="66"/>
      <c r="X494" s="66"/>
      <c r="Y494" s="66"/>
      <c r="Z494" s="66"/>
      <c r="AA494" s="66"/>
      <c r="AB494" s="66"/>
      <c r="AC494" s="66"/>
      <c r="AD494" s="66"/>
      <c r="AE494" s="66"/>
      <c r="AF494" s="66"/>
      <c r="AG494" s="66"/>
      <c r="AH494" s="66"/>
      <c r="AI494" s="66"/>
      <c r="AJ494" s="66"/>
      <c r="AK494" s="66"/>
      <c r="AL494" s="66"/>
      <c r="AM494" s="66"/>
      <c r="AN494" s="66"/>
      <c r="AO494" s="66"/>
    </row>
    <row r="495" spans="1:41" s="58" customFormat="1" ht="38.25" customHeight="1" x14ac:dyDescent="0.15">
      <c r="A495" s="66"/>
      <c r="B495" s="5">
        <v>80111600</v>
      </c>
      <c r="C495" s="23" t="s">
        <v>562</v>
      </c>
      <c r="D495" s="4">
        <v>7</v>
      </c>
      <c r="E495" s="4">
        <v>7</v>
      </c>
      <c r="F495" s="4">
        <v>5</v>
      </c>
      <c r="G495" s="4">
        <v>1</v>
      </c>
      <c r="H495" s="5" t="s">
        <v>25</v>
      </c>
      <c r="I495" s="4">
        <v>0</v>
      </c>
      <c r="J495" s="21">
        <f>3034000*F495</f>
        <v>15170000</v>
      </c>
      <c r="K495" s="14">
        <f t="shared" si="7"/>
        <v>15170000</v>
      </c>
      <c r="L495" s="44">
        <v>0</v>
      </c>
      <c r="M495" s="44">
        <v>0</v>
      </c>
      <c r="N495" s="46" t="s">
        <v>19</v>
      </c>
      <c r="O495" s="47" t="s">
        <v>20</v>
      </c>
      <c r="P495" s="46" t="s">
        <v>174</v>
      </c>
      <c r="Q495" s="44">
        <v>3822500</v>
      </c>
      <c r="R495" s="10" t="s">
        <v>342</v>
      </c>
      <c r="S495" s="66"/>
      <c r="T495" s="66"/>
      <c r="U495" s="66"/>
      <c r="V495" s="66"/>
      <c r="W495" s="66"/>
      <c r="X495" s="66"/>
      <c r="Y495" s="66"/>
      <c r="Z495" s="66"/>
      <c r="AA495" s="66"/>
      <c r="AB495" s="66"/>
      <c r="AC495" s="66"/>
      <c r="AD495" s="66"/>
      <c r="AE495" s="66"/>
      <c r="AF495" s="66"/>
      <c r="AG495" s="66"/>
      <c r="AH495" s="66"/>
      <c r="AI495" s="66"/>
      <c r="AJ495" s="66"/>
      <c r="AK495" s="66"/>
      <c r="AL495" s="66"/>
      <c r="AM495" s="66"/>
      <c r="AN495" s="66"/>
      <c r="AO495" s="66"/>
    </row>
    <row r="496" spans="1:41" s="58" customFormat="1" ht="38.25" customHeight="1" x14ac:dyDescent="0.15">
      <c r="A496" s="66"/>
      <c r="B496" s="5">
        <v>80111600</v>
      </c>
      <c r="C496" s="23" t="s">
        <v>563</v>
      </c>
      <c r="D496" s="4">
        <v>2</v>
      </c>
      <c r="E496" s="4">
        <v>2</v>
      </c>
      <c r="F496" s="4">
        <v>4</v>
      </c>
      <c r="G496" s="4">
        <v>1</v>
      </c>
      <c r="H496" s="20" t="s">
        <v>57</v>
      </c>
      <c r="I496" s="4">
        <v>0</v>
      </c>
      <c r="J496" s="21">
        <f>4300000*F496</f>
        <v>17200000</v>
      </c>
      <c r="K496" s="14">
        <f t="shared" si="7"/>
        <v>17200000</v>
      </c>
      <c r="L496" s="44">
        <v>0</v>
      </c>
      <c r="M496" s="44">
        <v>0</v>
      </c>
      <c r="N496" s="46" t="s">
        <v>19</v>
      </c>
      <c r="O496" s="47" t="s">
        <v>20</v>
      </c>
      <c r="P496" s="46" t="s">
        <v>174</v>
      </c>
      <c r="Q496" s="44">
        <v>3822500</v>
      </c>
      <c r="R496" s="10" t="s">
        <v>342</v>
      </c>
      <c r="S496" s="66"/>
      <c r="T496" s="66"/>
      <c r="U496" s="66"/>
      <c r="V496" s="66"/>
      <c r="W496" s="66"/>
      <c r="X496" s="66"/>
      <c r="Y496" s="66"/>
      <c r="Z496" s="66"/>
      <c r="AA496" s="66"/>
      <c r="AB496" s="66"/>
      <c r="AC496" s="66"/>
      <c r="AD496" s="66"/>
      <c r="AE496" s="66"/>
      <c r="AF496" s="66"/>
      <c r="AG496" s="66"/>
      <c r="AH496" s="66"/>
      <c r="AI496" s="66"/>
      <c r="AJ496" s="66"/>
      <c r="AK496" s="66"/>
      <c r="AL496" s="66"/>
      <c r="AM496" s="66"/>
      <c r="AN496" s="66"/>
      <c r="AO496" s="66"/>
    </row>
    <row r="497" spans="1:41" s="58" customFormat="1" ht="38.25" customHeight="1" x14ac:dyDescent="0.15">
      <c r="A497" s="66"/>
      <c r="B497" s="5">
        <v>80111600</v>
      </c>
      <c r="C497" s="23" t="s">
        <v>564</v>
      </c>
      <c r="D497" s="4">
        <v>7</v>
      </c>
      <c r="E497" s="4">
        <v>7</v>
      </c>
      <c r="F497" s="4">
        <v>7</v>
      </c>
      <c r="G497" s="4">
        <v>1</v>
      </c>
      <c r="H497" s="5" t="s">
        <v>25</v>
      </c>
      <c r="I497" s="4">
        <v>0</v>
      </c>
      <c r="J497" s="21">
        <f>4300000*F497</f>
        <v>30100000</v>
      </c>
      <c r="K497" s="14">
        <f t="shared" si="7"/>
        <v>30100000</v>
      </c>
      <c r="L497" s="44">
        <v>0</v>
      </c>
      <c r="M497" s="44">
        <v>0</v>
      </c>
      <c r="N497" s="46" t="s">
        <v>19</v>
      </c>
      <c r="O497" s="47" t="s">
        <v>20</v>
      </c>
      <c r="P497" s="46" t="s">
        <v>174</v>
      </c>
      <c r="Q497" s="44">
        <v>3822500</v>
      </c>
      <c r="R497" s="10" t="s">
        <v>342</v>
      </c>
      <c r="S497" s="66"/>
      <c r="T497" s="66"/>
      <c r="U497" s="66"/>
      <c r="V497" s="66"/>
      <c r="W497" s="66"/>
      <c r="X497" s="66"/>
      <c r="Y497" s="66"/>
      <c r="Z497" s="66"/>
      <c r="AA497" s="66"/>
      <c r="AB497" s="66"/>
      <c r="AC497" s="66"/>
      <c r="AD497" s="66"/>
      <c r="AE497" s="66"/>
      <c r="AF497" s="66"/>
      <c r="AG497" s="66"/>
      <c r="AH497" s="66"/>
      <c r="AI497" s="66"/>
      <c r="AJ497" s="66"/>
      <c r="AK497" s="66"/>
      <c r="AL497" s="66"/>
      <c r="AM497" s="66"/>
      <c r="AN497" s="66"/>
      <c r="AO497" s="66"/>
    </row>
    <row r="498" spans="1:41" s="58" customFormat="1" ht="38.25" customHeight="1" x14ac:dyDescent="0.15">
      <c r="A498" s="66"/>
      <c r="B498" s="5">
        <v>80111600</v>
      </c>
      <c r="C498" s="23" t="s">
        <v>565</v>
      </c>
      <c r="D498" s="4">
        <v>2</v>
      </c>
      <c r="E498" s="4">
        <v>2</v>
      </c>
      <c r="F498" s="4">
        <v>6</v>
      </c>
      <c r="G498" s="4">
        <v>1</v>
      </c>
      <c r="H498" s="20" t="s">
        <v>57</v>
      </c>
      <c r="I498" s="4">
        <v>0</v>
      </c>
      <c r="J498" s="21">
        <f>2200000*F498</f>
        <v>13200000</v>
      </c>
      <c r="K498" s="14">
        <f t="shared" si="7"/>
        <v>13200000</v>
      </c>
      <c r="L498" s="44">
        <v>0</v>
      </c>
      <c r="M498" s="44">
        <v>0</v>
      </c>
      <c r="N498" s="46" t="s">
        <v>19</v>
      </c>
      <c r="O498" s="47" t="s">
        <v>20</v>
      </c>
      <c r="P498" s="46" t="s">
        <v>174</v>
      </c>
      <c r="Q498" s="44">
        <v>3822500</v>
      </c>
      <c r="R498" s="10" t="s">
        <v>342</v>
      </c>
      <c r="S498" s="66"/>
      <c r="T498" s="66"/>
      <c r="U498" s="66"/>
      <c r="V498" s="66"/>
      <c r="W498" s="66"/>
      <c r="X498" s="66"/>
      <c r="Y498" s="66"/>
      <c r="Z498" s="66"/>
      <c r="AA498" s="66"/>
      <c r="AB498" s="66"/>
      <c r="AC498" s="66"/>
      <c r="AD498" s="66"/>
      <c r="AE498" s="66"/>
      <c r="AF498" s="66"/>
      <c r="AG498" s="66"/>
      <c r="AH498" s="66"/>
      <c r="AI498" s="66"/>
      <c r="AJ498" s="66"/>
      <c r="AK498" s="66"/>
      <c r="AL498" s="66"/>
      <c r="AM498" s="66"/>
      <c r="AN498" s="66"/>
      <c r="AO498" s="66"/>
    </row>
    <row r="499" spans="1:41" s="58" customFormat="1" ht="38.25" customHeight="1" x14ac:dyDescent="0.15">
      <c r="A499" s="66"/>
      <c r="B499" s="5">
        <v>80111600</v>
      </c>
      <c r="C499" s="23" t="s">
        <v>566</v>
      </c>
      <c r="D499" s="4">
        <v>8</v>
      </c>
      <c r="E499" s="4">
        <v>8</v>
      </c>
      <c r="F499" s="4">
        <v>5</v>
      </c>
      <c r="G499" s="4">
        <v>1</v>
      </c>
      <c r="H499" s="5" t="s">
        <v>25</v>
      </c>
      <c r="I499" s="4">
        <v>0</v>
      </c>
      <c r="J499" s="21">
        <f>2200000*F499</f>
        <v>11000000</v>
      </c>
      <c r="K499" s="14">
        <f t="shared" si="7"/>
        <v>11000000</v>
      </c>
      <c r="L499" s="44">
        <v>0</v>
      </c>
      <c r="M499" s="44">
        <v>0</v>
      </c>
      <c r="N499" s="46" t="s">
        <v>19</v>
      </c>
      <c r="O499" s="47" t="s">
        <v>20</v>
      </c>
      <c r="P499" s="46" t="s">
        <v>174</v>
      </c>
      <c r="Q499" s="44">
        <v>3822500</v>
      </c>
      <c r="R499" s="10" t="s">
        <v>342</v>
      </c>
      <c r="S499" s="66"/>
      <c r="T499" s="66"/>
      <c r="U499" s="66"/>
      <c r="V499" s="66"/>
      <c r="W499" s="66"/>
      <c r="X499" s="66"/>
      <c r="Y499" s="66"/>
      <c r="Z499" s="66"/>
      <c r="AA499" s="66"/>
      <c r="AB499" s="66"/>
      <c r="AC499" s="66"/>
      <c r="AD499" s="66"/>
      <c r="AE499" s="66"/>
      <c r="AF499" s="66"/>
      <c r="AG499" s="66"/>
      <c r="AH499" s="66"/>
      <c r="AI499" s="66"/>
      <c r="AJ499" s="66"/>
      <c r="AK499" s="66"/>
      <c r="AL499" s="66"/>
      <c r="AM499" s="66"/>
      <c r="AN499" s="66"/>
      <c r="AO499" s="66"/>
    </row>
    <row r="500" spans="1:41" s="58" customFormat="1" ht="38.25" customHeight="1" x14ac:dyDescent="0.15">
      <c r="A500" s="66"/>
      <c r="B500" s="5">
        <v>80111600</v>
      </c>
      <c r="C500" s="23" t="s">
        <v>567</v>
      </c>
      <c r="D500" s="4">
        <v>1</v>
      </c>
      <c r="E500" s="4">
        <v>1</v>
      </c>
      <c r="F500" s="4">
        <v>11</v>
      </c>
      <c r="G500" s="4">
        <v>1</v>
      </c>
      <c r="H500" s="5" t="s">
        <v>25</v>
      </c>
      <c r="I500" s="4">
        <v>0</v>
      </c>
      <c r="J500" s="21">
        <f>2500000*F500</f>
        <v>27500000</v>
      </c>
      <c r="K500" s="14">
        <f t="shared" si="7"/>
        <v>27500000</v>
      </c>
      <c r="L500" s="44">
        <v>0</v>
      </c>
      <c r="M500" s="44">
        <v>0</v>
      </c>
      <c r="N500" s="46" t="s">
        <v>19</v>
      </c>
      <c r="O500" s="47" t="s">
        <v>20</v>
      </c>
      <c r="P500" s="46" t="s">
        <v>174</v>
      </c>
      <c r="Q500" s="44">
        <v>3822500</v>
      </c>
      <c r="R500" s="10" t="s">
        <v>342</v>
      </c>
      <c r="S500" s="66"/>
      <c r="T500" s="66"/>
      <c r="U500" s="66"/>
      <c r="V500" s="66"/>
      <c r="W500" s="66"/>
      <c r="X500" s="66"/>
      <c r="Y500" s="66"/>
      <c r="Z500" s="66"/>
      <c r="AA500" s="66"/>
      <c r="AB500" s="66"/>
      <c r="AC500" s="66"/>
      <c r="AD500" s="66"/>
      <c r="AE500" s="66"/>
      <c r="AF500" s="66"/>
      <c r="AG500" s="66"/>
      <c r="AH500" s="66"/>
      <c r="AI500" s="66"/>
      <c r="AJ500" s="66"/>
      <c r="AK500" s="66"/>
      <c r="AL500" s="66"/>
      <c r="AM500" s="66"/>
      <c r="AN500" s="66"/>
      <c r="AO500" s="66"/>
    </row>
    <row r="501" spans="1:41" s="58" customFormat="1" ht="38.25" customHeight="1" x14ac:dyDescent="0.15">
      <c r="A501" s="66"/>
      <c r="B501" s="5">
        <v>80111600</v>
      </c>
      <c r="C501" s="23" t="s">
        <v>568</v>
      </c>
      <c r="D501" s="4">
        <v>1</v>
      </c>
      <c r="E501" s="4">
        <v>1</v>
      </c>
      <c r="F501" s="4">
        <v>12</v>
      </c>
      <c r="G501" s="4">
        <v>1</v>
      </c>
      <c r="H501" s="5" t="s">
        <v>25</v>
      </c>
      <c r="I501" s="4">
        <v>0</v>
      </c>
      <c r="J501" s="21">
        <f>2200000*F501</f>
        <v>26400000</v>
      </c>
      <c r="K501" s="14">
        <f t="shared" si="7"/>
        <v>26400000</v>
      </c>
      <c r="L501" s="44">
        <v>0</v>
      </c>
      <c r="M501" s="44">
        <v>0</v>
      </c>
      <c r="N501" s="46" t="s">
        <v>19</v>
      </c>
      <c r="O501" s="47" t="s">
        <v>20</v>
      </c>
      <c r="P501" s="46" t="s">
        <v>174</v>
      </c>
      <c r="Q501" s="44">
        <v>3822500</v>
      </c>
      <c r="R501" s="10" t="s">
        <v>342</v>
      </c>
      <c r="S501" s="66"/>
      <c r="T501" s="66"/>
      <c r="U501" s="66"/>
      <c r="V501" s="66"/>
      <c r="W501" s="66"/>
      <c r="X501" s="66"/>
      <c r="Y501" s="66"/>
      <c r="Z501" s="66"/>
      <c r="AA501" s="66"/>
      <c r="AB501" s="66"/>
      <c r="AC501" s="66"/>
      <c r="AD501" s="66"/>
      <c r="AE501" s="66"/>
      <c r="AF501" s="66"/>
      <c r="AG501" s="66"/>
      <c r="AH501" s="66"/>
      <c r="AI501" s="66"/>
      <c r="AJ501" s="66"/>
      <c r="AK501" s="66"/>
      <c r="AL501" s="66"/>
      <c r="AM501" s="66"/>
      <c r="AN501" s="66"/>
      <c r="AO501" s="66"/>
    </row>
    <row r="502" spans="1:41" s="58" customFormat="1" ht="38.25" customHeight="1" x14ac:dyDescent="0.15">
      <c r="A502" s="66"/>
      <c r="B502" s="5">
        <v>80111600</v>
      </c>
      <c r="C502" s="23" t="s">
        <v>569</v>
      </c>
      <c r="D502" s="4">
        <v>1</v>
      </c>
      <c r="E502" s="4">
        <v>1</v>
      </c>
      <c r="F502" s="4">
        <v>6</v>
      </c>
      <c r="G502" s="4">
        <v>1</v>
      </c>
      <c r="H502" s="20" t="s">
        <v>57</v>
      </c>
      <c r="I502" s="4">
        <v>0</v>
      </c>
      <c r="J502" s="21">
        <f>2200000*F502</f>
        <v>13200000</v>
      </c>
      <c r="K502" s="14">
        <f t="shared" si="7"/>
        <v>13200000</v>
      </c>
      <c r="L502" s="44">
        <v>0</v>
      </c>
      <c r="M502" s="44">
        <v>0</v>
      </c>
      <c r="N502" s="46" t="s">
        <v>19</v>
      </c>
      <c r="O502" s="47" t="s">
        <v>20</v>
      </c>
      <c r="P502" s="46" t="s">
        <v>174</v>
      </c>
      <c r="Q502" s="44">
        <v>3822500</v>
      </c>
      <c r="R502" s="10" t="s">
        <v>342</v>
      </c>
      <c r="S502" s="66"/>
      <c r="T502" s="66"/>
      <c r="U502" s="66"/>
      <c r="V502" s="66"/>
      <c r="W502" s="66"/>
      <c r="X502" s="66"/>
      <c r="Y502" s="66"/>
      <c r="Z502" s="66"/>
      <c r="AA502" s="66"/>
      <c r="AB502" s="66"/>
      <c r="AC502" s="66"/>
      <c r="AD502" s="66"/>
      <c r="AE502" s="66"/>
      <c r="AF502" s="66"/>
      <c r="AG502" s="66"/>
      <c r="AH502" s="66"/>
      <c r="AI502" s="66"/>
      <c r="AJ502" s="66"/>
      <c r="AK502" s="66"/>
      <c r="AL502" s="66"/>
      <c r="AM502" s="66"/>
      <c r="AN502" s="66"/>
      <c r="AO502" s="66"/>
    </row>
    <row r="503" spans="1:41" s="58" customFormat="1" ht="38.25" customHeight="1" x14ac:dyDescent="0.15">
      <c r="A503" s="66"/>
      <c r="B503" s="5">
        <v>80111600</v>
      </c>
      <c r="C503" s="23" t="s">
        <v>521</v>
      </c>
      <c r="D503" s="4">
        <v>7</v>
      </c>
      <c r="E503" s="4">
        <v>7</v>
      </c>
      <c r="F503" s="4">
        <v>5</v>
      </c>
      <c r="G503" s="4">
        <v>1</v>
      </c>
      <c r="H503" s="5" t="s">
        <v>25</v>
      </c>
      <c r="I503" s="4">
        <v>0</v>
      </c>
      <c r="J503" s="21">
        <f>2200000*F503</f>
        <v>11000000</v>
      </c>
      <c r="K503" s="14">
        <f t="shared" si="7"/>
        <v>11000000</v>
      </c>
      <c r="L503" s="44">
        <v>0</v>
      </c>
      <c r="M503" s="44">
        <v>0</v>
      </c>
      <c r="N503" s="46" t="s">
        <v>19</v>
      </c>
      <c r="O503" s="47" t="s">
        <v>20</v>
      </c>
      <c r="P503" s="46" t="s">
        <v>174</v>
      </c>
      <c r="Q503" s="44">
        <v>3822500</v>
      </c>
      <c r="R503" s="10" t="s">
        <v>342</v>
      </c>
      <c r="S503" s="66"/>
      <c r="T503" s="66"/>
      <c r="U503" s="66"/>
      <c r="V503" s="66"/>
      <c r="W503" s="66"/>
      <c r="X503" s="66"/>
      <c r="Y503" s="66"/>
      <c r="Z503" s="66"/>
      <c r="AA503" s="66"/>
      <c r="AB503" s="66"/>
      <c r="AC503" s="66"/>
      <c r="AD503" s="66"/>
      <c r="AE503" s="66"/>
      <c r="AF503" s="66"/>
      <c r="AG503" s="66"/>
      <c r="AH503" s="66"/>
      <c r="AI503" s="66"/>
      <c r="AJ503" s="66"/>
      <c r="AK503" s="66"/>
      <c r="AL503" s="66"/>
      <c r="AM503" s="66"/>
      <c r="AN503" s="66"/>
      <c r="AO503" s="66"/>
    </row>
    <row r="504" spans="1:41" s="58" customFormat="1" ht="38.25" customHeight="1" x14ac:dyDescent="0.15">
      <c r="A504" s="66"/>
      <c r="B504" s="5">
        <v>80111600</v>
      </c>
      <c r="C504" s="23" t="s">
        <v>570</v>
      </c>
      <c r="D504" s="4">
        <v>1</v>
      </c>
      <c r="E504" s="4">
        <v>1</v>
      </c>
      <c r="F504" s="4">
        <v>11</v>
      </c>
      <c r="G504" s="4">
        <v>1</v>
      </c>
      <c r="H504" s="5" t="s">
        <v>25</v>
      </c>
      <c r="I504" s="4">
        <v>0</v>
      </c>
      <c r="J504" s="21">
        <f>(5300000+1700000)*F504</f>
        <v>77000000</v>
      </c>
      <c r="K504" s="14">
        <f t="shared" si="7"/>
        <v>77000000</v>
      </c>
      <c r="L504" s="44">
        <v>0</v>
      </c>
      <c r="M504" s="44">
        <v>0</v>
      </c>
      <c r="N504" s="46" t="s">
        <v>19</v>
      </c>
      <c r="O504" s="47" t="s">
        <v>20</v>
      </c>
      <c r="P504" s="46" t="s">
        <v>174</v>
      </c>
      <c r="Q504" s="44">
        <v>3822500</v>
      </c>
      <c r="R504" s="10" t="s">
        <v>342</v>
      </c>
      <c r="S504" s="66"/>
      <c r="T504" s="66"/>
      <c r="U504" s="66"/>
      <c r="V504" s="66"/>
      <c r="W504" s="66"/>
      <c r="X504" s="66"/>
      <c r="Y504" s="66"/>
      <c r="Z504" s="66"/>
      <c r="AA504" s="66"/>
      <c r="AB504" s="66"/>
      <c r="AC504" s="66"/>
      <c r="AD504" s="66"/>
      <c r="AE504" s="66"/>
      <c r="AF504" s="66"/>
      <c r="AG504" s="66"/>
      <c r="AH504" s="66"/>
      <c r="AI504" s="66"/>
      <c r="AJ504" s="66"/>
      <c r="AK504" s="66"/>
      <c r="AL504" s="66"/>
      <c r="AM504" s="66"/>
      <c r="AN504" s="66"/>
      <c r="AO504" s="66"/>
    </row>
    <row r="505" spans="1:41" s="58" customFormat="1" ht="38.25" customHeight="1" x14ac:dyDescent="0.15">
      <c r="A505" s="66"/>
      <c r="B505" s="5">
        <v>80111600</v>
      </c>
      <c r="C505" s="23" t="s">
        <v>571</v>
      </c>
      <c r="D505" s="4">
        <v>2</v>
      </c>
      <c r="E505" s="4">
        <v>2</v>
      </c>
      <c r="F505" s="4">
        <v>5</v>
      </c>
      <c r="G505" s="4">
        <v>1</v>
      </c>
      <c r="H505" s="20" t="s">
        <v>57</v>
      </c>
      <c r="I505" s="4">
        <v>0</v>
      </c>
      <c r="J505" s="21">
        <f>3700000*F505</f>
        <v>18500000</v>
      </c>
      <c r="K505" s="14">
        <f t="shared" si="7"/>
        <v>18500000</v>
      </c>
      <c r="L505" s="44">
        <v>0</v>
      </c>
      <c r="M505" s="44">
        <v>0</v>
      </c>
      <c r="N505" s="46" t="s">
        <v>19</v>
      </c>
      <c r="O505" s="47" t="s">
        <v>20</v>
      </c>
      <c r="P505" s="46" t="s">
        <v>174</v>
      </c>
      <c r="Q505" s="44">
        <v>3822500</v>
      </c>
      <c r="R505" s="10" t="s">
        <v>342</v>
      </c>
      <c r="S505" s="66"/>
      <c r="T505" s="66"/>
      <c r="U505" s="66"/>
      <c r="V505" s="66"/>
      <c r="W505" s="66"/>
      <c r="X505" s="66"/>
      <c r="Y505" s="66"/>
      <c r="Z505" s="66"/>
      <c r="AA505" s="66"/>
      <c r="AB505" s="66"/>
      <c r="AC505" s="66"/>
      <c r="AD505" s="66"/>
      <c r="AE505" s="66"/>
      <c r="AF505" s="66"/>
      <c r="AG505" s="66"/>
      <c r="AH505" s="66"/>
      <c r="AI505" s="66"/>
      <c r="AJ505" s="66"/>
      <c r="AK505" s="66"/>
      <c r="AL505" s="66"/>
      <c r="AM505" s="66"/>
      <c r="AN505" s="66"/>
      <c r="AO505" s="66"/>
    </row>
    <row r="506" spans="1:41" s="58" customFormat="1" ht="38.25" customHeight="1" x14ac:dyDescent="0.15">
      <c r="A506" s="66"/>
      <c r="B506" s="5">
        <v>80111600</v>
      </c>
      <c r="C506" s="23" t="s">
        <v>572</v>
      </c>
      <c r="D506" s="4">
        <v>7</v>
      </c>
      <c r="E506" s="4">
        <v>7</v>
      </c>
      <c r="F506" s="4">
        <v>6</v>
      </c>
      <c r="G506" s="4">
        <v>1</v>
      </c>
      <c r="H506" s="5" t="s">
        <v>25</v>
      </c>
      <c r="I506" s="4">
        <v>0</v>
      </c>
      <c r="J506" s="21">
        <f>3700000*F506</f>
        <v>22200000</v>
      </c>
      <c r="K506" s="14">
        <f t="shared" si="7"/>
        <v>22200000</v>
      </c>
      <c r="L506" s="44">
        <v>0</v>
      </c>
      <c r="M506" s="44">
        <v>0</v>
      </c>
      <c r="N506" s="46" t="s">
        <v>19</v>
      </c>
      <c r="O506" s="47" t="s">
        <v>20</v>
      </c>
      <c r="P506" s="46" t="s">
        <v>174</v>
      </c>
      <c r="Q506" s="44">
        <v>3822500</v>
      </c>
      <c r="R506" s="10" t="s">
        <v>342</v>
      </c>
      <c r="S506" s="66"/>
      <c r="T506" s="66"/>
      <c r="U506" s="66"/>
      <c r="V506" s="66"/>
      <c r="W506" s="66"/>
      <c r="X506" s="66"/>
      <c r="Y506" s="66"/>
      <c r="Z506" s="66"/>
      <c r="AA506" s="66"/>
      <c r="AB506" s="66"/>
      <c r="AC506" s="66"/>
      <c r="AD506" s="66"/>
      <c r="AE506" s="66"/>
      <c r="AF506" s="66"/>
      <c r="AG506" s="66"/>
      <c r="AH506" s="66"/>
      <c r="AI506" s="66"/>
      <c r="AJ506" s="66"/>
      <c r="AK506" s="66"/>
      <c r="AL506" s="66"/>
      <c r="AM506" s="66"/>
      <c r="AN506" s="66"/>
      <c r="AO506" s="66"/>
    </row>
    <row r="507" spans="1:41" s="58" customFormat="1" ht="38.25" customHeight="1" x14ac:dyDescent="0.15">
      <c r="A507" s="66"/>
      <c r="B507" s="5">
        <v>80111600</v>
      </c>
      <c r="C507" s="23" t="s">
        <v>573</v>
      </c>
      <c r="D507" s="4">
        <v>2</v>
      </c>
      <c r="E507" s="4">
        <v>2</v>
      </c>
      <c r="F507" s="4">
        <v>5</v>
      </c>
      <c r="G507" s="4">
        <v>1</v>
      </c>
      <c r="H507" s="20" t="s">
        <v>57</v>
      </c>
      <c r="I507" s="4">
        <v>0</v>
      </c>
      <c r="J507" s="21">
        <f>2200000*F507</f>
        <v>11000000</v>
      </c>
      <c r="K507" s="14">
        <f t="shared" si="7"/>
        <v>11000000</v>
      </c>
      <c r="L507" s="44">
        <v>0</v>
      </c>
      <c r="M507" s="44">
        <v>0</v>
      </c>
      <c r="N507" s="46" t="s">
        <v>19</v>
      </c>
      <c r="O507" s="47" t="s">
        <v>20</v>
      </c>
      <c r="P507" s="46" t="s">
        <v>174</v>
      </c>
      <c r="Q507" s="44">
        <v>3822500</v>
      </c>
      <c r="R507" s="10" t="s">
        <v>342</v>
      </c>
      <c r="S507" s="66"/>
      <c r="T507" s="66"/>
      <c r="U507" s="66"/>
      <c r="V507" s="66"/>
      <c r="W507" s="66"/>
      <c r="X507" s="66"/>
      <c r="Y507" s="66"/>
      <c r="Z507" s="66"/>
      <c r="AA507" s="66"/>
      <c r="AB507" s="66"/>
      <c r="AC507" s="66"/>
      <c r="AD507" s="66"/>
      <c r="AE507" s="66"/>
      <c r="AF507" s="66"/>
      <c r="AG507" s="66"/>
      <c r="AH507" s="66"/>
      <c r="AI507" s="66"/>
      <c r="AJ507" s="66"/>
      <c r="AK507" s="66"/>
      <c r="AL507" s="66"/>
      <c r="AM507" s="66"/>
      <c r="AN507" s="66"/>
      <c r="AO507" s="66"/>
    </row>
    <row r="508" spans="1:41" s="58" customFormat="1" ht="38.25" customHeight="1" x14ac:dyDescent="0.15">
      <c r="A508" s="66"/>
      <c r="B508" s="5">
        <v>80111600</v>
      </c>
      <c r="C508" s="23" t="s">
        <v>514</v>
      </c>
      <c r="D508" s="4">
        <v>7</v>
      </c>
      <c r="E508" s="4">
        <v>7</v>
      </c>
      <c r="F508" s="4">
        <v>6</v>
      </c>
      <c r="G508" s="4">
        <v>1</v>
      </c>
      <c r="H508" s="5" t="s">
        <v>25</v>
      </c>
      <c r="I508" s="4">
        <v>0</v>
      </c>
      <c r="J508" s="21">
        <f>2200000*F508</f>
        <v>13200000</v>
      </c>
      <c r="K508" s="14">
        <f t="shared" si="7"/>
        <v>13200000</v>
      </c>
      <c r="L508" s="44">
        <v>0</v>
      </c>
      <c r="M508" s="44">
        <v>0</v>
      </c>
      <c r="N508" s="46" t="s">
        <v>19</v>
      </c>
      <c r="O508" s="47" t="s">
        <v>20</v>
      </c>
      <c r="P508" s="46" t="s">
        <v>174</v>
      </c>
      <c r="Q508" s="44">
        <v>3822500</v>
      </c>
      <c r="R508" s="10" t="s">
        <v>342</v>
      </c>
      <c r="S508" s="66"/>
      <c r="T508" s="66"/>
      <c r="U508" s="66"/>
      <c r="V508" s="66"/>
      <c r="W508" s="66"/>
      <c r="X508" s="66"/>
      <c r="Y508" s="66"/>
      <c r="Z508" s="66"/>
      <c r="AA508" s="66"/>
      <c r="AB508" s="66"/>
      <c r="AC508" s="66"/>
      <c r="AD508" s="66"/>
      <c r="AE508" s="66"/>
      <c r="AF508" s="66"/>
      <c r="AG508" s="66"/>
      <c r="AH508" s="66"/>
      <c r="AI508" s="66"/>
      <c r="AJ508" s="66"/>
      <c r="AK508" s="66"/>
      <c r="AL508" s="66"/>
      <c r="AM508" s="66"/>
      <c r="AN508" s="66"/>
      <c r="AO508" s="66"/>
    </row>
    <row r="509" spans="1:41" s="58" customFormat="1" ht="38.25" customHeight="1" x14ac:dyDescent="0.15">
      <c r="A509" s="66"/>
      <c r="B509" s="5">
        <v>80111600</v>
      </c>
      <c r="C509" s="23" t="s">
        <v>574</v>
      </c>
      <c r="D509" s="4">
        <v>3</v>
      </c>
      <c r="E509" s="4">
        <v>3</v>
      </c>
      <c r="F509" s="4">
        <v>4</v>
      </c>
      <c r="G509" s="4">
        <v>1</v>
      </c>
      <c r="H509" s="5" t="s">
        <v>25</v>
      </c>
      <c r="I509" s="4">
        <v>0</v>
      </c>
      <c r="J509" s="21">
        <f>2200000*F509</f>
        <v>8800000</v>
      </c>
      <c r="K509" s="14">
        <f t="shared" si="7"/>
        <v>8800000</v>
      </c>
      <c r="L509" s="44">
        <v>0</v>
      </c>
      <c r="M509" s="44">
        <v>0</v>
      </c>
      <c r="N509" s="46" t="s">
        <v>19</v>
      </c>
      <c r="O509" s="47" t="s">
        <v>20</v>
      </c>
      <c r="P509" s="46" t="s">
        <v>174</v>
      </c>
      <c r="Q509" s="44">
        <v>3822500</v>
      </c>
      <c r="R509" s="10" t="s">
        <v>342</v>
      </c>
      <c r="S509" s="66"/>
      <c r="T509" s="66"/>
      <c r="U509" s="66"/>
      <c r="V509" s="66"/>
      <c r="W509" s="66"/>
      <c r="X509" s="66"/>
      <c r="Y509" s="66"/>
      <c r="Z509" s="66"/>
      <c r="AA509" s="66"/>
      <c r="AB509" s="66"/>
      <c r="AC509" s="66"/>
      <c r="AD509" s="66"/>
      <c r="AE509" s="66"/>
      <c r="AF509" s="66"/>
      <c r="AG509" s="66"/>
      <c r="AH509" s="66"/>
      <c r="AI509" s="66"/>
      <c r="AJ509" s="66"/>
      <c r="AK509" s="66"/>
      <c r="AL509" s="66"/>
      <c r="AM509" s="66"/>
      <c r="AN509" s="66"/>
      <c r="AO509" s="66"/>
    </row>
    <row r="510" spans="1:41" s="58" customFormat="1" ht="38.25" customHeight="1" x14ac:dyDescent="0.15">
      <c r="A510" s="66"/>
      <c r="B510" s="5">
        <v>80111600</v>
      </c>
      <c r="C510" s="23" t="s">
        <v>526</v>
      </c>
      <c r="D510" s="4">
        <v>7</v>
      </c>
      <c r="E510" s="4">
        <v>7</v>
      </c>
      <c r="F510" s="4">
        <v>7</v>
      </c>
      <c r="G510" s="4">
        <v>1</v>
      </c>
      <c r="H510" s="5" t="s">
        <v>25</v>
      </c>
      <c r="I510" s="4">
        <v>0</v>
      </c>
      <c r="J510" s="21">
        <f>2200000*F510</f>
        <v>15400000</v>
      </c>
      <c r="K510" s="14">
        <f t="shared" si="7"/>
        <v>15400000</v>
      </c>
      <c r="L510" s="44">
        <v>0</v>
      </c>
      <c r="M510" s="44">
        <v>0</v>
      </c>
      <c r="N510" s="46" t="s">
        <v>19</v>
      </c>
      <c r="O510" s="47" t="s">
        <v>20</v>
      </c>
      <c r="P510" s="46" t="s">
        <v>174</v>
      </c>
      <c r="Q510" s="44">
        <v>3822500</v>
      </c>
      <c r="R510" s="10" t="s">
        <v>342</v>
      </c>
      <c r="S510" s="66"/>
      <c r="T510" s="66"/>
      <c r="U510" s="66"/>
      <c r="V510" s="66"/>
      <c r="W510" s="66"/>
      <c r="X510" s="66"/>
      <c r="Y510" s="66"/>
      <c r="Z510" s="66"/>
      <c r="AA510" s="66"/>
      <c r="AB510" s="66"/>
      <c r="AC510" s="66"/>
      <c r="AD510" s="66"/>
      <c r="AE510" s="66"/>
      <c r="AF510" s="66"/>
      <c r="AG510" s="66"/>
      <c r="AH510" s="66"/>
      <c r="AI510" s="66"/>
      <c r="AJ510" s="66"/>
      <c r="AK510" s="66"/>
      <c r="AL510" s="66"/>
      <c r="AM510" s="66"/>
      <c r="AN510" s="66"/>
      <c r="AO510" s="66"/>
    </row>
    <row r="511" spans="1:41" s="58" customFormat="1" ht="38.25" customHeight="1" x14ac:dyDescent="0.15">
      <c r="A511" s="66"/>
      <c r="B511" s="5">
        <v>80111600</v>
      </c>
      <c r="C511" s="23" t="s">
        <v>575</v>
      </c>
      <c r="D511" s="4">
        <v>2</v>
      </c>
      <c r="E511" s="4">
        <v>2</v>
      </c>
      <c r="F511" s="4">
        <v>4</v>
      </c>
      <c r="G511" s="4">
        <v>1</v>
      </c>
      <c r="H511" s="20" t="s">
        <v>57</v>
      </c>
      <c r="I511" s="4">
        <v>0</v>
      </c>
      <c r="J511" s="21">
        <f>3700000*F511</f>
        <v>14800000</v>
      </c>
      <c r="K511" s="14">
        <f t="shared" si="7"/>
        <v>14800000</v>
      </c>
      <c r="L511" s="44">
        <v>0</v>
      </c>
      <c r="M511" s="44">
        <v>0</v>
      </c>
      <c r="N511" s="46" t="s">
        <v>19</v>
      </c>
      <c r="O511" s="47" t="s">
        <v>20</v>
      </c>
      <c r="P511" s="46" t="s">
        <v>174</v>
      </c>
      <c r="Q511" s="44">
        <v>3822500</v>
      </c>
      <c r="R511" s="10" t="s">
        <v>342</v>
      </c>
      <c r="S511" s="66"/>
      <c r="T511" s="66"/>
      <c r="U511" s="66"/>
      <c r="V511" s="66"/>
      <c r="W511" s="66"/>
      <c r="X511" s="66"/>
      <c r="Y511" s="66"/>
      <c r="Z511" s="66"/>
      <c r="AA511" s="66"/>
      <c r="AB511" s="66"/>
      <c r="AC511" s="66"/>
      <c r="AD511" s="66"/>
      <c r="AE511" s="66"/>
      <c r="AF511" s="66"/>
      <c r="AG511" s="66"/>
      <c r="AH511" s="66"/>
      <c r="AI511" s="66"/>
      <c r="AJ511" s="66"/>
      <c r="AK511" s="66"/>
      <c r="AL511" s="66"/>
      <c r="AM511" s="66"/>
      <c r="AN511" s="66"/>
      <c r="AO511" s="66"/>
    </row>
    <row r="512" spans="1:41" s="58" customFormat="1" ht="38.25" customHeight="1" x14ac:dyDescent="0.15">
      <c r="A512" s="66"/>
      <c r="B512" s="5">
        <v>80111600</v>
      </c>
      <c r="C512" s="23" t="s">
        <v>576</v>
      </c>
      <c r="D512" s="4">
        <v>7</v>
      </c>
      <c r="E512" s="4">
        <v>7</v>
      </c>
      <c r="F512" s="4">
        <v>7</v>
      </c>
      <c r="G512" s="4">
        <v>1</v>
      </c>
      <c r="H512" s="5" t="s">
        <v>25</v>
      </c>
      <c r="I512" s="4">
        <v>0</v>
      </c>
      <c r="J512" s="21">
        <f>3700000*F512</f>
        <v>25900000</v>
      </c>
      <c r="K512" s="14">
        <f t="shared" si="7"/>
        <v>25900000</v>
      </c>
      <c r="L512" s="44">
        <v>0</v>
      </c>
      <c r="M512" s="44">
        <v>0</v>
      </c>
      <c r="N512" s="46" t="s">
        <v>19</v>
      </c>
      <c r="O512" s="47" t="s">
        <v>20</v>
      </c>
      <c r="P512" s="46" t="s">
        <v>174</v>
      </c>
      <c r="Q512" s="44">
        <v>3822500</v>
      </c>
      <c r="R512" s="10" t="s">
        <v>342</v>
      </c>
      <c r="S512" s="66"/>
      <c r="T512" s="66"/>
      <c r="U512" s="66"/>
      <c r="V512" s="66"/>
      <c r="W512" s="66"/>
      <c r="X512" s="66"/>
      <c r="Y512" s="66"/>
      <c r="Z512" s="66"/>
      <c r="AA512" s="66"/>
      <c r="AB512" s="66"/>
      <c r="AC512" s="66"/>
      <c r="AD512" s="66"/>
      <c r="AE512" s="66"/>
      <c r="AF512" s="66"/>
      <c r="AG512" s="66"/>
      <c r="AH512" s="66"/>
      <c r="AI512" s="66"/>
      <c r="AJ512" s="66"/>
      <c r="AK512" s="66"/>
      <c r="AL512" s="66"/>
      <c r="AM512" s="66"/>
      <c r="AN512" s="66"/>
      <c r="AO512" s="66"/>
    </row>
    <row r="513" spans="1:41" s="58" customFormat="1" ht="38.25" customHeight="1" x14ac:dyDescent="0.15">
      <c r="A513" s="66"/>
      <c r="B513" s="5">
        <v>80111600</v>
      </c>
      <c r="C513" s="23" t="s">
        <v>530</v>
      </c>
      <c r="D513" s="4">
        <v>1</v>
      </c>
      <c r="E513" s="4">
        <v>1</v>
      </c>
      <c r="F513" s="4">
        <v>11</v>
      </c>
      <c r="G513" s="4">
        <v>1</v>
      </c>
      <c r="H513" s="5" t="s">
        <v>25</v>
      </c>
      <c r="I513" s="4">
        <v>0</v>
      </c>
      <c r="J513" s="21">
        <f t="shared" ref="J513:J519" si="8">2200000*F513</f>
        <v>24200000</v>
      </c>
      <c r="K513" s="14">
        <f t="shared" si="7"/>
        <v>24200000</v>
      </c>
      <c r="L513" s="44">
        <v>0</v>
      </c>
      <c r="M513" s="44">
        <v>0</v>
      </c>
      <c r="N513" s="46" t="s">
        <v>19</v>
      </c>
      <c r="O513" s="47" t="s">
        <v>20</v>
      </c>
      <c r="P513" s="46" t="s">
        <v>174</v>
      </c>
      <c r="Q513" s="44">
        <v>3822500</v>
      </c>
      <c r="R513" s="10" t="s">
        <v>342</v>
      </c>
      <c r="S513" s="66"/>
      <c r="T513" s="66"/>
      <c r="U513" s="66"/>
      <c r="V513" s="66"/>
      <c r="W513" s="66"/>
      <c r="X513" s="66"/>
      <c r="Y513" s="66"/>
      <c r="Z513" s="66"/>
      <c r="AA513" s="66"/>
      <c r="AB513" s="66"/>
      <c r="AC513" s="66"/>
      <c r="AD513" s="66"/>
      <c r="AE513" s="66"/>
      <c r="AF513" s="66"/>
      <c r="AG513" s="66"/>
      <c r="AH513" s="66"/>
      <c r="AI513" s="66"/>
      <c r="AJ513" s="66"/>
      <c r="AK513" s="66"/>
      <c r="AL513" s="66"/>
      <c r="AM513" s="66"/>
      <c r="AN513" s="66"/>
      <c r="AO513" s="66"/>
    </row>
    <row r="514" spans="1:41" s="58" customFormat="1" ht="38.25" customHeight="1" x14ac:dyDescent="0.15">
      <c r="A514" s="66"/>
      <c r="B514" s="5">
        <v>80111600</v>
      </c>
      <c r="C514" s="23" t="s">
        <v>521</v>
      </c>
      <c r="D514" s="4">
        <v>1</v>
      </c>
      <c r="E514" s="4">
        <v>1</v>
      </c>
      <c r="F514" s="4">
        <v>12</v>
      </c>
      <c r="G514" s="4">
        <v>1</v>
      </c>
      <c r="H514" s="5" t="s">
        <v>25</v>
      </c>
      <c r="I514" s="4">
        <v>0</v>
      </c>
      <c r="J514" s="21">
        <f t="shared" si="8"/>
        <v>26400000</v>
      </c>
      <c r="K514" s="14">
        <f t="shared" si="7"/>
        <v>26400000</v>
      </c>
      <c r="L514" s="44">
        <v>0</v>
      </c>
      <c r="M514" s="44">
        <v>0</v>
      </c>
      <c r="N514" s="46" t="s">
        <v>19</v>
      </c>
      <c r="O514" s="47" t="s">
        <v>20</v>
      </c>
      <c r="P514" s="46" t="s">
        <v>174</v>
      </c>
      <c r="Q514" s="44">
        <v>3822500</v>
      </c>
      <c r="R514" s="10" t="s">
        <v>342</v>
      </c>
      <c r="S514" s="66"/>
      <c r="T514" s="66"/>
      <c r="U514" s="66"/>
      <c r="V514" s="66"/>
      <c r="W514" s="66"/>
      <c r="X514" s="66"/>
      <c r="Y514" s="66"/>
      <c r="Z514" s="66"/>
      <c r="AA514" s="66"/>
      <c r="AB514" s="66"/>
      <c r="AC514" s="66"/>
      <c r="AD514" s="66"/>
      <c r="AE514" s="66"/>
      <c r="AF514" s="66"/>
      <c r="AG514" s="66"/>
      <c r="AH514" s="66"/>
      <c r="AI514" s="66"/>
      <c r="AJ514" s="66"/>
      <c r="AK514" s="66"/>
      <c r="AL514" s="66"/>
      <c r="AM514" s="66"/>
      <c r="AN514" s="66"/>
      <c r="AO514" s="66"/>
    </row>
    <row r="515" spans="1:41" s="58" customFormat="1" ht="38.25" customHeight="1" x14ac:dyDescent="0.15">
      <c r="A515" s="66"/>
      <c r="B515" s="5">
        <v>80111600</v>
      </c>
      <c r="C515" s="23" t="s">
        <v>577</v>
      </c>
      <c r="D515" s="4">
        <v>1</v>
      </c>
      <c r="E515" s="4">
        <v>1</v>
      </c>
      <c r="F515" s="4">
        <v>11</v>
      </c>
      <c r="G515" s="4">
        <v>1</v>
      </c>
      <c r="H515" s="5" t="s">
        <v>25</v>
      </c>
      <c r="I515" s="4">
        <v>0</v>
      </c>
      <c r="J515" s="21">
        <f t="shared" si="8"/>
        <v>24200000</v>
      </c>
      <c r="K515" s="14">
        <f t="shared" si="7"/>
        <v>24200000</v>
      </c>
      <c r="L515" s="44">
        <v>0</v>
      </c>
      <c r="M515" s="44">
        <v>0</v>
      </c>
      <c r="N515" s="46" t="s">
        <v>19</v>
      </c>
      <c r="O515" s="47" t="s">
        <v>20</v>
      </c>
      <c r="P515" s="46" t="s">
        <v>174</v>
      </c>
      <c r="Q515" s="44">
        <v>3822500</v>
      </c>
      <c r="R515" s="10" t="s">
        <v>342</v>
      </c>
      <c r="S515" s="66"/>
      <c r="T515" s="66"/>
      <c r="U515" s="66"/>
      <c r="V515" s="66"/>
      <c r="W515" s="66"/>
      <c r="X515" s="66"/>
      <c r="Y515" s="66"/>
      <c r="Z515" s="66"/>
      <c r="AA515" s="66"/>
      <c r="AB515" s="66"/>
      <c r="AC515" s="66"/>
      <c r="AD515" s="66"/>
      <c r="AE515" s="66"/>
      <c r="AF515" s="66"/>
      <c r="AG515" s="66"/>
      <c r="AH515" s="66"/>
      <c r="AI515" s="66"/>
      <c r="AJ515" s="66"/>
      <c r="AK515" s="66"/>
      <c r="AL515" s="66"/>
      <c r="AM515" s="66"/>
      <c r="AN515" s="66"/>
      <c r="AO515" s="66"/>
    </row>
    <row r="516" spans="1:41" s="58" customFormat="1" ht="38.25" customHeight="1" x14ac:dyDescent="0.15">
      <c r="A516" s="66"/>
      <c r="B516" s="5">
        <v>80111600</v>
      </c>
      <c r="C516" s="23" t="s">
        <v>578</v>
      </c>
      <c r="D516" s="4">
        <v>1</v>
      </c>
      <c r="E516" s="4">
        <v>1</v>
      </c>
      <c r="F516" s="4">
        <v>5</v>
      </c>
      <c r="G516" s="4">
        <v>1</v>
      </c>
      <c r="H516" s="20" t="s">
        <v>57</v>
      </c>
      <c r="I516" s="4">
        <v>0</v>
      </c>
      <c r="J516" s="21">
        <f t="shared" si="8"/>
        <v>11000000</v>
      </c>
      <c r="K516" s="14">
        <f t="shared" si="7"/>
        <v>11000000</v>
      </c>
      <c r="L516" s="44">
        <v>0</v>
      </c>
      <c r="M516" s="44">
        <v>0</v>
      </c>
      <c r="N516" s="46" t="s">
        <v>19</v>
      </c>
      <c r="O516" s="47" t="s">
        <v>20</v>
      </c>
      <c r="P516" s="46" t="s">
        <v>174</v>
      </c>
      <c r="Q516" s="44">
        <v>3822500</v>
      </c>
      <c r="R516" s="10" t="s">
        <v>342</v>
      </c>
      <c r="S516" s="66"/>
      <c r="T516" s="66"/>
      <c r="U516" s="66"/>
      <c r="V516" s="66"/>
      <c r="W516" s="66"/>
      <c r="X516" s="66"/>
      <c r="Y516" s="66"/>
      <c r="Z516" s="66"/>
      <c r="AA516" s="66"/>
      <c r="AB516" s="66"/>
      <c r="AC516" s="66"/>
      <c r="AD516" s="66"/>
      <c r="AE516" s="66"/>
      <c r="AF516" s="66"/>
      <c r="AG516" s="66"/>
      <c r="AH516" s="66"/>
      <c r="AI516" s="66"/>
      <c r="AJ516" s="66"/>
      <c r="AK516" s="66"/>
      <c r="AL516" s="66"/>
      <c r="AM516" s="66"/>
      <c r="AN516" s="66"/>
      <c r="AO516" s="66"/>
    </row>
    <row r="517" spans="1:41" s="58" customFormat="1" ht="38.25" customHeight="1" x14ac:dyDescent="0.15">
      <c r="A517" s="66"/>
      <c r="B517" s="5">
        <v>80111600</v>
      </c>
      <c r="C517" s="23" t="s">
        <v>579</v>
      </c>
      <c r="D517" s="4">
        <v>7</v>
      </c>
      <c r="E517" s="4">
        <v>7</v>
      </c>
      <c r="F517" s="4">
        <v>6</v>
      </c>
      <c r="G517" s="4">
        <v>1</v>
      </c>
      <c r="H517" s="5" t="s">
        <v>25</v>
      </c>
      <c r="I517" s="4">
        <v>0</v>
      </c>
      <c r="J517" s="21">
        <f t="shared" si="8"/>
        <v>13200000</v>
      </c>
      <c r="K517" s="14">
        <f t="shared" si="7"/>
        <v>13200000</v>
      </c>
      <c r="L517" s="44">
        <v>0</v>
      </c>
      <c r="M517" s="44">
        <v>0</v>
      </c>
      <c r="N517" s="46" t="s">
        <v>19</v>
      </c>
      <c r="O517" s="47" t="s">
        <v>20</v>
      </c>
      <c r="P517" s="46" t="s">
        <v>174</v>
      </c>
      <c r="Q517" s="44">
        <v>3822500</v>
      </c>
      <c r="R517" s="10" t="s">
        <v>342</v>
      </c>
      <c r="S517" s="66"/>
      <c r="T517" s="66"/>
      <c r="U517" s="66"/>
      <c r="V517" s="66"/>
      <c r="W517" s="66"/>
      <c r="X517" s="66"/>
      <c r="Y517" s="66"/>
      <c r="Z517" s="66"/>
      <c r="AA517" s="66"/>
      <c r="AB517" s="66"/>
      <c r="AC517" s="66"/>
      <c r="AD517" s="66"/>
      <c r="AE517" s="66"/>
      <c r="AF517" s="66"/>
      <c r="AG517" s="66"/>
      <c r="AH517" s="66"/>
      <c r="AI517" s="66"/>
      <c r="AJ517" s="66"/>
      <c r="AK517" s="66"/>
      <c r="AL517" s="66"/>
      <c r="AM517" s="66"/>
      <c r="AN517" s="66"/>
      <c r="AO517" s="66"/>
    </row>
    <row r="518" spans="1:41" s="58" customFormat="1" ht="38.25" customHeight="1" x14ac:dyDescent="0.15">
      <c r="A518" s="66"/>
      <c r="B518" s="5">
        <v>80111600</v>
      </c>
      <c r="C518" s="23" t="s">
        <v>580</v>
      </c>
      <c r="D518" s="4">
        <v>1</v>
      </c>
      <c r="E518" s="4">
        <v>1</v>
      </c>
      <c r="F518" s="4">
        <v>4</v>
      </c>
      <c r="G518" s="4">
        <v>1</v>
      </c>
      <c r="H518" s="20" t="s">
        <v>57</v>
      </c>
      <c r="I518" s="4">
        <v>0</v>
      </c>
      <c r="J518" s="21">
        <f t="shared" si="8"/>
        <v>8800000</v>
      </c>
      <c r="K518" s="14">
        <f t="shared" si="7"/>
        <v>8800000</v>
      </c>
      <c r="L518" s="44">
        <v>0</v>
      </c>
      <c r="M518" s="44">
        <v>0</v>
      </c>
      <c r="N518" s="46" t="s">
        <v>19</v>
      </c>
      <c r="O518" s="47" t="s">
        <v>20</v>
      </c>
      <c r="P518" s="46" t="s">
        <v>174</v>
      </c>
      <c r="Q518" s="44">
        <v>3822500</v>
      </c>
      <c r="R518" s="10" t="s">
        <v>342</v>
      </c>
      <c r="S518" s="66"/>
      <c r="T518" s="66"/>
      <c r="U518" s="66"/>
      <c r="V518" s="66"/>
      <c r="W518" s="66"/>
      <c r="X518" s="66"/>
      <c r="Y518" s="66"/>
      <c r="Z518" s="66"/>
      <c r="AA518" s="66"/>
      <c r="AB518" s="66"/>
      <c r="AC518" s="66"/>
      <c r="AD518" s="66"/>
      <c r="AE518" s="66"/>
      <c r="AF518" s="66"/>
      <c r="AG518" s="66"/>
      <c r="AH518" s="66"/>
      <c r="AI518" s="66"/>
      <c r="AJ518" s="66"/>
      <c r="AK518" s="66"/>
      <c r="AL518" s="66"/>
      <c r="AM518" s="66"/>
      <c r="AN518" s="66"/>
      <c r="AO518" s="66"/>
    </row>
    <row r="519" spans="1:41" s="58" customFormat="1" ht="38.25" customHeight="1" x14ac:dyDescent="0.15">
      <c r="A519" s="66"/>
      <c r="B519" s="5">
        <v>80111600</v>
      </c>
      <c r="C519" s="23" t="s">
        <v>551</v>
      </c>
      <c r="D519" s="4">
        <v>7</v>
      </c>
      <c r="E519" s="4">
        <v>7</v>
      </c>
      <c r="F519" s="4">
        <v>7</v>
      </c>
      <c r="G519" s="4">
        <v>1</v>
      </c>
      <c r="H519" s="5" t="s">
        <v>25</v>
      </c>
      <c r="I519" s="4">
        <v>0</v>
      </c>
      <c r="J519" s="21">
        <f t="shared" si="8"/>
        <v>15400000</v>
      </c>
      <c r="K519" s="14">
        <f t="shared" si="7"/>
        <v>15400000</v>
      </c>
      <c r="L519" s="44">
        <v>0</v>
      </c>
      <c r="M519" s="44">
        <v>0</v>
      </c>
      <c r="N519" s="46" t="s">
        <v>19</v>
      </c>
      <c r="O519" s="47" t="s">
        <v>20</v>
      </c>
      <c r="P519" s="46" t="s">
        <v>174</v>
      </c>
      <c r="Q519" s="44">
        <v>3822500</v>
      </c>
      <c r="R519" s="10" t="s">
        <v>342</v>
      </c>
      <c r="S519" s="66"/>
      <c r="T519" s="66"/>
      <c r="U519" s="66"/>
      <c r="V519" s="66"/>
      <c r="W519" s="66"/>
      <c r="X519" s="66"/>
      <c r="Y519" s="66"/>
      <c r="Z519" s="66"/>
      <c r="AA519" s="66"/>
      <c r="AB519" s="66"/>
      <c r="AC519" s="66"/>
      <c r="AD519" s="66"/>
      <c r="AE519" s="66"/>
      <c r="AF519" s="66"/>
      <c r="AG519" s="66"/>
      <c r="AH519" s="66"/>
      <c r="AI519" s="66"/>
      <c r="AJ519" s="66"/>
      <c r="AK519" s="66"/>
      <c r="AL519" s="66"/>
      <c r="AM519" s="66"/>
      <c r="AN519" s="66"/>
      <c r="AO519" s="66"/>
    </row>
    <row r="520" spans="1:41" s="58" customFormat="1" ht="38.25" customHeight="1" x14ac:dyDescent="0.15">
      <c r="A520" s="66"/>
      <c r="B520" s="5">
        <v>80111600</v>
      </c>
      <c r="C520" s="23" t="s">
        <v>581</v>
      </c>
      <c r="D520" s="4">
        <v>1</v>
      </c>
      <c r="E520" s="4">
        <v>1</v>
      </c>
      <c r="F520" s="4">
        <v>12</v>
      </c>
      <c r="G520" s="4">
        <v>1</v>
      </c>
      <c r="H520" s="5" t="s">
        <v>25</v>
      </c>
      <c r="I520" s="4">
        <v>0</v>
      </c>
      <c r="J520" s="21">
        <f>2800000*F520</f>
        <v>33600000</v>
      </c>
      <c r="K520" s="14">
        <f t="shared" si="7"/>
        <v>33600000</v>
      </c>
      <c r="L520" s="44">
        <v>0</v>
      </c>
      <c r="M520" s="44">
        <v>0</v>
      </c>
      <c r="N520" s="46" t="s">
        <v>19</v>
      </c>
      <c r="O520" s="47" t="s">
        <v>20</v>
      </c>
      <c r="P520" s="46" t="s">
        <v>174</v>
      </c>
      <c r="Q520" s="44">
        <v>3822500</v>
      </c>
      <c r="R520" s="10" t="s">
        <v>342</v>
      </c>
      <c r="S520" s="66"/>
      <c r="T520" s="66"/>
      <c r="U520" s="66"/>
      <c r="V520" s="66"/>
      <c r="W520" s="66"/>
      <c r="X520" s="66"/>
      <c r="Y520" s="66"/>
      <c r="Z520" s="66"/>
      <c r="AA520" s="66"/>
      <c r="AB520" s="66"/>
      <c r="AC520" s="66"/>
      <c r="AD520" s="66"/>
      <c r="AE520" s="66"/>
      <c r="AF520" s="66"/>
      <c r="AG520" s="66"/>
      <c r="AH520" s="66"/>
      <c r="AI520" s="66"/>
      <c r="AJ520" s="66"/>
      <c r="AK520" s="66"/>
      <c r="AL520" s="66"/>
      <c r="AM520" s="66"/>
      <c r="AN520" s="66"/>
      <c r="AO520" s="66"/>
    </row>
    <row r="521" spans="1:41" s="58" customFormat="1" ht="38.25" customHeight="1" x14ac:dyDescent="0.15">
      <c r="A521" s="66"/>
      <c r="B521" s="5">
        <v>80111600</v>
      </c>
      <c r="C521" s="23" t="s">
        <v>526</v>
      </c>
      <c r="D521" s="4">
        <v>1</v>
      </c>
      <c r="E521" s="4">
        <v>1</v>
      </c>
      <c r="F521" s="4">
        <v>11</v>
      </c>
      <c r="G521" s="4">
        <v>1</v>
      </c>
      <c r="H521" s="5" t="s">
        <v>25</v>
      </c>
      <c r="I521" s="4">
        <v>0</v>
      </c>
      <c r="J521" s="21">
        <f>2200000*F521</f>
        <v>24200000</v>
      </c>
      <c r="K521" s="14">
        <f t="shared" si="7"/>
        <v>24200000</v>
      </c>
      <c r="L521" s="44">
        <v>0</v>
      </c>
      <c r="M521" s="44">
        <v>0</v>
      </c>
      <c r="N521" s="46" t="s">
        <v>19</v>
      </c>
      <c r="O521" s="47" t="s">
        <v>20</v>
      </c>
      <c r="P521" s="46" t="s">
        <v>174</v>
      </c>
      <c r="Q521" s="44">
        <v>3822500</v>
      </c>
      <c r="R521" s="10" t="s">
        <v>342</v>
      </c>
      <c r="S521" s="66"/>
      <c r="T521" s="66"/>
      <c r="U521" s="66"/>
      <c r="V521" s="66"/>
      <c r="W521" s="66"/>
      <c r="X521" s="66"/>
      <c r="Y521" s="66"/>
      <c r="Z521" s="66"/>
      <c r="AA521" s="66"/>
      <c r="AB521" s="66"/>
      <c r="AC521" s="66"/>
      <c r="AD521" s="66"/>
      <c r="AE521" s="66"/>
      <c r="AF521" s="66"/>
      <c r="AG521" s="66"/>
      <c r="AH521" s="66"/>
      <c r="AI521" s="66"/>
      <c r="AJ521" s="66"/>
      <c r="AK521" s="66"/>
      <c r="AL521" s="66"/>
      <c r="AM521" s="66"/>
      <c r="AN521" s="66"/>
      <c r="AO521" s="66"/>
    </row>
    <row r="522" spans="1:41" s="58" customFormat="1" ht="38.25" customHeight="1" x14ac:dyDescent="0.15">
      <c r="A522" s="66"/>
      <c r="B522" s="5">
        <v>80111600</v>
      </c>
      <c r="C522" s="23" t="s">
        <v>582</v>
      </c>
      <c r="D522" s="4">
        <v>1</v>
      </c>
      <c r="E522" s="4">
        <v>1</v>
      </c>
      <c r="F522" s="4">
        <v>11</v>
      </c>
      <c r="G522" s="4">
        <v>1</v>
      </c>
      <c r="H522" s="5" t="s">
        <v>25</v>
      </c>
      <c r="I522" s="4">
        <v>0</v>
      </c>
      <c r="J522" s="21">
        <f>3200000*F522</f>
        <v>35200000</v>
      </c>
      <c r="K522" s="14">
        <f t="shared" si="7"/>
        <v>35200000</v>
      </c>
      <c r="L522" s="44">
        <v>0</v>
      </c>
      <c r="M522" s="44">
        <v>0</v>
      </c>
      <c r="N522" s="46" t="s">
        <v>19</v>
      </c>
      <c r="O522" s="47" t="s">
        <v>20</v>
      </c>
      <c r="P522" s="46" t="s">
        <v>174</v>
      </c>
      <c r="Q522" s="44">
        <v>3822500</v>
      </c>
      <c r="R522" s="10" t="s">
        <v>342</v>
      </c>
      <c r="S522" s="66"/>
      <c r="T522" s="66"/>
      <c r="U522" s="66"/>
      <c r="V522" s="66"/>
      <c r="W522" s="66"/>
      <c r="X522" s="66"/>
      <c r="Y522" s="66"/>
      <c r="Z522" s="66"/>
      <c r="AA522" s="66"/>
      <c r="AB522" s="66"/>
      <c r="AC522" s="66"/>
      <c r="AD522" s="66"/>
      <c r="AE522" s="66"/>
      <c r="AF522" s="66"/>
      <c r="AG522" s="66"/>
      <c r="AH522" s="66"/>
      <c r="AI522" s="66"/>
      <c r="AJ522" s="66"/>
      <c r="AK522" s="66"/>
      <c r="AL522" s="66"/>
      <c r="AM522" s="66"/>
      <c r="AN522" s="66"/>
      <c r="AO522" s="66"/>
    </row>
    <row r="523" spans="1:41" s="58" customFormat="1" ht="38.25" customHeight="1" x14ac:dyDescent="0.15">
      <c r="A523" s="66"/>
      <c r="B523" s="5">
        <v>80111600</v>
      </c>
      <c r="C523" s="23" t="s">
        <v>583</v>
      </c>
      <c r="D523" s="4">
        <v>2</v>
      </c>
      <c r="E523" s="4">
        <v>2</v>
      </c>
      <c r="F523" s="4">
        <v>4</v>
      </c>
      <c r="G523" s="4">
        <v>1</v>
      </c>
      <c r="H523" s="20" t="s">
        <v>57</v>
      </c>
      <c r="I523" s="4">
        <v>0</v>
      </c>
      <c r="J523" s="21">
        <f>2200000*F523</f>
        <v>8800000</v>
      </c>
      <c r="K523" s="14">
        <f t="shared" si="7"/>
        <v>8800000</v>
      </c>
      <c r="L523" s="44">
        <v>0</v>
      </c>
      <c r="M523" s="44">
        <v>0</v>
      </c>
      <c r="N523" s="46" t="s">
        <v>19</v>
      </c>
      <c r="O523" s="47" t="s">
        <v>20</v>
      </c>
      <c r="P523" s="46" t="s">
        <v>174</v>
      </c>
      <c r="Q523" s="44">
        <v>3822500</v>
      </c>
      <c r="R523" s="10" t="s">
        <v>342</v>
      </c>
      <c r="S523" s="66"/>
      <c r="T523" s="66"/>
      <c r="U523" s="66"/>
      <c r="V523" s="66"/>
      <c r="W523" s="66"/>
      <c r="X523" s="66"/>
      <c r="Y523" s="66"/>
      <c r="Z523" s="66"/>
      <c r="AA523" s="66"/>
      <c r="AB523" s="66"/>
      <c r="AC523" s="66"/>
      <c r="AD523" s="66"/>
      <c r="AE523" s="66"/>
      <c r="AF523" s="66"/>
      <c r="AG523" s="66"/>
      <c r="AH523" s="66"/>
      <c r="AI523" s="66"/>
      <c r="AJ523" s="66"/>
      <c r="AK523" s="66"/>
      <c r="AL523" s="66"/>
      <c r="AM523" s="66"/>
      <c r="AN523" s="66"/>
      <c r="AO523" s="66"/>
    </row>
    <row r="524" spans="1:41" s="58" customFormat="1" ht="38.25" customHeight="1" x14ac:dyDescent="0.15">
      <c r="A524" s="66"/>
      <c r="B524" s="5">
        <v>80111600</v>
      </c>
      <c r="C524" s="23" t="s">
        <v>584</v>
      </c>
      <c r="D524" s="4">
        <v>7</v>
      </c>
      <c r="E524" s="4">
        <v>7</v>
      </c>
      <c r="F524" s="4">
        <v>7</v>
      </c>
      <c r="G524" s="4">
        <v>1</v>
      </c>
      <c r="H524" s="5" t="s">
        <v>25</v>
      </c>
      <c r="I524" s="4">
        <v>0</v>
      </c>
      <c r="J524" s="21">
        <f>2200000*F524</f>
        <v>15400000</v>
      </c>
      <c r="K524" s="14">
        <f t="shared" si="7"/>
        <v>15400000</v>
      </c>
      <c r="L524" s="44">
        <v>0</v>
      </c>
      <c r="M524" s="44">
        <v>0</v>
      </c>
      <c r="N524" s="46" t="s">
        <v>19</v>
      </c>
      <c r="O524" s="47" t="s">
        <v>20</v>
      </c>
      <c r="P524" s="46" t="s">
        <v>174</v>
      </c>
      <c r="Q524" s="44">
        <v>3822500</v>
      </c>
      <c r="R524" s="10" t="s">
        <v>342</v>
      </c>
      <c r="S524" s="66"/>
      <c r="T524" s="66"/>
      <c r="U524" s="66"/>
      <c r="V524" s="66"/>
      <c r="W524" s="66"/>
      <c r="X524" s="66"/>
      <c r="Y524" s="66"/>
      <c r="Z524" s="66"/>
      <c r="AA524" s="66"/>
      <c r="AB524" s="66"/>
      <c r="AC524" s="66"/>
      <c r="AD524" s="66"/>
      <c r="AE524" s="66"/>
      <c r="AF524" s="66"/>
      <c r="AG524" s="66"/>
      <c r="AH524" s="66"/>
      <c r="AI524" s="66"/>
      <c r="AJ524" s="66"/>
      <c r="AK524" s="66"/>
      <c r="AL524" s="66"/>
      <c r="AM524" s="66"/>
      <c r="AN524" s="66"/>
      <c r="AO524" s="66"/>
    </row>
    <row r="525" spans="1:41" s="58" customFormat="1" ht="38.25" customHeight="1" x14ac:dyDescent="0.15">
      <c r="A525" s="66"/>
      <c r="B525" s="5">
        <v>80111600</v>
      </c>
      <c r="C525" s="23" t="s">
        <v>585</v>
      </c>
      <c r="D525" s="4">
        <v>2</v>
      </c>
      <c r="E525" s="4">
        <v>2</v>
      </c>
      <c r="F525" s="4">
        <v>4</v>
      </c>
      <c r="G525" s="4">
        <v>1</v>
      </c>
      <c r="H525" s="5" t="s">
        <v>25</v>
      </c>
      <c r="I525" s="4">
        <v>0</v>
      </c>
      <c r="J525" s="21">
        <f>2200000*F525</f>
        <v>8800000</v>
      </c>
      <c r="K525" s="14">
        <f t="shared" si="7"/>
        <v>8800000</v>
      </c>
      <c r="L525" s="44">
        <v>0</v>
      </c>
      <c r="M525" s="44">
        <v>0</v>
      </c>
      <c r="N525" s="46" t="s">
        <v>19</v>
      </c>
      <c r="O525" s="47" t="s">
        <v>20</v>
      </c>
      <c r="P525" s="46" t="s">
        <v>174</v>
      </c>
      <c r="Q525" s="44">
        <v>3822500</v>
      </c>
      <c r="R525" s="10" t="s">
        <v>342</v>
      </c>
      <c r="S525" s="66"/>
      <c r="T525" s="66"/>
      <c r="U525" s="66"/>
      <c r="V525" s="66"/>
      <c r="W525" s="66"/>
      <c r="X525" s="66"/>
      <c r="Y525" s="66"/>
      <c r="Z525" s="66"/>
      <c r="AA525" s="66"/>
      <c r="AB525" s="66"/>
      <c r="AC525" s="66"/>
      <c r="AD525" s="66"/>
      <c r="AE525" s="66"/>
      <c r="AF525" s="66"/>
      <c r="AG525" s="66"/>
      <c r="AH525" s="66"/>
      <c r="AI525" s="66"/>
      <c r="AJ525" s="66"/>
      <c r="AK525" s="66"/>
      <c r="AL525" s="66"/>
      <c r="AM525" s="66"/>
      <c r="AN525" s="66"/>
      <c r="AO525" s="66"/>
    </row>
    <row r="526" spans="1:41" s="58" customFormat="1" ht="38.25" customHeight="1" x14ac:dyDescent="0.15">
      <c r="A526" s="66"/>
      <c r="B526" s="5">
        <v>80111600</v>
      </c>
      <c r="C526" s="23" t="s">
        <v>586</v>
      </c>
      <c r="D526" s="4">
        <v>7</v>
      </c>
      <c r="E526" s="4">
        <v>7</v>
      </c>
      <c r="F526" s="4">
        <v>7</v>
      </c>
      <c r="G526" s="4">
        <v>1</v>
      </c>
      <c r="H526" s="5" t="s">
        <v>25</v>
      </c>
      <c r="I526" s="4">
        <v>0</v>
      </c>
      <c r="J526" s="21">
        <f>2200000*F526</f>
        <v>15400000</v>
      </c>
      <c r="K526" s="14">
        <f t="shared" si="7"/>
        <v>15400000</v>
      </c>
      <c r="L526" s="44">
        <v>0</v>
      </c>
      <c r="M526" s="44">
        <v>0</v>
      </c>
      <c r="N526" s="46" t="s">
        <v>19</v>
      </c>
      <c r="O526" s="47" t="s">
        <v>20</v>
      </c>
      <c r="P526" s="46" t="s">
        <v>174</v>
      </c>
      <c r="Q526" s="44">
        <v>3822500</v>
      </c>
      <c r="R526" s="10" t="s">
        <v>342</v>
      </c>
      <c r="S526" s="66"/>
      <c r="T526" s="66"/>
      <c r="U526" s="66"/>
      <c r="V526" s="66"/>
      <c r="W526" s="66"/>
      <c r="X526" s="66"/>
      <c r="Y526" s="66"/>
      <c r="Z526" s="66"/>
      <c r="AA526" s="66"/>
      <c r="AB526" s="66"/>
      <c r="AC526" s="66"/>
      <c r="AD526" s="66"/>
      <c r="AE526" s="66"/>
      <c r="AF526" s="66"/>
      <c r="AG526" s="66"/>
      <c r="AH526" s="66"/>
      <c r="AI526" s="66"/>
      <c r="AJ526" s="66"/>
      <c r="AK526" s="66"/>
      <c r="AL526" s="66"/>
      <c r="AM526" s="66"/>
      <c r="AN526" s="66"/>
      <c r="AO526" s="66"/>
    </row>
    <row r="527" spans="1:41" s="58" customFormat="1" ht="38.25" customHeight="1" x14ac:dyDescent="0.15">
      <c r="A527" s="66"/>
      <c r="B527" s="5">
        <v>80111600</v>
      </c>
      <c r="C527" s="23" t="s">
        <v>587</v>
      </c>
      <c r="D527" s="4">
        <v>1</v>
      </c>
      <c r="E527" s="4">
        <v>1</v>
      </c>
      <c r="F527" s="4">
        <v>6</v>
      </c>
      <c r="G527" s="4">
        <v>1</v>
      </c>
      <c r="H527" s="20" t="s">
        <v>57</v>
      </c>
      <c r="I527" s="4">
        <v>0</v>
      </c>
      <c r="J527" s="21">
        <f>3700000*F527</f>
        <v>22200000</v>
      </c>
      <c r="K527" s="14">
        <f t="shared" si="7"/>
        <v>22200000</v>
      </c>
      <c r="L527" s="44">
        <v>0</v>
      </c>
      <c r="M527" s="44">
        <v>0</v>
      </c>
      <c r="N527" s="46" t="s">
        <v>19</v>
      </c>
      <c r="O527" s="47" t="s">
        <v>20</v>
      </c>
      <c r="P527" s="46" t="s">
        <v>174</v>
      </c>
      <c r="Q527" s="44">
        <v>3822500</v>
      </c>
      <c r="R527" s="10" t="s">
        <v>342</v>
      </c>
      <c r="S527" s="66"/>
      <c r="T527" s="66"/>
      <c r="U527" s="66"/>
      <c r="V527" s="66"/>
      <c r="W527" s="66"/>
      <c r="X527" s="66"/>
      <c r="Y527" s="66"/>
      <c r="Z527" s="66"/>
      <c r="AA527" s="66"/>
      <c r="AB527" s="66"/>
      <c r="AC527" s="66"/>
      <c r="AD527" s="66"/>
      <c r="AE527" s="66"/>
      <c r="AF527" s="66"/>
      <c r="AG527" s="66"/>
      <c r="AH527" s="66"/>
      <c r="AI527" s="66"/>
      <c r="AJ527" s="66"/>
      <c r="AK527" s="66"/>
      <c r="AL527" s="66"/>
      <c r="AM527" s="66"/>
      <c r="AN527" s="66"/>
      <c r="AO527" s="66"/>
    </row>
    <row r="528" spans="1:41" s="58" customFormat="1" ht="38.25" customHeight="1" x14ac:dyDescent="0.15">
      <c r="A528" s="66"/>
      <c r="B528" s="5">
        <v>80111600</v>
      </c>
      <c r="C528" s="23" t="s">
        <v>588</v>
      </c>
      <c r="D528" s="4">
        <v>7</v>
      </c>
      <c r="E528" s="4">
        <v>7</v>
      </c>
      <c r="F528" s="4">
        <v>5</v>
      </c>
      <c r="G528" s="4">
        <v>1</v>
      </c>
      <c r="H528" s="5" t="s">
        <v>25</v>
      </c>
      <c r="I528" s="4">
        <v>0</v>
      </c>
      <c r="J528" s="21">
        <f>3700000*F528</f>
        <v>18500000</v>
      </c>
      <c r="K528" s="14">
        <f t="shared" si="7"/>
        <v>18500000</v>
      </c>
      <c r="L528" s="44">
        <v>0</v>
      </c>
      <c r="M528" s="44">
        <v>0</v>
      </c>
      <c r="N528" s="46" t="s">
        <v>19</v>
      </c>
      <c r="O528" s="47" t="s">
        <v>20</v>
      </c>
      <c r="P528" s="46" t="s">
        <v>174</v>
      </c>
      <c r="Q528" s="44">
        <v>3822500</v>
      </c>
      <c r="R528" s="10" t="s">
        <v>342</v>
      </c>
      <c r="S528" s="66"/>
      <c r="T528" s="66"/>
      <c r="U528" s="66"/>
      <c r="V528" s="66"/>
      <c r="W528" s="66"/>
      <c r="X528" s="66"/>
      <c r="Y528" s="66"/>
      <c r="Z528" s="66"/>
      <c r="AA528" s="66"/>
      <c r="AB528" s="66"/>
      <c r="AC528" s="66"/>
      <c r="AD528" s="66"/>
      <c r="AE528" s="66"/>
      <c r="AF528" s="66"/>
      <c r="AG528" s="66"/>
      <c r="AH528" s="66"/>
      <c r="AI528" s="66"/>
      <c r="AJ528" s="66"/>
      <c r="AK528" s="66"/>
      <c r="AL528" s="66"/>
      <c r="AM528" s="66"/>
      <c r="AN528" s="66"/>
      <c r="AO528" s="66"/>
    </row>
    <row r="529" spans="1:41" s="58" customFormat="1" ht="38.25" customHeight="1" x14ac:dyDescent="0.15">
      <c r="A529" s="66"/>
      <c r="B529" s="5">
        <v>80111600</v>
      </c>
      <c r="C529" s="23" t="s">
        <v>589</v>
      </c>
      <c r="D529" s="4">
        <v>1</v>
      </c>
      <c r="E529" s="4">
        <v>1</v>
      </c>
      <c r="F529" s="4">
        <v>6</v>
      </c>
      <c r="G529" s="4">
        <v>1</v>
      </c>
      <c r="H529" s="20" t="s">
        <v>57</v>
      </c>
      <c r="I529" s="4">
        <v>0</v>
      </c>
      <c r="J529" s="21">
        <f>2200000*F529</f>
        <v>13200000</v>
      </c>
      <c r="K529" s="14">
        <f t="shared" si="7"/>
        <v>13200000</v>
      </c>
      <c r="L529" s="44">
        <v>0</v>
      </c>
      <c r="M529" s="44">
        <v>0</v>
      </c>
      <c r="N529" s="46" t="s">
        <v>19</v>
      </c>
      <c r="O529" s="47" t="s">
        <v>20</v>
      </c>
      <c r="P529" s="46" t="s">
        <v>174</v>
      </c>
      <c r="Q529" s="44">
        <v>3822500</v>
      </c>
      <c r="R529" s="10" t="s">
        <v>342</v>
      </c>
      <c r="S529" s="66"/>
      <c r="T529" s="66"/>
      <c r="U529" s="66"/>
      <c r="V529" s="66"/>
      <c r="W529" s="66"/>
      <c r="X529" s="66"/>
      <c r="Y529" s="66"/>
      <c r="Z529" s="66"/>
      <c r="AA529" s="66"/>
      <c r="AB529" s="66"/>
      <c r="AC529" s="66"/>
      <c r="AD529" s="66"/>
      <c r="AE529" s="66"/>
      <c r="AF529" s="66"/>
      <c r="AG529" s="66"/>
      <c r="AH529" s="66"/>
      <c r="AI529" s="66"/>
      <c r="AJ529" s="66"/>
      <c r="AK529" s="66"/>
      <c r="AL529" s="66"/>
      <c r="AM529" s="66"/>
      <c r="AN529" s="66"/>
      <c r="AO529" s="66"/>
    </row>
    <row r="530" spans="1:41" s="58" customFormat="1" ht="38.25" customHeight="1" x14ac:dyDescent="0.15">
      <c r="A530" s="66"/>
      <c r="B530" s="5">
        <v>80111600</v>
      </c>
      <c r="C530" s="23" t="s">
        <v>551</v>
      </c>
      <c r="D530" s="4">
        <v>7</v>
      </c>
      <c r="E530" s="4">
        <v>7</v>
      </c>
      <c r="F530" s="4">
        <v>5</v>
      </c>
      <c r="G530" s="4">
        <v>1</v>
      </c>
      <c r="H530" s="5" t="s">
        <v>25</v>
      </c>
      <c r="I530" s="4">
        <v>0</v>
      </c>
      <c r="J530" s="21">
        <f>2200000*F530</f>
        <v>11000000</v>
      </c>
      <c r="K530" s="14">
        <f t="shared" si="7"/>
        <v>11000000</v>
      </c>
      <c r="L530" s="44">
        <v>0</v>
      </c>
      <c r="M530" s="44">
        <v>0</v>
      </c>
      <c r="N530" s="46" t="s">
        <v>19</v>
      </c>
      <c r="O530" s="47" t="s">
        <v>20</v>
      </c>
      <c r="P530" s="46" t="s">
        <v>174</v>
      </c>
      <c r="Q530" s="44">
        <v>3822500</v>
      </c>
      <c r="R530" s="10" t="s">
        <v>342</v>
      </c>
      <c r="S530" s="66"/>
      <c r="T530" s="66"/>
      <c r="U530" s="66"/>
      <c r="V530" s="66"/>
      <c r="W530" s="66"/>
      <c r="X530" s="66"/>
      <c r="Y530" s="66"/>
      <c r="Z530" s="66"/>
      <c r="AA530" s="66"/>
      <c r="AB530" s="66"/>
      <c r="AC530" s="66"/>
      <c r="AD530" s="66"/>
      <c r="AE530" s="66"/>
      <c r="AF530" s="66"/>
      <c r="AG530" s="66"/>
      <c r="AH530" s="66"/>
      <c r="AI530" s="66"/>
      <c r="AJ530" s="66"/>
      <c r="AK530" s="66"/>
      <c r="AL530" s="66"/>
      <c r="AM530" s="66"/>
      <c r="AN530" s="66"/>
      <c r="AO530" s="66"/>
    </row>
    <row r="531" spans="1:41" s="58" customFormat="1" ht="38.25" customHeight="1" x14ac:dyDescent="0.15">
      <c r="A531" s="66"/>
      <c r="B531" s="5">
        <v>80111600</v>
      </c>
      <c r="C531" s="23" t="s">
        <v>590</v>
      </c>
      <c r="D531" s="4">
        <v>1</v>
      </c>
      <c r="E531" s="4">
        <v>1</v>
      </c>
      <c r="F531" s="4">
        <v>11</v>
      </c>
      <c r="G531" s="4">
        <v>1</v>
      </c>
      <c r="H531" s="5" t="s">
        <v>25</v>
      </c>
      <c r="I531" s="4">
        <v>0</v>
      </c>
      <c r="J531" s="21">
        <f>3700000*F531</f>
        <v>40700000</v>
      </c>
      <c r="K531" s="14">
        <f t="shared" si="7"/>
        <v>40700000</v>
      </c>
      <c r="L531" s="44">
        <v>0</v>
      </c>
      <c r="M531" s="44">
        <v>0</v>
      </c>
      <c r="N531" s="46" t="s">
        <v>19</v>
      </c>
      <c r="O531" s="47" t="s">
        <v>20</v>
      </c>
      <c r="P531" s="46" t="s">
        <v>174</v>
      </c>
      <c r="Q531" s="44">
        <v>3822500</v>
      </c>
      <c r="R531" s="10" t="s">
        <v>342</v>
      </c>
      <c r="S531" s="66"/>
      <c r="T531" s="66"/>
      <c r="U531" s="66"/>
      <c r="V531" s="66"/>
      <c r="W531" s="66"/>
      <c r="X531" s="66"/>
      <c r="Y531" s="66"/>
      <c r="Z531" s="66"/>
      <c r="AA531" s="66"/>
      <c r="AB531" s="66"/>
      <c r="AC531" s="66"/>
      <c r="AD531" s="66"/>
      <c r="AE531" s="66"/>
      <c r="AF531" s="66"/>
      <c r="AG531" s="66"/>
      <c r="AH531" s="66"/>
      <c r="AI531" s="66"/>
      <c r="AJ531" s="66"/>
      <c r="AK531" s="66"/>
      <c r="AL531" s="66"/>
      <c r="AM531" s="66"/>
      <c r="AN531" s="66"/>
      <c r="AO531" s="66"/>
    </row>
    <row r="532" spans="1:41" s="58" customFormat="1" ht="38.25" customHeight="1" x14ac:dyDescent="0.15">
      <c r="A532" s="66"/>
      <c r="B532" s="5">
        <v>80111600</v>
      </c>
      <c r="C532" s="23" t="s">
        <v>591</v>
      </c>
      <c r="D532" s="4">
        <v>1</v>
      </c>
      <c r="E532" s="4">
        <v>1</v>
      </c>
      <c r="F532" s="4">
        <v>11</v>
      </c>
      <c r="G532" s="4">
        <v>1</v>
      </c>
      <c r="H532" s="5" t="s">
        <v>25</v>
      </c>
      <c r="I532" s="4">
        <v>0</v>
      </c>
      <c r="J532" s="21">
        <f>3200000*F532</f>
        <v>35200000</v>
      </c>
      <c r="K532" s="14">
        <f t="shared" si="7"/>
        <v>35200000</v>
      </c>
      <c r="L532" s="44">
        <v>0</v>
      </c>
      <c r="M532" s="44">
        <v>0</v>
      </c>
      <c r="N532" s="46" t="s">
        <v>19</v>
      </c>
      <c r="O532" s="47" t="s">
        <v>20</v>
      </c>
      <c r="P532" s="46" t="s">
        <v>174</v>
      </c>
      <c r="Q532" s="44">
        <v>3822500</v>
      </c>
      <c r="R532" s="10" t="s">
        <v>342</v>
      </c>
      <c r="S532" s="66"/>
      <c r="T532" s="66"/>
      <c r="U532" s="66"/>
      <c r="V532" s="66"/>
      <c r="W532" s="66"/>
      <c r="X532" s="66"/>
      <c r="Y532" s="66"/>
      <c r="Z532" s="66"/>
      <c r="AA532" s="66"/>
      <c r="AB532" s="66"/>
      <c r="AC532" s="66"/>
      <c r="AD532" s="66"/>
      <c r="AE532" s="66"/>
      <c r="AF532" s="66"/>
      <c r="AG532" s="66"/>
      <c r="AH532" s="66"/>
      <c r="AI532" s="66"/>
      <c r="AJ532" s="66"/>
      <c r="AK532" s="66"/>
      <c r="AL532" s="66"/>
      <c r="AM532" s="66"/>
      <c r="AN532" s="66"/>
      <c r="AO532" s="66"/>
    </row>
    <row r="533" spans="1:41" s="58" customFormat="1" ht="38.25" customHeight="1" x14ac:dyDescent="0.15">
      <c r="A533" s="66"/>
      <c r="B533" s="5">
        <v>80111600</v>
      </c>
      <c r="C533" s="23" t="s">
        <v>592</v>
      </c>
      <c r="D533" s="4">
        <v>1</v>
      </c>
      <c r="E533" s="4">
        <v>1</v>
      </c>
      <c r="F533" s="4">
        <v>11</v>
      </c>
      <c r="G533" s="4">
        <v>1</v>
      </c>
      <c r="H533" s="5" t="s">
        <v>25</v>
      </c>
      <c r="I533" s="4">
        <v>0</v>
      </c>
      <c r="J533" s="21">
        <f>2900000*F533</f>
        <v>31900000</v>
      </c>
      <c r="K533" s="14">
        <f t="shared" si="7"/>
        <v>31900000</v>
      </c>
      <c r="L533" s="44">
        <v>0</v>
      </c>
      <c r="M533" s="44">
        <v>0</v>
      </c>
      <c r="N533" s="46" t="s">
        <v>19</v>
      </c>
      <c r="O533" s="47" t="s">
        <v>20</v>
      </c>
      <c r="P533" s="46" t="s">
        <v>174</v>
      </c>
      <c r="Q533" s="44">
        <v>3822500</v>
      </c>
      <c r="R533" s="10" t="s">
        <v>342</v>
      </c>
      <c r="S533" s="66"/>
      <c r="T533" s="66"/>
      <c r="U533" s="66"/>
      <c r="V533" s="66"/>
      <c r="W533" s="66"/>
      <c r="X533" s="66"/>
      <c r="Y533" s="66"/>
      <c r="Z533" s="66"/>
      <c r="AA533" s="66"/>
      <c r="AB533" s="66"/>
      <c r="AC533" s="66"/>
      <c r="AD533" s="66"/>
      <c r="AE533" s="66"/>
      <c r="AF533" s="66"/>
      <c r="AG533" s="66"/>
      <c r="AH533" s="66"/>
      <c r="AI533" s="66"/>
      <c r="AJ533" s="66"/>
      <c r="AK533" s="66"/>
      <c r="AL533" s="66"/>
      <c r="AM533" s="66"/>
      <c r="AN533" s="66"/>
      <c r="AO533" s="66"/>
    </row>
    <row r="534" spans="1:41" s="58" customFormat="1" ht="38.25" customHeight="1" x14ac:dyDescent="0.15">
      <c r="A534" s="66"/>
      <c r="B534" s="5">
        <v>80111600</v>
      </c>
      <c r="C534" s="23" t="s">
        <v>523</v>
      </c>
      <c r="D534" s="4">
        <v>1</v>
      </c>
      <c r="E534" s="4">
        <v>1</v>
      </c>
      <c r="F534" s="4">
        <v>11</v>
      </c>
      <c r="G534" s="4">
        <v>1</v>
      </c>
      <c r="H534" s="5" t="s">
        <v>25</v>
      </c>
      <c r="I534" s="4">
        <v>0</v>
      </c>
      <c r="J534" s="21">
        <f>2200000*F534</f>
        <v>24200000</v>
      </c>
      <c r="K534" s="14">
        <f t="shared" si="7"/>
        <v>24200000</v>
      </c>
      <c r="L534" s="44">
        <v>0</v>
      </c>
      <c r="M534" s="44">
        <v>0</v>
      </c>
      <c r="N534" s="46" t="s">
        <v>19</v>
      </c>
      <c r="O534" s="47" t="s">
        <v>20</v>
      </c>
      <c r="P534" s="46" t="s">
        <v>174</v>
      </c>
      <c r="Q534" s="44">
        <v>3822500</v>
      </c>
      <c r="R534" s="10" t="s">
        <v>342</v>
      </c>
      <c r="S534" s="66"/>
      <c r="T534" s="66"/>
      <c r="U534" s="66"/>
      <c r="V534" s="66"/>
      <c r="W534" s="66"/>
      <c r="X534" s="66"/>
      <c r="Y534" s="66"/>
      <c r="Z534" s="66"/>
      <c r="AA534" s="66"/>
      <c r="AB534" s="66"/>
      <c r="AC534" s="66"/>
      <c r="AD534" s="66"/>
      <c r="AE534" s="66"/>
      <c r="AF534" s="66"/>
      <c r="AG534" s="66"/>
      <c r="AH534" s="66"/>
      <c r="AI534" s="66"/>
      <c r="AJ534" s="66"/>
      <c r="AK534" s="66"/>
      <c r="AL534" s="66"/>
      <c r="AM534" s="66"/>
      <c r="AN534" s="66"/>
      <c r="AO534" s="66"/>
    </row>
    <row r="535" spans="1:41" s="58" customFormat="1" ht="38.25" customHeight="1" x14ac:dyDescent="0.15">
      <c r="A535" s="66"/>
      <c r="B535" s="5">
        <v>80111600</v>
      </c>
      <c r="C535" s="23" t="s">
        <v>523</v>
      </c>
      <c r="D535" s="4">
        <v>1</v>
      </c>
      <c r="E535" s="4">
        <v>1</v>
      </c>
      <c r="F535" s="4">
        <v>11</v>
      </c>
      <c r="G535" s="4">
        <v>1</v>
      </c>
      <c r="H535" s="5" t="s">
        <v>25</v>
      </c>
      <c r="I535" s="4">
        <v>0</v>
      </c>
      <c r="J535" s="21">
        <f>2200000*F535</f>
        <v>24200000</v>
      </c>
      <c r="K535" s="14">
        <f t="shared" si="7"/>
        <v>24200000</v>
      </c>
      <c r="L535" s="44">
        <v>0</v>
      </c>
      <c r="M535" s="44">
        <v>0</v>
      </c>
      <c r="N535" s="46" t="s">
        <v>19</v>
      </c>
      <c r="O535" s="47" t="s">
        <v>20</v>
      </c>
      <c r="P535" s="46" t="s">
        <v>174</v>
      </c>
      <c r="Q535" s="44">
        <v>3822500</v>
      </c>
      <c r="R535" s="10" t="s">
        <v>342</v>
      </c>
      <c r="S535" s="66"/>
      <c r="T535" s="66"/>
      <c r="U535" s="66"/>
      <c r="V535" s="66"/>
      <c r="W535" s="66"/>
      <c r="X535" s="66"/>
      <c r="Y535" s="66"/>
      <c r="Z535" s="66"/>
      <c r="AA535" s="66"/>
      <c r="AB535" s="66"/>
      <c r="AC535" s="66"/>
      <c r="AD535" s="66"/>
      <c r="AE535" s="66"/>
      <c r="AF535" s="66"/>
      <c r="AG535" s="66"/>
      <c r="AH535" s="66"/>
      <c r="AI535" s="66"/>
      <c r="AJ535" s="66"/>
      <c r="AK535" s="66"/>
      <c r="AL535" s="66"/>
      <c r="AM535" s="66"/>
      <c r="AN535" s="66"/>
      <c r="AO535" s="66"/>
    </row>
    <row r="536" spans="1:41" s="58" customFormat="1" ht="38.25" customHeight="1" x14ac:dyDescent="0.15">
      <c r="A536" s="66"/>
      <c r="B536" s="5">
        <v>80111600</v>
      </c>
      <c r="C536" s="23" t="s">
        <v>593</v>
      </c>
      <c r="D536" s="4">
        <v>1</v>
      </c>
      <c r="E536" s="4">
        <v>1</v>
      </c>
      <c r="F536" s="4">
        <v>11</v>
      </c>
      <c r="G536" s="4">
        <v>1</v>
      </c>
      <c r="H536" s="5" t="s">
        <v>25</v>
      </c>
      <c r="I536" s="4">
        <v>0</v>
      </c>
      <c r="J536" s="21">
        <f>2200000*F536</f>
        <v>24200000</v>
      </c>
      <c r="K536" s="14">
        <f t="shared" si="7"/>
        <v>24200000</v>
      </c>
      <c r="L536" s="44">
        <v>0</v>
      </c>
      <c r="M536" s="44">
        <v>0</v>
      </c>
      <c r="N536" s="46" t="s">
        <v>19</v>
      </c>
      <c r="O536" s="47" t="s">
        <v>20</v>
      </c>
      <c r="P536" s="46" t="s">
        <v>174</v>
      </c>
      <c r="Q536" s="44">
        <v>3822500</v>
      </c>
      <c r="R536" s="10" t="s">
        <v>342</v>
      </c>
      <c r="S536" s="66"/>
      <c r="T536" s="66"/>
      <c r="U536" s="66"/>
      <c r="V536" s="66"/>
      <c r="W536" s="66"/>
      <c r="X536" s="66"/>
      <c r="Y536" s="66"/>
      <c r="Z536" s="66"/>
      <c r="AA536" s="66"/>
      <c r="AB536" s="66"/>
      <c r="AC536" s="66"/>
      <c r="AD536" s="66"/>
      <c r="AE536" s="66"/>
      <c r="AF536" s="66"/>
      <c r="AG536" s="66"/>
      <c r="AH536" s="66"/>
      <c r="AI536" s="66"/>
      <c r="AJ536" s="66"/>
      <c r="AK536" s="66"/>
      <c r="AL536" s="66"/>
      <c r="AM536" s="66"/>
      <c r="AN536" s="66"/>
      <c r="AO536" s="66"/>
    </row>
    <row r="537" spans="1:41" s="58" customFormat="1" ht="38.25" customHeight="1" x14ac:dyDescent="0.15">
      <c r="A537" s="66"/>
      <c r="B537" s="5">
        <v>80111600</v>
      </c>
      <c r="C537" s="23" t="s">
        <v>579</v>
      </c>
      <c r="D537" s="4">
        <v>1</v>
      </c>
      <c r="E537" s="4">
        <v>1</v>
      </c>
      <c r="F537" s="4">
        <v>11</v>
      </c>
      <c r="G537" s="4">
        <v>1</v>
      </c>
      <c r="H537" s="5" t="s">
        <v>25</v>
      </c>
      <c r="I537" s="4">
        <v>0</v>
      </c>
      <c r="J537" s="21">
        <f>2200000*F537</f>
        <v>24200000</v>
      </c>
      <c r="K537" s="14">
        <f t="shared" si="7"/>
        <v>24200000</v>
      </c>
      <c r="L537" s="44">
        <v>0</v>
      </c>
      <c r="M537" s="44">
        <v>0</v>
      </c>
      <c r="N537" s="46" t="s">
        <v>19</v>
      </c>
      <c r="O537" s="47" t="s">
        <v>20</v>
      </c>
      <c r="P537" s="46" t="s">
        <v>174</v>
      </c>
      <c r="Q537" s="44">
        <v>3822500</v>
      </c>
      <c r="R537" s="10" t="s">
        <v>342</v>
      </c>
      <c r="S537" s="66"/>
      <c r="T537" s="66"/>
      <c r="U537" s="66"/>
      <c r="V537" s="66"/>
      <c r="W537" s="66"/>
      <c r="X537" s="66"/>
      <c r="Y537" s="66"/>
      <c r="Z537" s="66"/>
      <c r="AA537" s="66"/>
      <c r="AB537" s="66"/>
      <c r="AC537" s="66"/>
      <c r="AD537" s="66"/>
      <c r="AE537" s="66"/>
      <c r="AF537" s="66"/>
      <c r="AG537" s="66"/>
      <c r="AH537" s="66"/>
      <c r="AI537" s="66"/>
      <c r="AJ537" s="66"/>
      <c r="AK537" s="66"/>
      <c r="AL537" s="66"/>
      <c r="AM537" s="66"/>
      <c r="AN537" s="66"/>
      <c r="AO537" s="66"/>
    </row>
    <row r="538" spans="1:41" s="58" customFormat="1" ht="38.25" customHeight="1" x14ac:dyDescent="0.15">
      <c r="A538" s="66"/>
      <c r="B538" s="5">
        <v>80111600</v>
      </c>
      <c r="C538" s="23" t="s">
        <v>594</v>
      </c>
      <c r="D538" s="4">
        <v>1</v>
      </c>
      <c r="E538" s="4">
        <v>1</v>
      </c>
      <c r="F538" s="4">
        <v>11</v>
      </c>
      <c r="G538" s="4">
        <v>1</v>
      </c>
      <c r="H538" s="5" t="s">
        <v>25</v>
      </c>
      <c r="I538" s="4">
        <v>0</v>
      </c>
      <c r="J538" s="21">
        <f>2800000*F538</f>
        <v>30800000</v>
      </c>
      <c r="K538" s="14">
        <f t="shared" ref="K538:K545" si="9">J538</f>
        <v>30800000</v>
      </c>
      <c r="L538" s="44">
        <v>0</v>
      </c>
      <c r="M538" s="44">
        <v>0</v>
      </c>
      <c r="N538" s="46" t="s">
        <v>19</v>
      </c>
      <c r="O538" s="47" t="s">
        <v>20</v>
      </c>
      <c r="P538" s="46" t="s">
        <v>174</v>
      </c>
      <c r="Q538" s="44">
        <v>3822500</v>
      </c>
      <c r="R538" s="10" t="s">
        <v>342</v>
      </c>
      <c r="S538" s="66"/>
      <c r="T538" s="66"/>
      <c r="U538" s="66"/>
      <c r="V538" s="66"/>
      <c r="W538" s="66"/>
      <c r="X538" s="66"/>
      <c r="Y538" s="66"/>
      <c r="Z538" s="66"/>
      <c r="AA538" s="66"/>
      <c r="AB538" s="66"/>
      <c r="AC538" s="66"/>
      <c r="AD538" s="66"/>
      <c r="AE538" s="66"/>
      <c r="AF538" s="66"/>
      <c r="AG538" s="66"/>
      <c r="AH538" s="66"/>
      <c r="AI538" s="66"/>
      <c r="AJ538" s="66"/>
      <c r="AK538" s="66"/>
      <c r="AL538" s="66"/>
      <c r="AM538" s="66"/>
      <c r="AN538" s="66"/>
      <c r="AO538" s="66"/>
    </row>
    <row r="539" spans="1:41" s="58" customFormat="1" ht="38.25" customHeight="1" x14ac:dyDescent="0.15">
      <c r="A539" s="66"/>
      <c r="B539" s="5">
        <v>80111600</v>
      </c>
      <c r="C539" s="23" t="s">
        <v>579</v>
      </c>
      <c r="D539" s="4">
        <v>1</v>
      </c>
      <c r="E539" s="4">
        <v>1</v>
      </c>
      <c r="F539" s="4">
        <v>12</v>
      </c>
      <c r="G539" s="4">
        <v>1</v>
      </c>
      <c r="H539" s="5" t="s">
        <v>25</v>
      </c>
      <c r="I539" s="4">
        <v>0</v>
      </c>
      <c r="J539" s="21">
        <f>2200000*F539</f>
        <v>26400000</v>
      </c>
      <c r="K539" s="14">
        <f t="shared" si="9"/>
        <v>26400000</v>
      </c>
      <c r="L539" s="44">
        <v>0</v>
      </c>
      <c r="M539" s="44">
        <v>0</v>
      </c>
      <c r="N539" s="46" t="s">
        <v>19</v>
      </c>
      <c r="O539" s="47" t="s">
        <v>20</v>
      </c>
      <c r="P539" s="46" t="s">
        <v>174</v>
      </c>
      <c r="Q539" s="44">
        <v>3822500</v>
      </c>
      <c r="R539" s="10" t="s">
        <v>342</v>
      </c>
      <c r="S539" s="66"/>
      <c r="T539" s="66"/>
      <c r="U539" s="66"/>
      <c r="V539" s="66"/>
      <c r="W539" s="66"/>
      <c r="X539" s="66"/>
      <c r="Y539" s="66"/>
      <c r="Z539" s="66"/>
      <c r="AA539" s="66"/>
      <c r="AB539" s="66"/>
      <c r="AC539" s="66"/>
      <c r="AD539" s="66"/>
      <c r="AE539" s="66"/>
      <c r="AF539" s="66"/>
      <c r="AG539" s="66"/>
      <c r="AH539" s="66"/>
      <c r="AI539" s="66"/>
      <c r="AJ539" s="66"/>
      <c r="AK539" s="66"/>
      <c r="AL539" s="66"/>
      <c r="AM539" s="66"/>
      <c r="AN539" s="66"/>
      <c r="AO539" s="66"/>
    </row>
    <row r="540" spans="1:41" s="58" customFormat="1" ht="38.25" customHeight="1" x14ac:dyDescent="0.15">
      <c r="A540" s="66"/>
      <c r="B540" s="5">
        <v>80111600</v>
      </c>
      <c r="C540" s="23" t="s">
        <v>541</v>
      </c>
      <c r="D540" s="4">
        <v>1</v>
      </c>
      <c r="E540" s="4">
        <v>1</v>
      </c>
      <c r="F540" s="4">
        <v>11</v>
      </c>
      <c r="G540" s="4">
        <v>1</v>
      </c>
      <c r="H540" s="5" t="s">
        <v>25</v>
      </c>
      <c r="I540" s="4">
        <v>0</v>
      </c>
      <c r="J540" s="21">
        <f>3034000*F540</f>
        <v>33374000</v>
      </c>
      <c r="K540" s="14">
        <f t="shared" si="9"/>
        <v>33374000</v>
      </c>
      <c r="L540" s="44">
        <v>0</v>
      </c>
      <c r="M540" s="44">
        <v>0</v>
      </c>
      <c r="N540" s="46" t="s">
        <v>19</v>
      </c>
      <c r="O540" s="47" t="s">
        <v>20</v>
      </c>
      <c r="P540" s="46" t="s">
        <v>174</v>
      </c>
      <c r="Q540" s="44">
        <v>3822500</v>
      </c>
      <c r="R540" s="10" t="s">
        <v>342</v>
      </c>
      <c r="S540" s="66"/>
      <c r="T540" s="66"/>
      <c r="U540" s="66"/>
      <c r="V540" s="66"/>
      <c r="W540" s="66"/>
      <c r="X540" s="66"/>
      <c r="Y540" s="66"/>
      <c r="Z540" s="66"/>
      <c r="AA540" s="66"/>
      <c r="AB540" s="66"/>
      <c r="AC540" s="66"/>
      <c r="AD540" s="66"/>
      <c r="AE540" s="66"/>
      <c r="AF540" s="66"/>
      <c r="AG540" s="66"/>
      <c r="AH540" s="66"/>
      <c r="AI540" s="66"/>
      <c r="AJ540" s="66"/>
      <c r="AK540" s="66"/>
      <c r="AL540" s="66"/>
      <c r="AM540" s="66"/>
      <c r="AN540" s="66"/>
      <c r="AO540" s="66"/>
    </row>
    <row r="541" spans="1:41" s="58" customFormat="1" ht="38.25" customHeight="1" x14ac:dyDescent="0.15">
      <c r="A541" s="66"/>
      <c r="B541" s="5">
        <v>80111600</v>
      </c>
      <c r="C541" s="23" t="s">
        <v>595</v>
      </c>
      <c r="D541" s="4">
        <v>1</v>
      </c>
      <c r="E541" s="4">
        <v>1</v>
      </c>
      <c r="F541" s="4">
        <v>11</v>
      </c>
      <c r="G541" s="4">
        <v>1</v>
      </c>
      <c r="H541" s="5" t="s">
        <v>25</v>
      </c>
      <c r="I541" s="4">
        <v>0</v>
      </c>
      <c r="J541" s="21">
        <f>5500000*F541</f>
        <v>60500000</v>
      </c>
      <c r="K541" s="14">
        <f t="shared" si="9"/>
        <v>60500000</v>
      </c>
      <c r="L541" s="44">
        <v>0</v>
      </c>
      <c r="M541" s="44">
        <v>0</v>
      </c>
      <c r="N541" s="46" t="s">
        <v>19</v>
      </c>
      <c r="O541" s="47" t="s">
        <v>20</v>
      </c>
      <c r="P541" s="46" t="s">
        <v>174</v>
      </c>
      <c r="Q541" s="44">
        <v>3822500</v>
      </c>
      <c r="R541" s="10" t="s">
        <v>342</v>
      </c>
      <c r="S541" s="66"/>
      <c r="T541" s="66"/>
      <c r="U541" s="66"/>
      <c r="V541" s="66"/>
      <c r="W541" s="66"/>
      <c r="X541" s="66"/>
      <c r="Y541" s="66"/>
      <c r="Z541" s="66"/>
      <c r="AA541" s="66"/>
      <c r="AB541" s="66"/>
      <c r="AC541" s="66"/>
      <c r="AD541" s="66"/>
      <c r="AE541" s="66"/>
      <c r="AF541" s="66"/>
      <c r="AG541" s="66"/>
      <c r="AH541" s="66"/>
      <c r="AI541" s="66"/>
      <c r="AJ541" s="66"/>
      <c r="AK541" s="66"/>
      <c r="AL541" s="66"/>
      <c r="AM541" s="66"/>
      <c r="AN541" s="66"/>
      <c r="AO541" s="66"/>
    </row>
    <row r="542" spans="1:41" s="58" customFormat="1" ht="38.25" customHeight="1" x14ac:dyDescent="0.15">
      <c r="A542" s="66"/>
      <c r="B542" s="5">
        <v>80111600</v>
      </c>
      <c r="C542" s="23" t="s">
        <v>579</v>
      </c>
      <c r="D542" s="4">
        <v>1</v>
      </c>
      <c r="E542" s="4">
        <v>1</v>
      </c>
      <c r="F542" s="4">
        <v>11</v>
      </c>
      <c r="G542" s="4">
        <v>1</v>
      </c>
      <c r="H542" s="5" t="s">
        <v>25</v>
      </c>
      <c r="I542" s="4">
        <v>0</v>
      </c>
      <c r="J542" s="21">
        <f>2200000*F542</f>
        <v>24200000</v>
      </c>
      <c r="K542" s="14">
        <f t="shared" si="9"/>
        <v>24200000</v>
      </c>
      <c r="L542" s="44">
        <v>0</v>
      </c>
      <c r="M542" s="44">
        <v>0</v>
      </c>
      <c r="N542" s="46" t="s">
        <v>19</v>
      </c>
      <c r="O542" s="47" t="s">
        <v>20</v>
      </c>
      <c r="P542" s="46" t="s">
        <v>174</v>
      </c>
      <c r="Q542" s="44">
        <v>3822500</v>
      </c>
      <c r="R542" s="10" t="s">
        <v>342</v>
      </c>
      <c r="S542" s="66"/>
      <c r="T542" s="66"/>
      <c r="U542" s="66"/>
      <c r="V542" s="66"/>
      <c r="W542" s="66"/>
      <c r="X542" s="66"/>
      <c r="Y542" s="66"/>
      <c r="Z542" s="66"/>
      <c r="AA542" s="66"/>
      <c r="AB542" s="66"/>
      <c r="AC542" s="66"/>
      <c r="AD542" s="66"/>
      <c r="AE542" s="66"/>
      <c r="AF542" s="66"/>
      <c r="AG542" s="66"/>
      <c r="AH542" s="66"/>
      <c r="AI542" s="66"/>
      <c r="AJ542" s="66"/>
      <c r="AK542" s="66"/>
      <c r="AL542" s="66"/>
      <c r="AM542" s="66"/>
      <c r="AN542" s="66"/>
      <c r="AO542" s="66"/>
    </row>
    <row r="543" spans="1:41" s="48" customFormat="1" ht="35.25" customHeight="1" x14ac:dyDescent="0.25">
      <c r="A543" s="65"/>
      <c r="B543" s="42">
        <v>80111600</v>
      </c>
      <c r="C543" s="31" t="s">
        <v>514</v>
      </c>
      <c r="D543" s="44">
        <v>1</v>
      </c>
      <c r="E543" s="44">
        <v>1</v>
      </c>
      <c r="F543" s="44">
        <v>11</v>
      </c>
      <c r="G543" s="44">
        <v>1</v>
      </c>
      <c r="H543" s="42" t="s">
        <v>25</v>
      </c>
      <c r="I543" s="4">
        <v>0</v>
      </c>
      <c r="J543" s="50">
        <f>2200000*F543</f>
        <v>24200000</v>
      </c>
      <c r="K543" s="45">
        <f t="shared" si="9"/>
        <v>24200000</v>
      </c>
      <c r="L543" s="44">
        <v>0</v>
      </c>
      <c r="M543" s="44">
        <v>0</v>
      </c>
      <c r="N543" s="46" t="s">
        <v>19</v>
      </c>
      <c r="O543" s="47" t="s">
        <v>20</v>
      </c>
      <c r="P543" s="46" t="s">
        <v>174</v>
      </c>
      <c r="Q543" s="44">
        <v>3822500</v>
      </c>
      <c r="R543" s="46" t="s">
        <v>342</v>
      </c>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row>
    <row r="544" spans="1:41" s="48" customFormat="1" ht="35.25" customHeight="1" x14ac:dyDescent="0.25">
      <c r="A544" s="65"/>
      <c r="B544" s="42">
        <v>80111600</v>
      </c>
      <c r="C544" s="31" t="s">
        <v>596</v>
      </c>
      <c r="D544" s="44">
        <v>1</v>
      </c>
      <c r="E544" s="44">
        <v>1</v>
      </c>
      <c r="F544" s="44">
        <v>11</v>
      </c>
      <c r="G544" s="44">
        <v>1</v>
      </c>
      <c r="H544" s="42" t="s">
        <v>25</v>
      </c>
      <c r="I544" s="4">
        <v>0</v>
      </c>
      <c r="J544" s="50">
        <f>4700000*F544</f>
        <v>51700000</v>
      </c>
      <c r="K544" s="45">
        <f t="shared" si="9"/>
        <v>51700000</v>
      </c>
      <c r="L544" s="44">
        <v>0</v>
      </c>
      <c r="M544" s="44">
        <v>0</v>
      </c>
      <c r="N544" s="46" t="s">
        <v>19</v>
      </c>
      <c r="O544" s="47" t="s">
        <v>20</v>
      </c>
      <c r="P544" s="46" t="s">
        <v>174</v>
      </c>
      <c r="Q544" s="44">
        <v>3822500</v>
      </c>
      <c r="R544" s="46" t="s">
        <v>342</v>
      </c>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row>
    <row r="545" spans="2:18" ht="35.25" customHeight="1" x14ac:dyDescent="0.25">
      <c r="B545" s="5">
        <v>80111600</v>
      </c>
      <c r="C545" s="23" t="s">
        <v>597</v>
      </c>
      <c r="D545" s="4">
        <v>1</v>
      </c>
      <c r="E545" s="4">
        <v>1</v>
      </c>
      <c r="F545" s="4">
        <v>11</v>
      </c>
      <c r="G545" s="4">
        <v>1</v>
      </c>
      <c r="H545" s="5" t="s">
        <v>25</v>
      </c>
      <c r="I545" s="4">
        <v>0</v>
      </c>
      <c r="J545" s="21">
        <f>2800000*F545</f>
        <v>30800000</v>
      </c>
      <c r="K545" s="14">
        <f t="shared" si="9"/>
        <v>30800000</v>
      </c>
      <c r="L545" s="4">
        <v>0</v>
      </c>
      <c r="M545" s="4">
        <v>0</v>
      </c>
      <c r="N545" s="10" t="s">
        <v>19</v>
      </c>
      <c r="O545" s="9" t="s">
        <v>20</v>
      </c>
      <c r="P545" s="10" t="s">
        <v>430</v>
      </c>
      <c r="Q545" s="4">
        <v>3822500</v>
      </c>
      <c r="R545" s="10" t="s">
        <v>431</v>
      </c>
    </row>
    <row r="546" spans="2:18" s="60" customFormat="1" x14ac:dyDescent="0.25">
      <c r="B546" s="61"/>
      <c r="C546" s="62"/>
      <c r="G546" s="63"/>
      <c r="J546" s="61"/>
      <c r="K546" s="61"/>
      <c r="O546" s="63"/>
    </row>
    <row r="547" spans="2:18" s="60" customFormat="1" x14ac:dyDescent="0.25">
      <c r="B547" s="61"/>
      <c r="C547" s="62"/>
      <c r="G547" s="63"/>
      <c r="J547" s="61"/>
      <c r="K547" s="61"/>
      <c r="O547" s="63"/>
    </row>
    <row r="548" spans="2:18" s="60" customFormat="1" x14ac:dyDescent="0.25">
      <c r="B548" s="61"/>
      <c r="C548" s="62"/>
      <c r="G548" s="63"/>
      <c r="J548" s="61"/>
      <c r="K548" s="61"/>
      <c r="O548" s="63"/>
    </row>
    <row r="549" spans="2:18" s="60" customFormat="1" x14ac:dyDescent="0.25">
      <c r="B549" s="61"/>
      <c r="C549" s="62"/>
      <c r="G549" s="63"/>
      <c r="J549" s="61"/>
      <c r="K549" s="61"/>
      <c r="O549" s="63"/>
    </row>
    <row r="550" spans="2:18" s="60" customFormat="1" x14ac:dyDescent="0.25">
      <c r="B550" s="61"/>
      <c r="C550" s="62"/>
      <c r="G550" s="63"/>
      <c r="J550" s="61"/>
      <c r="K550" s="61"/>
      <c r="O550" s="63"/>
    </row>
    <row r="551" spans="2:18" s="60" customFormat="1" x14ac:dyDescent="0.25">
      <c r="B551" s="61"/>
      <c r="C551" s="62"/>
      <c r="G551" s="63"/>
      <c r="J551" s="61"/>
      <c r="K551" s="61"/>
      <c r="O551" s="63"/>
    </row>
    <row r="552" spans="2:18" s="60" customFormat="1" x14ac:dyDescent="0.25">
      <c r="B552" s="61"/>
      <c r="C552" s="62"/>
      <c r="G552" s="63"/>
      <c r="J552" s="61"/>
      <c r="K552" s="61"/>
      <c r="O552" s="63"/>
    </row>
    <row r="553" spans="2:18" s="60" customFormat="1" x14ac:dyDescent="0.25">
      <c r="B553" s="61"/>
      <c r="C553" s="62"/>
      <c r="G553" s="63"/>
      <c r="J553" s="61"/>
      <c r="K553" s="61"/>
      <c r="O553" s="63"/>
    </row>
    <row r="554" spans="2:18" s="60" customFormat="1" x14ac:dyDescent="0.25">
      <c r="B554" s="61"/>
      <c r="C554" s="62"/>
      <c r="G554" s="63"/>
      <c r="J554" s="61"/>
      <c r="K554" s="61"/>
      <c r="O554" s="63"/>
    </row>
    <row r="555" spans="2:18" s="60" customFormat="1" x14ac:dyDescent="0.25">
      <c r="B555" s="61"/>
      <c r="C555" s="62"/>
      <c r="G555" s="63"/>
      <c r="J555" s="61"/>
      <c r="K555" s="61"/>
      <c r="O555" s="63"/>
    </row>
    <row r="556" spans="2:18" s="60" customFormat="1" x14ac:dyDescent="0.25">
      <c r="B556" s="61"/>
      <c r="C556" s="62"/>
      <c r="G556" s="63"/>
      <c r="J556" s="61"/>
      <c r="K556" s="61"/>
      <c r="O556" s="63"/>
    </row>
    <row r="557" spans="2:18" s="60" customFormat="1" x14ac:dyDescent="0.25">
      <c r="B557" s="61"/>
      <c r="C557" s="62"/>
      <c r="G557" s="63"/>
      <c r="J557" s="61"/>
      <c r="K557" s="61"/>
      <c r="O557" s="63"/>
    </row>
    <row r="558" spans="2:18" s="60" customFormat="1" x14ac:dyDescent="0.25">
      <c r="B558" s="61"/>
      <c r="C558" s="62"/>
      <c r="G558" s="63"/>
      <c r="J558" s="61"/>
      <c r="K558" s="61"/>
      <c r="O558" s="63"/>
    </row>
    <row r="559" spans="2:18" s="60" customFormat="1" x14ac:dyDescent="0.25">
      <c r="B559" s="61"/>
      <c r="C559" s="62"/>
      <c r="G559" s="63"/>
      <c r="J559" s="61"/>
      <c r="K559" s="61"/>
      <c r="O559" s="63"/>
    </row>
    <row r="560" spans="2:18" s="60" customFormat="1" x14ac:dyDescent="0.25">
      <c r="B560" s="61"/>
      <c r="C560" s="62"/>
      <c r="G560" s="63"/>
      <c r="J560" s="61"/>
      <c r="K560" s="61"/>
      <c r="O560" s="63"/>
    </row>
    <row r="561" spans="2:15" s="60" customFormat="1" x14ac:dyDescent="0.25">
      <c r="B561" s="61"/>
      <c r="C561" s="62"/>
      <c r="G561" s="63"/>
      <c r="J561" s="61"/>
      <c r="K561" s="61"/>
      <c r="O561" s="63"/>
    </row>
    <row r="562" spans="2:15" s="60" customFormat="1" x14ac:dyDescent="0.25">
      <c r="B562" s="61"/>
      <c r="C562" s="62"/>
      <c r="G562" s="63"/>
      <c r="J562" s="61"/>
      <c r="K562" s="61"/>
      <c r="O562" s="63"/>
    </row>
    <row r="563" spans="2:15" s="60" customFormat="1" x14ac:dyDescent="0.25">
      <c r="B563" s="61"/>
      <c r="C563" s="62"/>
      <c r="G563" s="63"/>
      <c r="J563" s="61"/>
      <c r="K563" s="61"/>
      <c r="O563" s="63"/>
    </row>
    <row r="564" spans="2:15" s="60" customFormat="1" x14ac:dyDescent="0.25">
      <c r="B564" s="61"/>
      <c r="C564" s="62"/>
      <c r="G564" s="63"/>
      <c r="J564" s="61"/>
      <c r="K564" s="61"/>
      <c r="O564" s="63"/>
    </row>
    <row r="565" spans="2:15" s="60" customFormat="1" x14ac:dyDescent="0.25">
      <c r="B565" s="61"/>
      <c r="C565" s="62"/>
      <c r="G565" s="63"/>
      <c r="J565" s="61"/>
      <c r="K565" s="61"/>
      <c r="O565" s="63"/>
    </row>
    <row r="566" spans="2:15" s="60" customFormat="1" x14ac:dyDescent="0.25">
      <c r="B566" s="61"/>
      <c r="C566" s="62"/>
      <c r="G566" s="63"/>
      <c r="J566" s="61"/>
      <c r="K566" s="61"/>
      <c r="O566" s="63"/>
    </row>
    <row r="567" spans="2:15" s="60" customFormat="1" x14ac:dyDescent="0.25">
      <c r="B567" s="61"/>
      <c r="C567" s="62"/>
      <c r="G567" s="63"/>
      <c r="J567" s="61"/>
      <c r="K567" s="61"/>
      <c r="O567" s="63"/>
    </row>
    <row r="568" spans="2:15" s="60" customFormat="1" x14ac:dyDescent="0.25">
      <c r="B568" s="61"/>
      <c r="C568" s="62"/>
      <c r="G568" s="63"/>
      <c r="J568" s="61"/>
      <c r="K568" s="61"/>
      <c r="O568" s="63"/>
    </row>
    <row r="569" spans="2:15" s="60" customFormat="1" x14ac:dyDescent="0.25">
      <c r="B569" s="61"/>
      <c r="C569" s="62"/>
      <c r="G569" s="63"/>
      <c r="J569" s="61"/>
      <c r="K569" s="61"/>
      <c r="O569" s="63"/>
    </row>
    <row r="570" spans="2:15" s="60" customFormat="1" x14ac:dyDescent="0.25">
      <c r="B570" s="61"/>
      <c r="C570" s="62"/>
      <c r="G570" s="63"/>
      <c r="J570" s="61"/>
      <c r="K570" s="61"/>
      <c r="O570" s="63"/>
    </row>
    <row r="571" spans="2:15" s="60" customFormat="1" x14ac:dyDescent="0.25">
      <c r="B571" s="61"/>
      <c r="C571" s="62"/>
      <c r="G571" s="63"/>
      <c r="J571" s="61"/>
      <c r="K571" s="61"/>
      <c r="O571" s="63"/>
    </row>
    <row r="572" spans="2:15" s="60" customFormat="1" x14ac:dyDescent="0.25">
      <c r="B572" s="61"/>
      <c r="C572" s="62"/>
      <c r="G572" s="63"/>
      <c r="J572" s="61"/>
      <c r="K572" s="61"/>
      <c r="O572" s="63"/>
    </row>
    <row r="573" spans="2:15" s="60" customFormat="1" x14ac:dyDescent="0.25">
      <c r="B573" s="61"/>
      <c r="C573" s="62"/>
      <c r="G573" s="63"/>
      <c r="J573" s="61"/>
      <c r="K573" s="61"/>
      <c r="O573" s="63"/>
    </row>
    <row r="574" spans="2:15" s="60" customFormat="1" x14ac:dyDescent="0.25">
      <c r="B574" s="61"/>
      <c r="C574" s="62"/>
      <c r="G574" s="63"/>
      <c r="J574" s="61"/>
      <c r="K574" s="61"/>
      <c r="O574" s="63"/>
    </row>
    <row r="575" spans="2:15" s="60" customFormat="1" x14ac:dyDescent="0.25">
      <c r="B575" s="61"/>
      <c r="C575" s="62"/>
      <c r="G575" s="63"/>
      <c r="J575" s="61"/>
      <c r="K575" s="61"/>
      <c r="O575" s="63"/>
    </row>
    <row r="576" spans="2:15" s="60" customFormat="1" x14ac:dyDescent="0.25">
      <c r="B576" s="61"/>
      <c r="C576" s="62"/>
      <c r="G576" s="63"/>
      <c r="J576" s="61"/>
      <c r="K576" s="61"/>
      <c r="O576" s="63"/>
    </row>
    <row r="577" spans="2:15" s="60" customFormat="1" x14ac:dyDescent="0.25">
      <c r="B577" s="61"/>
      <c r="C577" s="62"/>
      <c r="G577" s="63"/>
      <c r="J577" s="61"/>
      <c r="K577" s="61"/>
      <c r="O577" s="63"/>
    </row>
    <row r="578" spans="2:15" s="60" customFormat="1" x14ac:dyDescent="0.25">
      <c r="B578" s="61"/>
      <c r="C578" s="62"/>
      <c r="G578" s="63"/>
      <c r="J578" s="61"/>
      <c r="K578" s="61"/>
      <c r="O578" s="63"/>
    </row>
    <row r="579" spans="2:15" s="60" customFormat="1" x14ac:dyDescent="0.25">
      <c r="B579" s="61"/>
      <c r="C579" s="62"/>
      <c r="G579" s="63"/>
      <c r="J579" s="61"/>
      <c r="K579" s="61"/>
      <c r="O579" s="63"/>
    </row>
    <row r="580" spans="2:15" s="60" customFormat="1" x14ac:dyDescent="0.25">
      <c r="B580" s="61"/>
      <c r="C580" s="62"/>
      <c r="G580" s="63"/>
      <c r="J580" s="61"/>
      <c r="K580" s="61"/>
      <c r="O580" s="63"/>
    </row>
    <row r="581" spans="2:15" s="60" customFormat="1" x14ac:dyDescent="0.25">
      <c r="B581" s="61"/>
      <c r="C581" s="62"/>
      <c r="G581" s="63"/>
      <c r="J581" s="61"/>
      <c r="K581" s="61"/>
      <c r="O581" s="63"/>
    </row>
    <row r="582" spans="2:15" s="60" customFormat="1" x14ac:dyDescent="0.25">
      <c r="B582" s="61"/>
      <c r="C582" s="62"/>
      <c r="G582" s="63"/>
      <c r="J582" s="61"/>
      <c r="K582" s="61"/>
      <c r="O582" s="63"/>
    </row>
    <row r="583" spans="2:15" s="60" customFormat="1" x14ac:dyDescent="0.25">
      <c r="B583" s="61"/>
      <c r="C583" s="62"/>
      <c r="G583" s="63"/>
      <c r="J583" s="61"/>
      <c r="K583" s="61"/>
      <c r="O583" s="63"/>
    </row>
    <row r="584" spans="2:15" s="60" customFormat="1" x14ac:dyDescent="0.25">
      <c r="B584" s="61"/>
      <c r="C584" s="62"/>
      <c r="G584" s="63"/>
      <c r="J584" s="61"/>
      <c r="K584" s="61"/>
      <c r="O584" s="63"/>
    </row>
    <row r="585" spans="2:15" s="60" customFormat="1" x14ac:dyDescent="0.25">
      <c r="B585" s="61"/>
      <c r="C585" s="62"/>
      <c r="G585" s="63"/>
      <c r="J585" s="61"/>
      <c r="K585" s="61"/>
      <c r="O585" s="63"/>
    </row>
    <row r="586" spans="2:15" s="60" customFormat="1" x14ac:dyDescent="0.25">
      <c r="B586" s="61"/>
      <c r="C586" s="62"/>
      <c r="G586" s="63"/>
      <c r="J586" s="61"/>
      <c r="K586" s="61"/>
      <c r="O586" s="63"/>
    </row>
    <row r="587" spans="2:15" s="60" customFormat="1" x14ac:dyDescent="0.25">
      <c r="B587" s="61"/>
      <c r="C587" s="62"/>
      <c r="G587" s="63"/>
      <c r="J587" s="61"/>
      <c r="K587" s="61"/>
      <c r="O587" s="63"/>
    </row>
    <row r="588" spans="2:15" s="60" customFormat="1" x14ac:dyDescent="0.25">
      <c r="B588" s="61"/>
      <c r="C588" s="62"/>
      <c r="G588" s="63"/>
      <c r="J588" s="61"/>
      <c r="K588" s="61"/>
      <c r="O588" s="63"/>
    </row>
    <row r="589" spans="2:15" s="60" customFormat="1" x14ac:dyDescent="0.25">
      <c r="B589" s="61"/>
      <c r="C589" s="62"/>
      <c r="G589" s="63"/>
      <c r="J589" s="61"/>
      <c r="K589" s="61"/>
      <c r="O589" s="63"/>
    </row>
    <row r="590" spans="2:15" s="60" customFormat="1" x14ac:dyDescent="0.25">
      <c r="B590" s="61"/>
      <c r="C590" s="62"/>
      <c r="G590" s="63"/>
      <c r="J590" s="61"/>
      <c r="K590" s="61"/>
      <c r="O590" s="63"/>
    </row>
    <row r="591" spans="2:15" s="60" customFormat="1" x14ac:dyDescent="0.25">
      <c r="B591" s="61"/>
      <c r="C591" s="62"/>
      <c r="G591" s="63"/>
      <c r="J591" s="61"/>
      <c r="K591" s="61"/>
      <c r="O591" s="63"/>
    </row>
    <row r="592" spans="2:15" s="60" customFormat="1" x14ac:dyDescent="0.25">
      <c r="B592" s="61"/>
      <c r="C592" s="62"/>
      <c r="G592" s="63"/>
      <c r="J592" s="61"/>
      <c r="K592" s="61"/>
      <c r="O592" s="63"/>
    </row>
    <row r="593" spans="2:15" s="60" customFormat="1" x14ac:dyDescent="0.25">
      <c r="B593" s="61"/>
      <c r="C593" s="62"/>
      <c r="G593" s="63"/>
      <c r="J593" s="61"/>
      <c r="K593" s="61"/>
      <c r="O593" s="63"/>
    </row>
    <row r="594" spans="2:15" s="60" customFormat="1" x14ac:dyDescent="0.25">
      <c r="B594" s="61"/>
      <c r="C594" s="62"/>
      <c r="G594" s="63"/>
      <c r="J594" s="61"/>
      <c r="K594" s="61"/>
      <c r="O594" s="63"/>
    </row>
    <row r="595" spans="2:15" s="60" customFormat="1" x14ac:dyDescent="0.25">
      <c r="B595" s="61"/>
      <c r="C595" s="62"/>
      <c r="G595" s="63"/>
      <c r="J595" s="61"/>
      <c r="K595" s="61"/>
      <c r="O595" s="63"/>
    </row>
    <row r="596" spans="2:15" s="60" customFormat="1" x14ac:dyDescent="0.25">
      <c r="B596" s="61"/>
      <c r="C596" s="62"/>
      <c r="G596" s="63"/>
      <c r="J596" s="61"/>
      <c r="K596" s="61"/>
      <c r="O596" s="63"/>
    </row>
    <row r="597" spans="2:15" s="60" customFormat="1" x14ac:dyDescent="0.25">
      <c r="B597" s="61"/>
      <c r="C597" s="62"/>
      <c r="G597" s="63"/>
      <c r="J597" s="61"/>
      <c r="K597" s="61"/>
      <c r="O597" s="63"/>
    </row>
    <row r="598" spans="2:15" s="60" customFormat="1" x14ac:dyDescent="0.25">
      <c r="B598" s="61"/>
      <c r="C598" s="62"/>
      <c r="G598" s="63"/>
      <c r="J598" s="61"/>
      <c r="K598" s="61"/>
      <c r="O598" s="63"/>
    </row>
    <row r="599" spans="2:15" s="60" customFormat="1" x14ac:dyDescent="0.25">
      <c r="B599" s="61"/>
      <c r="C599" s="62"/>
      <c r="G599" s="63"/>
      <c r="J599" s="61"/>
      <c r="K599" s="61"/>
      <c r="O599" s="63"/>
    </row>
    <row r="600" spans="2:15" s="60" customFormat="1" x14ac:dyDescent="0.25">
      <c r="B600" s="61"/>
      <c r="C600" s="62"/>
      <c r="G600" s="63"/>
      <c r="J600" s="61"/>
      <c r="K600" s="61"/>
      <c r="O600" s="63"/>
    </row>
    <row r="601" spans="2:15" s="60" customFormat="1" x14ac:dyDescent="0.25">
      <c r="B601" s="61"/>
      <c r="C601" s="62"/>
      <c r="G601" s="63"/>
      <c r="J601" s="61"/>
      <c r="K601" s="61"/>
      <c r="O601" s="63"/>
    </row>
    <row r="602" spans="2:15" s="60" customFormat="1" x14ac:dyDescent="0.25">
      <c r="B602" s="61"/>
      <c r="C602" s="62"/>
      <c r="G602" s="63"/>
      <c r="J602" s="61"/>
      <c r="K602" s="61"/>
      <c r="O602" s="63"/>
    </row>
    <row r="603" spans="2:15" s="60" customFormat="1" x14ac:dyDescent="0.25">
      <c r="B603" s="61"/>
      <c r="C603" s="62"/>
      <c r="G603" s="63"/>
      <c r="J603" s="61"/>
      <c r="K603" s="61"/>
      <c r="O603" s="63"/>
    </row>
    <row r="604" spans="2:15" s="60" customFormat="1" x14ac:dyDescent="0.25">
      <c r="B604" s="61"/>
      <c r="C604" s="62"/>
      <c r="G604" s="63"/>
      <c r="J604" s="61"/>
      <c r="K604" s="61"/>
      <c r="O604" s="63"/>
    </row>
    <row r="605" spans="2:15" s="60" customFormat="1" x14ac:dyDescent="0.25">
      <c r="B605" s="61"/>
      <c r="C605" s="62"/>
      <c r="G605" s="63"/>
      <c r="J605" s="61"/>
      <c r="K605" s="61"/>
      <c r="O605" s="63"/>
    </row>
    <row r="606" spans="2:15" s="60" customFormat="1" x14ac:dyDescent="0.25">
      <c r="B606" s="61"/>
      <c r="C606" s="62"/>
      <c r="G606" s="63"/>
      <c r="J606" s="61"/>
      <c r="K606" s="61"/>
      <c r="O606" s="63"/>
    </row>
    <row r="607" spans="2:15" s="60" customFormat="1" x14ac:dyDescent="0.25">
      <c r="B607" s="61"/>
      <c r="C607" s="62"/>
      <c r="G607" s="63"/>
      <c r="J607" s="61"/>
      <c r="K607" s="61"/>
      <c r="O607" s="63"/>
    </row>
    <row r="608" spans="2:15" s="60" customFormat="1" x14ac:dyDescent="0.25">
      <c r="B608" s="61"/>
      <c r="C608" s="62"/>
      <c r="G608" s="63"/>
      <c r="J608" s="61"/>
      <c r="K608" s="61"/>
      <c r="O608" s="63"/>
    </row>
    <row r="609" spans="2:15" s="60" customFormat="1" x14ac:dyDescent="0.25">
      <c r="B609" s="61"/>
      <c r="C609" s="62"/>
      <c r="G609" s="63"/>
      <c r="J609" s="61"/>
      <c r="K609" s="61"/>
      <c r="O609" s="63"/>
    </row>
    <row r="610" spans="2:15" s="60" customFormat="1" x14ac:dyDescent="0.25">
      <c r="B610" s="61"/>
      <c r="C610" s="62"/>
      <c r="G610" s="63"/>
      <c r="J610" s="61"/>
      <c r="K610" s="61"/>
      <c r="O610" s="63"/>
    </row>
    <row r="611" spans="2:15" s="60" customFormat="1" x14ac:dyDescent="0.25">
      <c r="B611" s="61"/>
      <c r="C611" s="62"/>
      <c r="G611" s="63"/>
      <c r="J611" s="61"/>
      <c r="K611" s="61"/>
      <c r="O611" s="63"/>
    </row>
    <row r="612" spans="2:15" s="60" customFormat="1" x14ac:dyDescent="0.25">
      <c r="B612" s="61"/>
      <c r="C612" s="62"/>
      <c r="G612" s="63"/>
      <c r="J612" s="61"/>
      <c r="K612" s="61"/>
      <c r="O612" s="63"/>
    </row>
    <row r="613" spans="2:15" s="60" customFormat="1" x14ac:dyDescent="0.25">
      <c r="B613" s="61"/>
      <c r="C613" s="62"/>
      <c r="G613" s="63"/>
      <c r="J613" s="61"/>
      <c r="K613" s="61"/>
      <c r="O613" s="63"/>
    </row>
    <row r="614" spans="2:15" s="60" customFormat="1" x14ac:dyDescent="0.25">
      <c r="B614" s="61"/>
      <c r="C614" s="62"/>
      <c r="G614" s="63"/>
      <c r="J614" s="61"/>
      <c r="K614" s="61"/>
      <c r="O614" s="63"/>
    </row>
    <row r="615" spans="2:15" s="60" customFormat="1" x14ac:dyDescent="0.25">
      <c r="B615" s="61"/>
      <c r="C615" s="62"/>
      <c r="G615" s="63"/>
      <c r="J615" s="61"/>
      <c r="K615" s="61"/>
      <c r="O615" s="63"/>
    </row>
    <row r="616" spans="2:15" s="60" customFormat="1" x14ac:dyDescent="0.25">
      <c r="B616" s="61"/>
      <c r="C616" s="62"/>
      <c r="G616" s="63"/>
      <c r="J616" s="61"/>
      <c r="K616" s="61"/>
      <c r="O616" s="63"/>
    </row>
    <row r="617" spans="2:15" s="60" customFormat="1" x14ac:dyDescent="0.25">
      <c r="B617" s="61"/>
      <c r="C617" s="62"/>
      <c r="G617" s="63"/>
      <c r="J617" s="61"/>
      <c r="K617" s="61"/>
      <c r="O617" s="63"/>
    </row>
    <row r="618" spans="2:15" s="60" customFormat="1" x14ac:dyDescent="0.25">
      <c r="B618" s="61"/>
      <c r="C618" s="62"/>
      <c r="G618" s="63"/>
      <c r="J618" s="61"/>
      <c r="K618" s="61"/>
      <c r="O618" s="63"/>
    </row>
    <row r="619" spans="2:15" s="60" customFormat="1" x14ac:dyDescent="0.25">
      <c r="B619" s="61"/>
      <c r="C619" s="62"/>
      <c r="G619" s="63"/>
      <c r="J619" s="61"/>
      <c r="K619" s="61"/>
      <c r="O619" s="63"/>
    </row>
    <row r="620" spans="2:15" s="60" customFormat="1" x14ac:dyDescent="0.25">
      <c r="B620" s="61"/>
      <c r="C620" s="62"/>
      <c r="G620" s="63"/>
      <c r="J620" s="61"/>
      <c r="K620" s="61"/>
      <c r="O620" s="63"/>
    </row>
    <row r="621" spans="2:15" s="60" customFormat="1" x14ac:dyDescent="0.25">
      <c r="B621" s="61"/>
      <c r="C621" s="62"/>
      <c r="G621" s="63"/>
      <c r="J621" s="61"/>
      <c r="K621" s="61"/>
      <c r="O621" s="63"/>
    </row>
    <row r="622" spans="2:15" s="60" customFormat="1" x14ac:dyDescent="0.25">
      <c r="B622" s="61"/>
      <c r="C622" s="62"/>
      <c r="G622" s="63"/>
      <c r="J622" s="61"/>
      <c r="K622" s="61"/>
      <c r="O622" s="63"/>
    </row>
    <row r="623" spans="2:15" s="60" customFormat="1" x14ac:dyDescent="0.25">
      <c r="B623" s="61"/>
      <c r="C623" s="62"/>
      <c r="G623" s="63"/>
      <c r="J623" s="61"/>
      <c r="K623" s="61"/>
      <c r="O623" s="63"/>
    </row>
    <row r="624" spans="2:15" s="60" customFormat="1" x14ac:dyDescent="0.25">
      <c r="B624" s="61"/>
      <c r="C624" s="62"/>
      <c r="G624" s="63"/>
      <c r="J624" s="61"/>
      <c r="K624" s="61"/>
      <c r="O624" s="63"/>
    </row>
    <row r="625" spans="2:15" s="60" customFormat="1" x14ac:dyDescent="0.25">
      <c r="B625" s="61"/>
      <c r="C625" s="62"/>
      <c r="G625" s="63"/>
      <c r="J625" s="61"/>
      <c r="K625" s="61"/>
      <c r="O625" s="63"/>
    </row>
    <row r="626" spans="2:15" s="60" customFormat="1" x14ac:dyDescent="0.25">
      <c r="B626" s="61"/>
      <c r="C626" s="62"/>
      <c r="G626" s="63"/>
      <c r="J626" s="61"/>
      <c r="K626" s="61"/>
      <c r="O626" s="63"/>
    </row>
    <row r="627" spans="2:15" s="60" customFormat="1" x14ac:dyDescent="0.25">
      <c r="B627" s="61"/>
      <c r="C627" s="62"/>
      <c r="G627" s="63"/>
      <c r="J627" s="61"/>
      <c r="K627" s="61"/>
      <c r="O627" s="63"/>
    </row>
    <row r="628" spans="2:15" s="60" customFormat="1" x14ac:dyDescent="0.25">
      <c r="B628" s="61"/>
      <c r="C628" s="62"/>
      <c r="G628" s="63"/>
      <c r="J628" s="61"/>
      <c r="K628" s="61"/>
      <c r="O628" s="63"/>
    </row>
    <row r="629" spans="2:15" s="60" customFormat="1" x14ac:dyDescent="0.25">
      <c r="B629" s="61"/>
      <c r="C629" s="62"/>
      <c r="G629" s="63"/>
      <c r="J629" s="61"/>
      <c r="K629" s="61"/>
      <c r="O629" s="63"/>
    </row>
    <row r="630" spans="2:15" s="60" customFormat="1" x14ac:dyDescent="0.25">
      <c r="B630" s="61"/>
      <c r="C630" s="62"/>
      <c r="G630" s="63"/>
      <c r="J630" s="61"/>
      <c r="K630" s="61"/>
      <c r="O630" s="63"/>
    </row>
    <row r="631" spans="2:15" s="60" customFormat="1" x14ac:dyDescent="0.25">
      <c r="B631" s="61"/>
      <c r="C631" s="62"/>
      <c r="G631" s="63"/>
      <c r="J631" s="61"/>
      <c r="K631" s="61"/>
      <c r="O631" s="63"/>
    </row>
    <row r="632" spans="2:15" s="60" customFormat="1" x14ac:dyDescent="0.25">
      <c r="B632" s="61"/>
      <c r="C632" s="62"/>
      <c r="G632" s="63"/>
      <c r="J632" s="61"/>
      <c r="K632" s="61"/>
      <c r="O632" s="63"/>
    </row>
    <row r="633" spans="2:15" s="60" customFormat="1" x14ac:dyDescent="0.25">
      <c r="B633" s="61"/>
      <c r="C633" s="62"/>
      <c r="G633" s="63"/>
      <c r="J633" s="61"/>
      <c r="K633" s="61"/>
      <c r="O633" s="63"/>
    </row>
    <row r="634" spans="2:15" s="60" customFormat="1" x14ac:dyDescent="0.25">
      <c r="B634" s="61"/>
      <c r="C634" s="62"/>
      <c r="G634" s="63"/>
      <c r="J634" s="61"/>
      <c r="K634" s="61"/>
      <c r="O634" s="63"/>
    </row>
    <row r="635" spans="2:15" s="60" customFormat="1" x14ac:dyDescent="0.25">
      <c r="B635" s="61"/>
      <c r="C635" s="62"/>
      <c r="G635" s="63"/>
      <c r="J635" s="61"/>
      <c r="K635" s="61"/>
      <c r="O635" s="63"/>
    </row>
    <row r="636" spans="2:15" s="60" customFormat="1" x14ac:dyDescent="0.25">
      <c r="B636" s="61"/>
      <c r="C636" s="62"/>
      <c r="G636" s="63"/>
      <c r="J636" s="61"/>
      <c r="K636" s="61"/>
      <c r="O636" s="63"/>
    </row>
    <row r="637" spans="2:15" s="60" customFormat="1" x14ac:dyDescent="0.25">
      <c r="B637" s="61"/>
      <c r="C637" s="62"/>
      <c r="G637" s="63"/>
      <c r="J637" s="61"/>
      <c r="K637" s="61"/>
      <c r="O637" s="63"/>
    </row>
    <row r="638" spans="2:15" s="60" customFormat="1" x14ac:dyDescent="0.25">
      <c r="B638" s="61"/>
      <c r="C638" s="62"/>
      <c r="G638" s="63"/>
      <c r="J638" s="61"/>
      <c r="K638" s="61"/>
      <c r="O638" s="63"/>
    </row>
    <row r="639" spans="2:15" s="60" customFormat="1" x14ac:dyDescent="0.25">
      <c r="B639" s="61"/>
      <c r="C639" s="62"/>
      <c r="G639" s="63"/>
      <c r="J639" s="61"/>
      <c r="K639" s="61"/>
      <c r="O639" s="63"/>
    </row>
    <row r="640" spans="2:15" s="60" customFormat="1" x14ac:dyDescent="0.25">
      <c r="B640" s="61"/>
      <c r="C640" s="62"/>
      <c r="G640" s="63"/>
      <c r="J640" s="61"/>
      <c r="K640" s="61"/>
      <c r="O640" s="63"/>
    </row>
    <row r="641" spans="2:15" s="60" customFormat="1" x14ac:dyDescent="0.25">
      <c r="B641" s="61"/>
      <c r="C641" s="62"/>
      <c r="G641" s="63"/>
      <c r="J641" s="61"/>
      <c r="K641" s="61"/>
      <c r="O641" s="63"/>
    </row>
    <row r="642" spans="2:15" s="60" customFormat="1" x14ac:dyDescent="0.25">
      <c r="B642" s="61"/>
      <c r="C642" s="62"/>
      <c r="G642" s="63"/>
      <c r="J642" s="61"/>
      <c r="K642" s="61"/>
      <c r="O642" s="63"/>
    </row>
    <row r="643" spans="2:15" s="60" customFormat="1" x14ac:dyDescent="0.25">
      <c r="B643" s="61"/>
      <c r="C643" s="62"/>
      <c r="G643" s="63"/>
      <c r="J643" s="61"/>
      <c r="K643" s="61"/>
      <c r="O643" s="63"/>
    </row>
    <row r="644" spans="2:15" s="60" customFormat="1" x14ac:dyDescent="0.25">
      <c r="B644" s="61"/>
      <c r="C644" s="62"/>
      <c r="G644" s="63"/>
      <c r="J644" s="61"/>
      <c r="K644" s="61"/>
      <c r="O644" s="63"/>
    </row>
    <row r="645" spans="2:15" s="60" customFormat="1" x14ac:dyDescent="0.25">
      <c r="B645" s="61"/>
      <c r="C645" s="62"/>
      <c r="G645" s="63"/>
      <c r="J645" s="61"/>
      <c r="K645" s="61"/>
      <c r="O645" s="63"/>
    </row>
    <row r="646" spans="2:15" s="60" customFormat="1" x14ac:dyDescent="0.25">
      <c r="B646" s="61"/>
      <c r="C646" s="62"/>
      <c r="G646" s="63"/>
      <c r="J646" s="61"/>
      <c r="K646" s="61"/>
      <c r="O646" s="63"/>
    </row>
    <row r="647" spans="2:15" s="60" customFormat="1" x14ac:dyDescent="0.25">
      <c r="B647" s="61"/>
      <c r="C647" s="62"/>
      <c r="G647" s="63"/>
      <c r="J647" s="61"/>
      <c r="K647" s="61"/>
      <c r="O647" s="63"/>
    </row>
    <row r="648" spans="2:15" s="60" customFormat="1" x14ac:dyDescent="0.25">
      <c r="B648" s="61"/>
      <c r="C648" s="62"/>
      <c r="G648" s="63"/>
      <c r="J648" s="61"/>
      <c r="K648" s="61"/>
      <c r="O648" s="63"/>
    </row>
    <row r="649" spans="2:15" s="60" customFormat="1" x14ac:dyDescent="0.25">
      <c r="B649" s="61"/>
      <c r="C649" s="62"/>
      <c r="G649" s="63"/>
      <c r="J649" s="61"/>
      <c r="K649" s="61"/>
      <c r="O649" s="63"/>
    </row>
    <row r="650" spans="2:15" s="60" customFormat="1" x14ac:dyDescent="0.25">
      <c r="B650" s="61"/>
      <c r="C650" s="62"/>
      <c r="G650" s="63"/>
      <c r="J650" s="61"/>
      <c r="K650" s="61"/>
      <c r="O650" s="63"/>
    </row>
    <row r="651" spans="2:15" s="60" customFormat="1" x14ac:dyDescent="0.25">
      <c r="B651" s="61"/>
      <c r="C651" s="62"/>
      <c r="G651" s="63"/>
      <c r="J651" s="61"/>
      <c r="K651" s="61"/>
      <c r="O651" s="63"/>
    </row>
    <row r="652" spans="2:15" s="60" customFormat="1" x14ac:dyDescent="0.25">
      <c r="B652" s="61"/>
      <c r="C652" s="62"/>
      <c r="G652" s="63"/>
      <c r="J652" s="61"/>
      <c r="K652" s="61"/>
      <c r="O652" s="63"/>
    </row>
    <row r="653" spans="2:15" s="60" customFormat="1" x14ac:dyDescent="0.25">
      <c r="B653" s="61"/>
      <c r="C653" s="62"/>
      <c r="G653" s="63"/>
      <c r="J653" s="61"/>
      <c r="K653" s="61"/>
      <c r="O653" s="63"/>
    </row>
    <row r="654" spans="2:15" s="60" customFormat="1" x14ac:dyDescent="0.25">
      <c r="B654" s="61"/>
      <c r="C654" s="62"/>
      <c r="G654" s="63"/>
      <c r="J654" s="61"/>
      <c r="K654" s="61"/>
      <c r="O654" s="63"/>
    </row>
    <row r="655" spans="2:15" s="60" customFormat="1" x14ac:dyDescent="0.25">
      <c r="B655" s="61"/>
      <c r="C655" s="62"/>
      <c r="G655" s="63"/>
      <c r="J655" s="61"/>
      <c r="K655" s="61"/>
      <c r="O655" s="63"/>
    </row>
    <row r="656" spans="2:15" s="60" customFormat="1" x14ac:dyDescent="0.25">
      <c r="B656" s="61"/>
      <c r="C656" s="62"/>
      <c r="G656" s="63"/>
      <c r="J656" s="61"/>
      <c r="K656" s="61"/>
      <c r="O656" s="63"/>
    </row>
    <row r="657" spans="2:15" s="60" customFormat="1" x14ac:dyDescent="0.25">
      <c r="B657" s="61"/>
      <c r="C657" s="62"/>
      <c r="G657" s="63"/>
      <c r="J657" s="61"/>
      <c r="K657" s="61"/>
      <c r="O657" s="63"/>
    </row>
    <row r="658" spans="2:15" s="60" customFormat="1" x14ac:dyDescent="0.25">
      <c r="B658" s="61"/>
      <c r="C658" s="62"/>
      <c r="G658" s="63"/>
      <c r="J658" s="61"/>
      <c r="K658" s="61"/>
      <c r="O658" s="63"/>
    </row>
    <row r="659" spans="2:15" s="60" customFormat="1" x14ac:dyDescent="0.25">
      <c r="B659" s="61"/>
      <c r="C659" s="62"/>
      <c r="G659" s="63"/>
      <c r="J659" s="61"/>
      <c r="K659" s="61"/>
      <c r="O659" s="63"/>
    </row>
    <row r="660" spans="2:15" s="60" customFormat="1" x14ac:dyDescent="0.25">
      <c r="B660" s="61"/>
      <c r="C660" s="62"/>
      <c r="G660" s="63"/>
      <c r="J660" s="61"/>
      <c r="K660" s="61"/>
      <c r="O660" s="63"/>
    </row>
    <row r="661" spans="2:15" s="60" customFormat="1" x14ac:dyDescent="0.25">
      <c r="B661" s="61"/>
      <c r="C661" s="62"/>
      <c r="G661" s="63"/>
      <c r="J661" s="61"/>
      <c r="K661" s="61"/>
      <c r="O661" s="63"/>
    </row>
    <row r="662" spans="2:15" s="60" customFormat="1" x14ac:dyDescent="0.25">
      <c r="B662" s="61"/>
      <c r="C662" s="62"/>
      <c r="G662" s="63"/>
      <c r="J662" s="61"/>
      <c r="K662" s="61"/>
      <c r="O662" s="63"/>
    </row>
    <row r="663" spans="2:15" s="60" customFormat="1" x14ac:dyDescent="0.25">
      <c r="B663" s="61"/>
      <c r="C663" s="62"/>
      <c r="G663" s="63"/>
      <c r="J663" s="61"/>
      <c r="K663" s="61"/>
      <c r="O663" s="63"/>
    </row>
    <row r="664" spans="2:15" s="60" customFormat="1" x14ac:dyDescent="0.25">
      <c r="B664" s="61"/>
      <c r="C664" s="62"/>
      <c r="G664" s="63"/>
      <c r="J664" s="61"/>
      <c r="K664" s="61"/>
      <c r="O664" s="63"/>
    </row>
    <row r="665" spans="2:15" s="60" customFormat="1" x14ac:dyDescent="0.25">
      <c r="B665" s="61"/>
      <c r="C665" s="62"/>
      <c r="G665" s="63"/>
      <c r="J665" s="61"/>
      <c r="K665" s="61"/>
      <c r="O665" s="63"/>
    </row>
    <row r="666" spans="2:15" s="60" customFormat="1" x14ac:dyDescent="0.25">
      <c r="B666" s="61"/>
      <c r="C666" s="62"/>
      <c r="G666" s="63"/>
      <c r="J666" s="61"/>
      <c r="K666" s="61"/>
      <c r="O666" s="63"/>
    </row>
    <row r="667" spans="2:15" s="60" customFormat="1" x14ac:dyDescent="0.25">
      <c r="B667" s="61"/>
      <c r="C667" s="62"/>
      <c r="G667" s="63"/>
      <c r="J667" s="61"/>
      <c r="K667" s="61"/>
      <c r="O667" s="63"/>
    </row>
    <row r="668" spans="2:15" s="60" customFormat="1" x14ac:dyDescent="0.25">
      <c r="B668" s="61"/>
      <c r="C668" s="62"/>
      <c r="G668" s="63"/>
      <c r="J668" s="61"/>
      <c r="K668" s="61"/>
      <c r="O668" s="63"/>
    </row>
    <row r="669" spans="2:15" s="60" customFormat="1" x14ac:dyDescent="0.25">
      <c r="B669" s="61"/>
      <c r="C669" s="62"/>
      <c r="G669" s="63"/>
      <c r="J669" s="61"/>
      <c r="K669" s="61"/>
      <c r="O669" s="63"/>
    </row>
    <row r="670" spans="2:15" s="60" customFormat="1" x14ac:dyDescent="0.25">
      <c r="B670" s="61"/>
      <c r="C670" s="62"/>
      <c r="G670" s="63"/>
      <c r="J670" s="61"/>
      <c r="K670" s="61"/>
      <c r="O670" s="63"/>
    </row>
    <row r="671" spans="2:15" s="60" customFormat="1" x14ac:dyDescent="0.25">
      <c r="B671" s="61"/>
      <c r="C671" s="62"/>
      <c r="G671" s="63"/>
      <c r="J671" s="61"/>
      <c r="K671" s="61"/>
      <c r="O671" s="63"/>
    </row>
    <row r="672" spans="2:15" s="60" customFormat="1" x14ac:dyDescent="0.25">
      <c r="B672" s="61"/>
      <c r="C672" s="62"/>
      <c r="G672" s="63"/>
      <c r="J672" s="61"/>
      <c r="K672" s="61"/>
      <c r="O672" s="63"/>
    </row>
    <row r="673" spans="2:15" s="60" customFormat="1" x14ac:dyDescent="0.25">
      <c r="B673" s="61"/>
      <c r="C673" s="62"/>
      <c r="G673" s="63"/>
      <c r="J673" s="61"/>
      <c r="K673" s="61"/>
      <c r="O673" s="63"/>
    </row>
    <row r="674" spans="2:15" s="60" customFormat="1" x14ac:dyDescent="0.25">
      <c r="B674" s="61"/>
      <c r="C674" s="62"/>
      <c r="G674" s="63"/>
      <c r="J674" s="61"/>
      <c r="K674" s="61"/>
      <c r="O674" s="63"/>
    </row>
    <row r="675" spans="2:15" s="60" customFormat="1" x14ac:dyDescent="0.25">
      <c r="B675" s="61"/>
      <c r="C675" s="62"/>
      <c r="G675" s="63"/>
      <c r="J675" s="61"/>
      <c r="K675" s="61"/>
      <c r="O675" s="63"/>
    </row>
    <row r="676" spans="2:15" s="60" customFormat="1" x14ac:dyDescent="0.25">
      <c r="B676" s="61"/>
      <c r="C676" s="62"/>
      <c r="G676" s="63"/>
      <c r="J676" s="61"/>
      <c r="K676" s="61"/>
      <c r="O676" s="63"/>
    </row>
    <row r="677" spans="2:15" s="60" customFormat="1" x14ac:dyDescent="0.25">
      <c r="B677" s="61"/>
      <c r="C677" s="62"/>
      <c r="G677" s="63"/>
      <c r="J677" s="61"/>
      <c r="K677" s="61"/>
      <c r="O677" s="63"/>
    </row>
    <row r="678" spans="2:15" s="60" customFormat="1" x14ac:dyDescent="0.25">
      <c r="B678" s="61"/>
      <c r="C678" s="62"/>
      <c r="G678" s="63"/>
      <c r="J678" s="61"/>
      <c r="K678" s="61"/>
      <c r="O678" s="63"/>
    </row>
    <row r="679" spans="2:15" s="60" customFormat="1" x14ac:dyDescent="0.25">
      <c r="B679" s="61"/>
      <c r="C679" s="62"/>
      <c r="G679" s="63"/>
      <c r="J679" s="61"/>
      <c r="K679" s="61"/>
      <c r="O679" s="63"/>
    </row>
    <row r="680" spans="2:15" s="60" customFormat="1" x14ac:dyDescent="0.25">
      <c r="B680" s="61"/>
      <c r="C680" s="62"/>
      <c r="G680" s="63"/>
      <c r="J680" s="61"/>
      <c r="K680" s="61"/>
      <c r="O680" s="63"/>
    </row>
    <row r="681" spans="2:15" s="60" customFormat="1" x14ac:dyDescent="0.25">
      <c r="B681" s="61"/>
      <c r="C681" s="62"/>
      <c r="G681" s="63"/>
      <c r="J681" s="61"/>
      <c r="K681" s="61"/>
      <c r="O681" s="63"/>
    </row>
    <row r="682" spans="2:15" s="60" customFormat="1" x14ac:dyDescent="0.25">
      <c r="B682" s="61"/>
      <c r="C682" s="62"/>
      <c r="G682" s="63"/>
      <c r="J682" s="61"/>
      <c r="K682" s="61"/>
      <c r="O682" s="63"/>
    </row>
    <row r="683" spans="2:15" s="60" customFormat="1" x14ac:dyDescent="0.25">
      <c r="B683" s="61"/>
      <c r="C683" s="62"/>
      <c r="G683" s="63"/>
      <c r="J683" s="61"/>
      <c r="K683" s="61"/>
      <c r="O683" s="63"/>
    </row>
    <row r="684" spans="2:15" s="60" customFormat="1" x14ac:dyDescent="0.25">
      <c r="B684" s="61"/>
      <c r="C684" s="62"/>
      <c r="G684" s="63"/>
      <c r="J684" s="61"/>
      <c r="K684" s="61"/>
      <c r="O684" s="63"/>
    </row>
    <row r="685" spans="2:15" s="60" customFormat="1" x14ac:dyDescent="0.25">
      <c r="B685" s="61"/>
      <c r="C685" s="62"/>
      <c r="G685" s="63"/>
      <c r="J685" s="61"/>
      <c r="K685" s="61"/>
      <c r="O685" s="63"/>
    </row>
    <row r="686" spans="2:15" s="60" customFormat="1" x14ac:dyDescent="0.25">
      <c r="B686" s="61"/>
      <c r="C686" s="62"/>
      <c r="G686" s="63"/>
      <c r="J686" s="61"/>
      <c r="K686" s="61"/>
      <c r="O686" s="63"/>
    </row>
    <row r="687" spans="2:15" s="60" customFormat="1" x14ac:dyDescent="0.25">
      <c r="B687" s="61"/>
      <c r="C687" s="62"/>
      <c r="G687" s="63"/>
      <c r="J687" s="61"/>
      <c r="K687" s="61"/>
      <c r="O687" s="63"/>
    </row>
    <row r="688" spans="2:15" s="60" customFormat="1" x14ac:dyDescent="0.25">
      <c r="B688" s="61"/>
      <c r="C688" s="62"/>
      <c r="G688" s="63"/>
      <c r="J688" s="61"/>
      <c r="K688" s="61"/>
      <c r="O688" s="63"/>
    </row>
    <row r="689" spans="2:15" s="60" customFormat="1" x14ac:dyDescent="0.25">
      <c r="B689" s="61"/>
      <c r="C689" s="62"/>
      <c r="G689" s="63"/>
      <c r="J689" s="61"/>
      <c r="K689" s="61"/>
      <c r="O689" s="63"/>
    </row>
    <row r="690" spans="2:15" s="60" customFormat="1" x14ac:dyDescent="0.25">
      <c r="B690" s="61"/>
      <c r="C690" s="62"/>
      <c r="G690" s="63"/>
      <c r="J690" s="61"/>
      <c r="K690" s="61"/>
      <c r="O690" s="63"/>
    </row>
    <row r="691" spans="2:15" s="60" customFormat="1" x14ac:dyDescent="0.25">
      <c r="B691" s="61"/>
      <c r="C691" s="62"/>
      <c r="G691" s="63"/>
      <c r="J691" s="61"/>
      <c r="K691" s="61"/>
      <c r="O691" s="63"/>
    </row>
    <row r="692" spans="2:15" s="60" customFormat="1" x14ac:dyDescent="0.25">
      <c r="B692" s="61"/>
      <c r="C692" s="62"/>
      <c r="G692" s="63"/>
      <c r="J692" s="61"/>
      <c r="K692" s="61"/>
      <c r="O692" s="63"/>
    </row>
    <row r="693" spans="2:15" s="60" customFormat="1" x14ac:dyDescent="0.25">
      <c r="B693" s="61"/>
      <c r="C693" s="62"/>
      <c r="G693" s="63"/>
      <c r="J693" s="61"/>
      <c r="K693" s="61"/>
      <c r="O693" s="63"/>
    </row>
    <row r="694" spans="2:15" s="60" customFormat="1" x14ac:dyDescent="0.25">
      <c r="B694" s="61"/>
      <c r="C694" s="62"/>
      <c r="G694" s="63"/>
      <c r="J694" s="61"/>
      <c r="K694" s="61"/>
      <c r="O694" s="63"/>
    </row>
    <row r="695" spans="2:15" s="60" customFormat="1" x14ac:dyDescent="0.25">
      <c r="B695" s="61"/>
      <c r="C695" s="62"/>
      <c r="G695" s="63"/>
      <c r="J695" s="61"/>
      <c r="K695" s="61"/>
      <c r="O695" s="63"/>
    </row>
    <row r="696" spans="2:15" s="60" customFormat="1" x14ac:dyDescent="0.25">
      <c r="B696" s="61"/>
      <c r="C696" s="62"/>
      <c r="G696" s="63"/>
      <c r="J696" s="61"/>
      <c r="K696" s="61"/>
      <c r="O696" s="63"/>
    </row>
    <row r="697" spans="2:15" s="60" customFormat="1" x14ac:dyDescent="0.25">
      <c r="B697" s="61"/>
      <c r="C697" s="62"/>
      <c r="G697" s="63"/>
      <c r="J697" s="61"/>
      <c r="K697" s="61"/>
      <c r="O697" s="63"/>
    </row>
    <row r="698" spans="2:15" s="60" customFormat="1" x14ac:dyDescent="0.25">
      <c r="B698" s="61"/>
      <c r="C698" s="62"/>
      <c r="G698" s="63"/>
      <c r="J698" s="61"/>
      <c r="K698" s="61"/>
      <c r="O698" s="63"/>
    </row>
    <row r="699" spans="2:15" s="60" customFormat="1" x14ac:dyDescent="0.25">
      <c r="B699" s="61"/>
      <c r="C699" s="62"/>
      <c r="G699" s="63"/>
      <c r="J699" s="61"/>
      <c r="K699" s="61"/>
      <c r="O699" s="63"/>
    </row>
    <row r="700" spans="2:15" s="60" customFormat="1" x14ac:dyDescent="0.25">
      <c r="B700" s="61"/>
      <c r="C700" s="62"/>
      <c r="G700" s="63"/>
      <c r="J700" s="61"/>
      <c r="K700" s="61"/>
      <c r="O700" s="63"/>
    </row>
    <row r="701" spans="2:15" s="60" customFormat="1" x14ac:dyDescent="0.25">
      <c r="B701" s="61"/>
      <c r="C701" s="62"/>
      <c r="G701" s="63"/>
      <c r="J701" s="61"/>
      <c r="K701" s="61"/>
      <c r="O701" s="63"/>
    </row>
    <row r="702" spans="2:15" s="60" customFormat="1" x14ac:dyDescent="0.25">
      <c r="B702" s="61"/>
      <c r="C702" s="62"/>
      <c r="G702" s="63"/>
      <c r="J702" s="61"/>
      <c r="K702" s="61"/>
      <c r="O702" s="63"/>
    </row>
  </sheetData>
  <protectedRanges>
    <protectedRange sqref="C5" name="Rango1_4_4"/>
    <protectedRange sqref="C7" name="Rango1_6_3"/>
    <protectedRange sqref="D8:F9" name="Rango1_51_3"/>
    <protectedRange sqref="C8:C9 C12:C15" name="Rango1_5_3"/>
    <protectedRange sqref="C21" name="Rango1_8_2"/>
    <protectedRange sqref="C18:C20" name="Rango1_9_3"/>
    <protectedRange sqref="C16" name="Rango1_3_3_12_1"/>
    <protectedRange sqref="C17" name="Rango1_3_2_7_1_1"/>
    <protectedRange sqref="C22:C25" name="Rango1_3_3_1_3_1"/>
    <protectedRange sqref="C52" name="Rango1_7_3_1"/>
    <protectedRange sqref="C72:C73" name="Rango1_2_1_4"/>
    <protectedRange sqref="C69:C70 C344" name="Rango1_3_6_3"/>
    <protectedRange sqref="C76" name="Rango1_3_7_1_2_1_3"/>
    <protectedRange sqref="C86:C92" name="Rango1_4_2_1"/>
    <protectedRange sqref="C77:C78 C80:C83" name="Rango1_7_3_1_5_1_1_1"/>
    <protectedRange sqref="C84" name="Rango1_7_1_5_1"/>
    <protectedRange sqref="C79" name="Rango1_7_3_1_3_2_1"/>
    <protectedRange sqref="C85" name="Rango1_7_3_1_1_1_1"/>
    <protectedRange sqref="C93" name="Rango1_4_3_1"/>
    <protectedRange sqref="C94 C106 C75" name="Rango1_4_3_2"/>
    <protectedRange sqref="C95:C98" name="Rango1_1_1_2_1"/>
    <protectedRange sqref="C101" name="Rango1_3_4_5_1"/>
    <protectedRange sqref="C99" name="Rango1_1_1_1_2"/>
    <protectedRange sqref="C105" name="Rango1_5_2"/>
    <protectedRange sqref="C56:C57" name="Rango1_35_1"/>
    <protectedRange sqref="C58" name="Rango1_37_1"/>
    <protectedRange sqref="C63" name="Rango1_5_13_1"/>
    <protectedRange sqref="C54:C55" name="Rango1_50_1"/>
    <protectedRange sqref="C59" name="Rango1_3_30_1"/>
    <protectedRange sqref="C62" name="Rango1_1_4_1"/>
    <protectedRange sqref="C60" name="Rango1_3_7_1_2"/>
    <protectedRange sqref="C61" name="Rango1_3_24_1_1"/>
    <protectedRange sqref="D54:E58" name="Rango1_51_1"/>
    <protectedRange sqref="D62:E62" name="Rango1_1_5_1"/>
    <protectedRange sqref="D63:E63" name="Rango1_5_3_2_1"/>
    <protectedRange sqref="D61:E61" name="Rango1_3_7_2_5_1"/>
    <protectedRange sqref="D59:E60" name="Rango1_3_31_1_1"/>
    <protectedRange sqref="F54:F58" name="Rango1_51_1_1"/>
    <protectedRange sqref="F62" name="Rango1_1_5_1_1"/>
    <protectedRange sqref="F63" name="Rango1_5_3_2_1_1"/>
    <protectedRange sqref="F61" name="Rango1_3_7_2_5_1_1"/>
    <protectedRange sqref="F59:F60" name="Rango1_3_31_1_1_1"/>
    <protectedRange sqref="D117:E117" name="Rango1_7_1_1"/>
    <protectedRange sqref="C121" name="Rango1_12_1"/>
    <protectedRange sqref="C117" name="Rango1_7_2_1"/>
    <protectedRange sqref="C118" name="Rango1_2_2_2"/>
    <protectedRange sqref="C119:C120" name="Rango1_2_3_2"/>
    <protectedRange sqref="C129" name="Rango1_7_1_3"/>
    <protectedRange sqref="C131" name="Rango1_50"/>
    <protectedRange sqref="C124" name="Rango1_36_1_1_1"/>
    <protectedRange sqref="C68" name="Rango1_3_7_1"/>
    <protectedRange sqref="C164" name="Rango1_2_2_2_1"/>
    <protectedRange sqref="C136" name="Rango1_7_1_3_2"/>
    <protectedRange sqref="C146" name="Rango1_3_3_1_3"/>
    <protectedRange sqref="C154" name="Rango1_2_1_1"/>
    <protectedRange sqref="D346:F346" name="Rango1_3_2_3_5"/>
    <protectedRange sqref="C346" name="Rango1_3_3"/>
    <protectedRange sqref="C354" name="Rango1_7_3"/>
    <protectedRange sqref="C359:C360 C545" name="Rango1_5_4_1_4"/>
    <protectedRange sqref="C365" name="Rango1_5_4_1_2_1"/>
    <protectedRange sqref="C367" name="Rango1_5_4_1_3"/>
    <protectedRange sqref="C366" name="Rango1_3_2_2"/>
    <protectedRange sqref="C368:C369" name="Rango1_5_4_1_4_1"/>
    <protectedRange sqref="C384" name="Rango1_5_4_1_2"/>
    <protectedRange sqref="C406" name="Rango1_2_2_1"/>
    <protectedRange sqref="C432:C433" name="Rango1_3_23_1_1"/>
    <protectedRange sqref="C434" name="Rango1_3_23_1_1_1"/>
    <protectedRange sqref="C407" name="Rango1_2_2_1_2"/>
    <protectedRange sqref="C414" name="Rango1_2_2_1_1_1"/>
    <protectedRange sqref="C428" name="Rango1_36_1_1"/>
    <protectedRange sqref="C431" name="Rango1_3_23_1_2"/>
    <protectedRange sqref="C435" name="Rango1_3_23_1_1_1_1"/>
    <protectedRange sqref="C437" name="Rango1_3_23_1_1_1_2"/>
    <protectedRange sqref="C438" name="Rango1_3_23_1_1_1_3"/>
  </protectedRanges>
  <autoFilter ref="B4:WJE545"/>
  <mergeCells count="1">
    <mergeCell ref="B2:R2"/>
  </mergeCells>
  <dataValidations count="1">
    <dataValidation allowBlank="1" showInputMessage="1" showErrorMessage="1" promptTitle="Objeto" prompt="Escriba aquí de forma exacta el objeto de la forma como quedará en la solicitud de viabilidad y en el proceso de selección" sqref="C83 C399"/>
  </dataValidations>
  <hyperlinks>
    <hyperlink ref="R134" r:id="rId1"/>
    <hyperlink ref="R135" r:id="rId2"/>
    <hyperlink ref="R136" r:id="rId3"/>
    <hyperlink ref="R137" r:id="rId4"/>
    <hyperlink ref="R139" r:id="rId5"/>
    <hyperlink ref="R140" r:id="rId6"/>
    <hyperlink ref="R142" r:id="rId7"/>
    <hyperlink ref="R144" r:id="rId8"/>
    <hyperlink ref="R145" r:id="rId9"/>
    <hyperlink ref="R147" r:id="rId10"/>
    <hyperlink ref="R149" r:id="rId11"/>
    <hyperlink ref="R151" r:id="rId12"/>
    <hyperlink ref="R153" r:id="rId13"/>
    <hyperlink ref="R154" r:id="rId14"/>
    <hyperlink ref="R155" r:id="rId15"/>
    <hyperlink ref="R157" r:id="rId16"/>
    <hyperlink ref="R159" r:id="rId17"/>
    <hyperlink ref="R160" r:id="rId18"/>
    <hyperlink ref="R162" r:id="rId19"/>
    <hyperlink ref="R164" r:id="rId20"/>
    <hyperlink ref="R138" r:id="rId21"/>
    <hyperlink ref="R141" r:id="rId22"/>
    <hyperlink ref="R143" r:id="rId23"/>
    <hyperlink ref="R146" r:id="rId24"/>
    <hyperlink ref="R148" r:id="rId25"/>
    <hyperlink ref="R150" r:id="rId26"/>
    <hyperlink ref="R152" r:id="rId27"/>
    <hyperlink ref="R156" r:id="rId28"/>
    <hyperlink ref="R158" r:id="rId29"/>
    <hyperlink ref="R163" r:id="rId30"/>
    <hyperlink ref="R161" r:id="rId31"/>
    <hyperlink ref="R165" r:id="rId32"/>
    <hyperlink ref="R166" r:id="rId33"/>
    <hyperlink ref="R167" r:id="rId34"/>
    <hyperlink ref="R168" r:id="rId35"/>
    <hyperlink ref="R169" r:id="rId36"/>
    <hyperlink ref="R170" r:id="rId37"/>
    <hyperlink ref="R171" r:id="rId38"/>
    <hyperlink ref="R172" r:id="rId39"/>
    <hyperlink ref="R173" r:id="rId40"/>
    <hyperlink ref="R174" r:id="rId41"/>
    <hyperlink ref="R175" r:id="rId42"/>
    <hyperlink ref="R176" r:id="rId43"/>
    <hyperlink ref="R177" r:id="rId44"/>
    <hyperlink ref="R179" r:id="rId45"/>
    <hyperlink ref="R181" r:id="rId46"/>
    <hyperlink ref="R182" r:id="rId47"/>
    <hyperlink ref="R180" r:id="rId48"/>
    <hyperlink ref="R178" r:id="rId49"/>
    <hyperlink ref="R183" r:id="rId50"/>
    <hyperlink ref="R184" r:id="rId51"/>
    <hyperlink ref="R185" r:id="rId52"/>
    <hyperlink ref="R186" r:id="rId53"/>
    <hyperlink ref="R187" r:id="rId54"/>
    <hyperlink ref="R188" r:id="rId55"/>
    <hyperlink ref="R189" r:id="rId56"/>
    <hyperlink ref="R190" r:id="rId57"/>
    <hyperlink ref="R191" r:id="rId58"/>
    <hyperlink ref="R192" r:id="rId59"/>
    <hyperlink ref="R193" r:id="rId60"/>
    <hyperlink ref="R194" r:id="rId61"/>
    <hyperlink ref="R195" r:id="rId62"/>
    <hyperlink ref="R196" r:id="rId63"/>
    <hyperlink ref="R197" r:id="rId64"/>
    <hyperlink ref="R198" r:id="rId65"/>
    <hyperlink ref="R199" r:id="rId66"/>
    <hyperlink ref="R200" r:id="rId67"/>
    <hyperlink ref="R201" r:id="rId68"/>
    <hyperlink ref="R202" r:id="rId69"/>
    <hyperlink ref="R203" r:id="rId70"/>
    <hyperlink ref="R204" r:id="rId71"/>
    <hyperlink ref="R205" r:id="rId72"/>
    <hyperlink ref="R206" r:id="rId73"/>
    <hyperlink ref="R207" r:id="rId74"/>
    <hyperlink ref="R208" r:id="rId75"/>
    <hyperlink ref="R209" r:id="rId76"/>
    <hyperlink ref="R210" r:id="rId77"/>
    <hyperlink ref="R212" r:id="rId78"/>
    <hyperlink ref="R213" r:id="rId79"/>
    <hyperlink ref="R214" r:id="rId80"/>
    <hyperlink ref="R216" r:id="rId81"/>
    <hyperlink ref="R218" r:id="rId82"/>
    <hyperlink ref="R220" r:id="rId83"/>
    <hyperlink ref="R222" r:id="rId84"/>
    <hyperlink ref="R224" r:id="rId85"/>
    <hyperlink ref="R226" r:id="rId86"/>
    <hyperlink ref="R228" r:id="rId87"/>
    <hyperlink ref="R230" r:id="rId88"/>
    <hyperlink ref="R232" r:id="rId89"/>
    <hyperlink ref="R234" r:id="rId90"/>
    <hyperlink ref="R235" r:id="rId91"/>
    <hyperlink ref="R237" r:id="rId92"/>
    <hyperlink ref="R239" r:id="rId93"/>
    <hyperlink ref="R241" r:id="rId94"/>
    <hyperlink ref="R243" r:id="rId95"/>
    <hyperlink ref="R244" r:id="rId96"/>
    <hyperlink ref="R245" r:id="rId97"/>
    <hyperlink ref="R247" r:id="rId98"/>
    <hyperlink ref="R249" r:id="rId99"/>
    <hyperlink ref="R251" r:id="rId100"/>
    <hyperlink ref="R253" r:id="rId101"/>
    <hyperlink ref="R255" r:id="rId102"/>
    <hyperlink ref="R256" r:id="rId103"/>
    <hyperlink ref="R259" r:id="rId104"/>
    <hyperlink ref="R260" r:id="rId105"/>
    <hyperlink ref="R261" r:id="rId106"/>
    <hyperlink ref="R262" r:id="rId107"/>
    <hyperlink ref="R263" r:id="rId108"/>
    <hyperlink ref="R264" r:id="rId109"/>
    <hyperlink ref="R265" r:id="rId110"/>
    <hyperlink ref="R267" r:id="rId111"/>
    <hyperlink ref="R269" r:id="rId112"/>
    <hyperlink ref="R270" r:id="rId113"/>
    <hyperlink ref="R273" r:id="rId114"/>
    <hyperlink ref="R215" r:id="rId115"/>
    <hyperlink ref="R217" r:id="rId116"/>
    <hyperlink ref="R219" r:id="rId117"/>
    <hyperlink ref="R221" r:id="rId118"/>
    <hyperlink ref="R225" r:id="rId119"/>
    <hyperlink ref="R227" r:id="rId120"/>
    <hyperlink ref="R229" r:id="rId121"/>
    <hyperlink ref="R231" r:id="rId122"/>
    <hyperlink ref="R233" r:id="rId123"/>
    <hyperlink ref="R236" r:id="rId124"/>
    <hyperlink ref="R238" r:id="rId125"/>
    <hyperlink ref="R240" r:id="rId126"/>
    <hyperlink ref="R242" r:id="rId127"/>
    <hyperlink ref="R246" r:id="rId128"/>
    <hyperlink ref="R248" r:id="rId129"/>
    <hyperlink ref="R250" r:id="rId130"/>
    <hyperlink ref="R252" r:id="rId131"/>
    <hyperlink ref="R254" r:id="rId132"/>
    <hyperlink ref="R258" r:id="rId133"/>
    <hyperlink ref="R266" r:id="rId134"/>
    <hyperlink ref="R257" r:id="rId135"/>
    <hyperlink ref="R211" r:id="rId136"/>
    <hyperlink ref="R277" r:id="rId137"/>
    <hyperlink ref="R278" r:id="rId138"/>
    <hyperlink ref="R280" r:id="rId139"/>
    <hyperlink ref="R282" r:id="rId140"/>
    <hyperlink ref="R284" r:id="rId141"/>
    <hyperlink ref="R286" r:id="rId142"/>
    <hyperlink ref="R287" r:id="rId143"/>
    <hyperlink ref="R288" r:id="rId144"/>
    <hyperlink ref="R290" r:id="rId145"/>
    <hyperlink ref="R292" r:id="rId146"/>
    <hyperlink ref="R294" r:id="rId147"/>
    <hyperlink ref="R296" r:id="rId148"/>
    <hyperlink ref="R298" r:id="rId149"/>
    <hyperlink ref="R300" r:id="rId150"/>
    <hyperlink ref="R303" r:id="rId151"/>
    <hyperlink ref="R304" r:id="rId152"/>
    <hyperlink ref="R306" r:id="rId153"/>
    <hyperlink ref="R307" r:id="rId154"/>
    <hyperlink ref="R308" r:id="rId155"/>
    <hyperlink ref="R310" r:id="rId156"/>
    <hyperlink ref="R311" r:id="rId157"/>
    <hyperlink ref="R313" r:id="rId158"/>
    <hyperlink ref="R299" r:id="rId159"/>
    <hyperlink ref="R272" r:id="rId160"/>
    <hyperlink ref="R276" r:id="rId161"/>
    <hyperlink ref="R279" r:id="rId162"/>
    <hyperlink ref="R281" r:id="rId163"/>
    <hyperlink ref="R283" r:id="rId164"/>
    <hyperlink ref="R285" r:id="rId165"/>
    <hyperlink ref="R289" r:id="rId166"/>
    <hyperlink ref="R291" r:id="rId167"/>
    <hyperlink ref="R293" r:id="rId168"/>
    <hyperlink ref="R295" r:id="rId169"/>
    <hyperlink ref="R297" r:id="rId170"/>
    <hyperlink ref="R301" r:id="rId171"/>
    <hyperlink ref="R302" r:id="rId172"/>
    <hyperlink ref="R305" r:id="rId173"/>
    <hyperlink ref="R309" r:id="rId174"/>
    <hyperlink ref="R315" r:id="rId175"/>
    <hyperlink ref="R317" r:id="rId176"/>
    <hyperlink ref="R319" r:id="rId177"/>
    <hyperlink ref="R321" r:id="rId178"/>
    <hyperlink ref="R323" r:id="rId179"/>
    <hyperlink ref="R325" r:id="rId180"/>
    <hyperlink ref="R326" r:id="rId181"/>
    <hyperlink ref="R327" r:id="rId182"/>
    <hyperlink ref="R314" r:id="rId183"/>
    <hyperlink ref="R316" r:id="rId184"/>
    <hyperlink ref="R318" r:id="rId185"/>
    <hyperlink ref="R320" r:id="rId186"/>
    <hyperlink ref="R322" r:id="rId187"/>
    <hyperlink ref="R324" r:id="rId188"/>
    <hyperlink ref="R312" r:id="rId189"/>
    <hyperlink ref="R328" r:id="rId190"/>
    <hyperlink ref="R329" r:id="rId191"/>
    <hyperlink ref="R330" r:id="rId192"/>
    <hyperlink ref="R331" r:id="rId193"/>
    <hyperlink ref="R223" r:id="rId194"/>
    <hyperlink ref="R271" r:id="rId195"/>
    <hyperlink ref="R332" r:id="rId196"/>
    <hyperlink ref="R333" r:id="rId197"/>
    <hyperlink ref="R334" r:id="rId198"/>
    <hyperlink ref="R335" r:id="rId199"/>
    <hyperlink ref="R336" r:id="rId200"/>
    <hyperlink ref="R337" r:id="rId201"/>
    <hyperlink ref="R338" r:id="rId202"/>
    <hyperlink ref="R339" r:id="rId203"/>
    <hyperlink ref="R340" r:id="rId204"/>
    <hyperlink ref="R341" r:id="rId205"/>
    <hyperlink ref="R342" r:id="rId206"/>
    <hyperlink ref="R407" r:id="rId207"/>
    <hyperlink ref="R409" r:id="rId208"/>
    <hyperlink ref="R411" r:id="rId209"/>
    <hyperlink ref="R413" r:id="rId210"/>
    <hyperlink ref="R414" r:id="rId211"/>
    <hyperlink ref="R416" r:id="rId212"/>
    <hyperlink ref="R417" r:id="rId213"/>
    <hyperlink ref="R421" r:id="rId214"/>
    <hyperlink ref="R423" r:id="rId215"/>
    <hyperlink ref="R425" r:id="rId216"/>
    <hyperlink ref="R427" r:id="rId217"/>
    <hyperlink ref="R428" r:id="rId218"/>
    <hyperlink ref="R430" r:id="rId219"/>
    <hyperlink ref="R431" r:id="rId220"/>
    <hyperlink ref="R433" r:id="rId221"/>
    <hyperlink ref="R435" r:id="rId222"/>
    <hyperlink ref="R436" r:id="rId223"/>
    <hyperlink ref="R437" r:id="rId224"/>
    <hyperlink ref="R406" r:id="rId225"/>
    <hyperlink ref="R408" r:id="rId226"/>
    <hyperlink ref="R412" r:id="rId227"/>
    <hyperlink ref="R415" r:id="rId228"/>
    <hyperlink ref="R419" r:id="rId229"/>
    <hyperlink ref="R418" r:id="rId230"/>
    <hyperlink ref="R420" r:id="rId231"/>
    <hyperlink ref="R422" r:id="rId232"/>
    <hyperlink ref="R424" r:id="rId233"/>
    <hyperlink ref="R426" r:id="rId234"/>
    <hyperlink ref="R429" r:id="rId235"/>
    <hyperlink ref="R432" r:id="rId236"/>
    <hyperlink ref="R434" r:id="rId237"/>
    <hyperlink ref="R438" r:id="rId238"/>
    <hyperlink ref="R440" r:id="rId239"/>
    <hyperlink ref="R439" r:id="rId240"/>
    <hyperlink ref="R410" r:id="rId241"/>
    <hyperlink ref="R444" r:id="rId242"/>
    <hyperlink ref="R445" r:id="rId243"/>
    <hyperlink ref="R447" r:id="rId244"/>
    <hyperlink ref="R449" r:id="rId245"/>
    <hyperlink ref="R450" r:id="rId246"/>
    <hyperlink ref="R452" r:id="rId247"/>
    <hyperlink ref="R454" r:id="rId248"/>
    <hyperlink ref="R456" r:id="rId249"/>
    <hyperlink ref="R457" r:id="rId250"/>
    <hyperlink ref="R459" r:id="rId251"/>
    <hyperlink ref="R460" r:id="rId252"/>
    <hyperlink ref="R462" r:id="rId253"/>
    <hyperlink ref="R463" r:id="rId254"/>
    <hyperlink ref="R464" r:id="rId255"/>
    <hyperlink ref="R466" r:id="rId256"/>
    <hyperlink ref="R468" r:id="rId257"/>
    <hyperlink ref="R470" r:id="rId258"/>
    <hyperlink ref="R471" r:id="rId259"/>
    <hyperlink ref="R472" r:id="rId260"/>
    <hyperlink ref="R474" r:id="rId261"/>
    <hyperlink ref="R476" r:id="rId262"/>
    <hyperlink ref="R477" r:id="rId263"/>
    <hyperlink ref="R479" r:id="rId264"/>
    <hyperlink ref="R480" r:id="rId265"/>
    <hyperlink ref="R482" r:id="rId266"/>
    <hyperlink ref="R484" r:id="rId267"/>
    <hyperlink ref="R486" r:id="rId268"/>
    <hyperlink ref="R488" r:id="rId269"/>
    <hyperlink ref="R489" r:id="rId270"/>
    <hyperlink ref="R491" r:id="rId271"/>
    <hyperlink ref="R493" r:id="rId272"/>
    <hyperlink ref="R495" r:id="rId273"/>
    <hyperlink ref="R497" r:id="rId274"/>
    <hyperlink ref="R499" r:id="rId275"/>
    <hyperlink ref="R500" r:id="rId276"/>
    <hyperlink ref="R501" r:id="rId277"/>
    <hyperlink ref="R503" r:id="rId278"/>
    <hyperlink ref="R504" r:id="rId279"/>
    <hyperlink ref="R506" r:id="rId280"/>
    <hyperlink ref="R508" r:id="rId281"/>
    <hyperlink ref="R512" r:id="rId282"/>
    <hyperlink ref="R513" r:id="rId283"/>
    <hyperlink ref="R514" r:id="rId284"/>
    <hyperlink ref="R515" r:id="rId285"/>
    <hyperlink ref="R517" r:id="rId286"/>
    <hyperlink ref="R519" r:id="rId287"/>
    <hyperlink ref="R520" r:id="rId288"/>
    <hyperlink ref="R521" r:id="rId289"/>
    <hyperlink ref="R522" r:id="rId290"/>
    <hyperlink ref="R524" r:id="rId291"/>
    <hyperlink ref="R526" r:id="rId292"/>
    <hyperlink ref="R528" r:id="rId293"/>
    <hyperlink ref="R530" r:id="rId294"/>
    <hyperlink ref="R531" r:id="rId295"/>
    <hyperlink ref="R532" r:id="rId296"/>
    <hyperlink ref="R533" r:id="rId297"/>
    <hyperlink ref="R534" r:id="rId298"/>
    <hyperlink ref="R535" r:id="rId299"/>
    <hyperlink ref="R536" r:id="rId300"/>
    <hyperlink ref="R537" r:id="rId301"/>
    <hyperlink ref="R538" r:id="rId302"/>
    <hyperlink ref="R539" r:id="rId303"/>
    <hyperlink ref="R540" r:id="rId304"/>
    <hyperlink ref="R541" r:id="rId305"/>
    <hyperlink ref="R542" r:id="rId306"/>
    <hyperlink ref="R478" r:id="rId307"/>
    <hyperlink ref="R458" r:id="rId308"/>
    <hyperlink ref="R448" r:id="rId309"/>
    <hyperlink ref="R502" r:id="rId310"/>
    <hyperlink ref="R494" r:id="rId311"/>
    <hyperlink ref="R451" r:id="rId312"/>
    <hyperlink ref="R527" r:id="rId313"/>
    <hyperlink ref="R481" r:id="rId314"/>
    <hyperlink ref="R490" r:id="rId315"/>
    <hyperlink ref="R469" r:id="rId316"/>
    <hyperlink ref="R529" r:id="rId317"/>
    <hyperlink ref="R498" r:id="rId318"/>
    <hyperlink ref="R487" r:id="rId319"/>
    <hyperlink ref="R473" r:id="rId320"/>
    <hyperlink ref="R475" r:id="rId321"/>
    <hyperlink ref="R507" r:id="rId322"/>
    <hyperlink ref="R516" r:id="rId323"/>
    <hyperlink ref="R446" r:id="rId324"/>
    <hyperlink ref="R485" r:id="rId325"/>
    <hyperlink ref="R492" r:id="rId326"/>
    <hyperlink ref="R467" r:id="rId327"/>
    <hyperlink ref="R505" r:id="rId328"/>
    <hyperlink ref="R496" r:id="rId329"/>
    <hyperlink ref="R518" r:id="rId330"/>
    <hyperlink ref="R483" r:id="rId331"/>
    <hyperlink ref="R461" r:id="rId332"/>
    <hyperlink ref="R525" r:id="rId333"/>
    <hyperlink ref="R511" r:id="rId334"/>
    <hyperlink ref="R510" r:id="rId335"/>
    <hyperlink ref="R509" r:id="rId336"/>
    <hyperlink ref="R523" r:id="rId337"/>
    <hyperlink ref="R455" r:id="rId338"/>
    <hyperlink ref="R443" r:id="rId339"/>
    <hyperlink ref="R453" r:id="rId340"/>
    <hyperlink ref="R465" r:id="rId341"/>
    <hyperlink ref="R359" r:id="rId342"/>
    <hyperlink ref="R360" r:id="rId343"/>
    <hyperlink ref="R361" r:id="rId344"/>
    <hyperlink ref="R362" r:id="rId345"/>
    <hyperlink ref="R363" r:id="rId346"/>
    <hyperlink ref="R543" r:id="rId347"/>
    <hyperlink ref="R544" r:id="rId348"/>
    <hyperlink ref="R545" r:id="rId349"/>
  </hyperlinks>
  <pageMargins left="0.7" right="0.7" top="0.75" bottom="0.75" header="0.3" footer="0.3"/>
  <pageSetup paperSize="9" orientation="portrait" r:id="rId350"/>
  <drawing r:id="rId351"/>
  <extLst>
    <ext xmlns:x14="http://schemas.microsoft.com/office/spreadsheetml/2009/9/main" uri="{CCE6A557-97BC-4b89-ADB6-D9C93CAAB3DF}">
      <x14:dataValidations xmlns:xm="http://schemas.microsoft.com/office/excel/2006/main" count="7">
        <x14:dataValidation type="list" allowBlank="1" showInputMessage="1" showErrorMessage="1">
          <x14:formula1>
            <xm:f>'[1]Lista Selección'!#REF!</xm:f>
          </x14:formula1>
          <xm:sqref>G5:H24</xm:sqref>
        </x14:dataValidation>
        <x14:dataValidation type="list" allowBlank="1" showInputMessage="1" showErrorMessage="1">
          <x14:formula1>
            <xm:f>'[2]Lista Selección'!#REF!</xm:f>
          </x14:formula1>
          <xm:sqref>H26:H27 H29 H31 H33 H35 H37 H39 H41 H43:H47 H49 G26:G53 H51:H53 H346 G347:H353 H355:H394 H396 H398:H401 H403:H405 H407 H409 H411 H413:H414 H416:H417 H419 H421 H423 H425 H427:H428 H430:H431 H433 H435:H442 H444:H445 H447 H449:H450 H452 H454:H457 H459:H466 H468 H470:H472 H474 H476:H477 H479:H480 H482 H484 H486 H488:H489 H491 H493 H495 H497 H499:H501 H503:H504 H506 H508:H510 H512:H515 H517 H519:H522 H524:H526 H528 H530:H545 G355:G545 H116:H131 H134 H136:H137 H139:H140 H142 H144:H145 H147 H149 H151 H153:H155 H157 H159:H160 H162 H164:H177 H179 H181:H187 H189 H191 H193:H194 H196 H198 H200 H202 H204 H206 H208 H210 H212:H214 H216 H218 H220 H222 H224 H226 H228 H230 H232 H234:H235 H237 H239 H241 H243:H245 H247 H249 H251 H253 H255 H257 H259:H265 H267:H271 H273 H275 H277:H278 H280 H282 H284 H286:H288 H290 H292 H294 H296 H298:H300 H303:H304 H306:H308 H310:H321 H323 H325:H335 G345 G108:G343 H108:H114</xm:sqref>
        </x14:dataValidation>
        <x14:dataValidation type="list" allowBlank="1" showInputMessage="1" showErrorMessage="1">
          <x14:formula1>
            <xm:f>'[3]Lista Selección'!#REF!</xm:f>
          </x14:formula1>
          <xm:sqref>G54:H63 G346</xm:sqref>
        </x14:dataValidation>
        <x14:dataValidation type="list" allowBlank="1" showInputMessage="1" showErrorMessage="1">
          <x14:formula1>
            <xm:f>'[4]Lista Selección'!#REF!</xm:f>
          </x14:formula1>
          <xm:sqref>G99:G103 H99:H100 H102 G104:H107</xm:sqref>
        </x14:dataValidation>
        <x14:dataValidation type="list" allowBlank="1" showInputMessage="1" showErrorMessage="1">
          <x14:formula1>
            <xm:f>'[5]Lista Selección'!#REF!</xm:f>
          </x14:formula1>
          <xm:sqref>H76 G64:H75 G344</xm:sqref>
        </x14:dataValidation>
        <x14:dataValidation type="list" allowBlank="1" showInputMessage="1" showErrorMessage="1">
          <x14:formula1>
            <xm:f>'[6]Lista Selección'!#REF!</xm:f>
          </x14:formula1>
          <xm:sqref>G77:H98</xm:sqref>
        </x14:dataValidation>
        <x14:dataValidation type="list" allowBlank="1" showInputMessage="1" showErrorMessage="1">
          <x14:formula1>
            <xm:f>'[1]Lista Selección'!#REF!</xm:f>
          </x14:formula1>
          <xm:sqref>G354:H354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SECOP 7MAR2017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JMERCHAN</dc:creator>
  <cp:lastModifiedBy>Juan Carlos Jose Camacho Rosso</cp:lastModifiedBy>
  <dcterms:created xsi:type="dcterms:W3CDTF">2018-03-14T15:49:44Z</dcterms:created>
  <dcterms:modified xsi:type="dcterms:W3CDTF">2018-03-14T19:35:54Z</dcterms:modified>
</cp:coreProperties>
</file>